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webp" ContentType="image/webp"/>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pivotTables/pivotTable10.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mc:AlternateContent xmlns:mc="http://schemas.openxmlformats.org/markup-compatibility/2006">
    <mc:Choice Requires="x15">
      <x15ac:absPath xmlns:x15ac="http://schemas.microsoft.com/office/spreadsheetml/2010/11/ac" url="D:\Ai class\19_Sriram\"/>
    </mc:Choice>
  </mc:AlternateContent>
  <xr:revisionPtr revIDLastSave="0" documentId="13_ncr:1_{293E1F23-18E9-49F9-B91D-0EF6B9C0A079}" xr6:coauthVersionLast="47" xr6:coauthVersionMax="47" xr10:uidLastSave="{00000000-0000-0000-0000-000000000000}"/>
  <bookViews>
    <workbookView xWindow="-108" yWindow="-108" windowWidth="23256" windowHeight="12456" xr2:uid="{00000000-000D-0000-FFFF-FFFF00000000}"/>
  </bookViews>
  <sheets>
    <sheet name="Dashboard" sheetId="1" r:id="rId1"/>
    <sheet name="Table" sheetId="5" r:id="rId2"/>
    <sheet name="Database" sheetId="3" r:id="rId3"/>
    <sheet name="sales by Brand" sheetId="10" r:id="rId4"/>
    <sheet name="bar chart" sheetId="11" r:id="rId5"/>
  </sheets>
  <definedNames>
    <definedName name="Choose">Dashboard!$O$21</definedName>
    <definedName name="Slicer_Categories">#N/A</definedName>
    <definedName name="Slicer_Date">#N/A</definedName>
    <definedName name="Slicer_Drinks_Products">#N/A</definedName>
    <definedName name="Slicer_Gender">#N/A</definedName>
    <definedName name="Slicer_Sales_Reps">#N/A</definedName>
    <definedName name="Slicer_Years">#N/A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T3" i="5" l="1"/>
  <c r="G5" i="10"/>
  <c r="G6" i="10"/>
  <c r="G7" i="10"/>
  <c r="G4" i="10"/>
  <c r="F3" i="10"/>
  <c r="E3" i="10"/>
  <c r="AH6" i="5"/>
  <c r="AQ4" i="5" l="1"/>
  <c r="L684" i="3" l="1"/>
  <c r="M684" i="3" s="1"/>
  <c r="K684" i="3"/>
  <c r="L683" i="3"/>
  <c r="M683" i="3" s="1"/>
  <c r="K683" i="3"/>
  <c r="L682" i="3"/>
  <c r="K682" i="3"/>
  <c r="L681" i="3"/>
  <c r="K681" i="3"/>
  <c r="L680" i="3"/>
  <c r="K680" i="3"/>
  <c r="L679" i="3"/>
  <c r="M679" i="3" s="1"/>
  <c r="K679" i="3"/>
  <c r="L678" i="3"/>
  <c r="K678" i="3"/>
  <c r="L677" i="3"/>
  <c r="K677" i="3"/>
  <c r="L676" i="3"/>
  <c r="M676" i="3" s="1"/>
  <c r="K676" i="3"/>
  <c r="L675" i="3"/>
  <c r="M675" i="3" s="1"/>
  <c r="K675" i="3"/>
  <c r="L674" i="3"/>
  <c r="M674" i="3" s="1"/>
  <c r="K674" i="3"/>
  <c r="L673" i="3"/>
  <c r="M673" i="3" s="1"/>
  <c r="K673" i="3"/>
  <c r="L672" i="3"/>
  <c r="M672" i="3" s="1"/>
  <c r="K672" i="3"/>
  <c r="L671" i="3"/>
  <c r="K671" i="3"/>
  <c r="L670" i="3"/>
  <c r="K670" i="3"/>
  <c r="L669" i="3"/>
  <c r="M669" i="3" s="1"/>
  <c r="K669" i="3"/>
  <c r="L668" i="3"/>
  <c r="M668" i="3" s="1"/>
  <c r="K668" i="3"/>
  <c r="L667" i="3"/>
  <c r="M667" i="3" s="1"/>
  <c r="K667" i="3"/>
  <c r="L666" i="3"/>
  <c r="K666" i="3"/>
  <c r="L665" i="3"/>
  <c r="K665" i="3"/>
  <c r="L664" i="3"/>
  <c r="K664" i="3"/>
  <c r="L663" i="3"/>
  <c r="K663" i="3"/>
  <c r="L662" i="3"/>
  <c r="M662" i="3" s="1"/>
  <c r="K662" i="3"/>
  <c r="L661" i="3"/>
  <c r="M661" i="3" s="1"/>
  <c r="K661" i="3"/>
  <c r="L660" i="3"/>
  <c r="K660" i="3"/>
  <c r="L659" i="3"/>
  <c r="K659" i="3"/>
  <c r="L658" i="3"/>
  <c r="M658" i="3" s="1"/>
  <c r="K658" i="3"/>
  <c r="L657" i="3"/>
  <c r="K657" i="3"/>
  <c r="L656" i="3"/>
  <c r="K656" i="3"/>
  <c r="L655" i="3"/>
  <c r="M655" i="3" s="1"/>
  <c r="K655" i="3"/>
  <c r="L654" i="3"/>
  <c r="K654" i="3"/>
  <c r="L653" i="3"/>
  <c r="K653" i="3"/>
  <c r="L652" i="3"/>
  <c r="K652" i="3"/>
  <c r="L651" i="3"/>
  <c r="K651" i="3"/>
  <c r="L650" i="3"/>
  <c r="K650" i="3"/>
  <c r="L649" i="3"/>
  <c r="K649" i="3"/>
  <c r="L648" i="3"/>
  <c r="M648" i="3" s="1"/>
  <c r="K648" i="3"/>
  <c r="L647" i="3"/>
  <c r="M647" i="3" s="1"/>
  <c r="K647" i="3"/>
  <c r="L646" i="3"/>
  <c r="K646" i="3"/>
  <c r="L645" i="3"/>
  <c r="M645" i="3" s="1"/>
  <c r="K645" i="3"/>
  <c r="L644" i="3"/>
  <c r="K644" i="3"/>
  <c r="L643" i="3"/>
  <c r="K643" i="3"/>
  <c r="M643" i="3" s="1"/>
  <c r="L642" i="3"/>
  <c r="K642" i="3"/>
  <c r="M642" i="3" s="1"/>
  <c r="L641" i="3"/>
  <c r="M641" i="3" s="1"/>
  <c r="K641" i="3"/>
  <c r="L640" i="3"/>
  <c r="M640" i="3" s="1"/>
  <c r="K640" i="3"/>
  <c r="L639" i="3"/>
  <c r="M639" i="3" s="1"/>
  <c r="K639" i="3"/>
  <c r="L638" i="3"/>
  <c r="K638" i="3"/>
  <c r="L637" i="3"/>
  <c r="K637" i="3"/>
  <c r="L636" i="3"/>
  <c r="M636" i="3" s="1"/>
  <c r="K636" i="3"/>
  <c r="L635" i="3"/>
  <c r="M635" i="3" s="1"/>
  <c r="K635" i="3"/>
  <c r="L634" i="3"/>
  <c r="K634" i="3"/>
  <c r="L633" i="3"/>
  <c r="M633" i="3" s="1"/>
  <c r="K633" i="3"/>
  <c r="L632" i="3"/>
  <c r="K632" i="3"/>
  <c r="L631" i="3"/>
  <c r="M631" i="3" s="1"/>
  <c r="K631" i="3"/>
  <c r="L630" i="3"/>
  <c r="M630" i="3" s="1"/>
  <c r="K630" i="3"/>
  <c r="L629" i="3"/>
  <c r="M629" i="3" s="1"/>
  <c r="K629" i="3"/>
  <c r="L628" i="3"/>
  <c r="M628" i="3" s="1"/>
  <c r="K628" i="3"/>
  <c r="L627" i="3"/>
  <c r="M627" i="3" s="1"/>
  <c r="K627" i="3"/>
  <c r="L626" i="3"/>
  <c r="K626" i="3"/>
  <c r="L625" i="3"/>
  <c r="K625" i="3"/>
  <c r="L624" i="3"/>
  <c r="K624" i="3"/>
  <c r="L623" i="3"/>
  <c r="M623" i="3" s="1"/>
  <c r="K623" i="3"/>
  <c r="L622" i="3"/>
  <c r="M622" i="3" s="1"/>
  <c r="K622" i="3"/>
  <c r="L621" i="3"/>
  <c r="M621" i="3" s="1"/>
  <c r="K621" i="3"/>
  <c r="L620" i="3"/>
  <c r="M620" i="3" s="1"/>
  <c r="K620" i="3"/>
  <c r="L619" i="3"/>
  <c r="K619" i="3"/>
  <c r="L618" i="3"/>
  <c r="K618" i="3"/>
  <c r="L617" i="3"/>
  <c r="K617" i="3"/>
  <c r="L616" i="3"/>
  <c r="M616" i="3" s="1"/>
  <c r="K616" i="3"/>
  <c r="L615" i="3"/>
  <c r="M615" i="3" s="1"/>
  <c r="K615" i="3"/>
  <c r="L614" i="3"/>
  <c r="K614" i="3"/>
  <c r="L613" i="3"/>
  <c r="M613" i="3" s="1"/>
  <c r="K613" i="3"/>
  <c r="L612" i="3"/>
  <c r="K612" i="3"/>
  <c r="L611" i="3"/>
  <c r="K611" i="3"/>
  <c r="L610" i="3"/>
  <c r="K610" i="3"/>
  <c r="M610" i="3" s="1"/>
  <c r="L609" i="3"/>
  <c r="M609" i="3" s="1"/>
  <c r="K609" i="3"/>
  <c r="L608" i="3"/>
  <c r="M608" i="3" s="1"/>
  <c r="K608" i="3"/>
  <c r="M607" i="3"/>
  <c r="L607" i="3"/>
  <c r="K607" i="3"/>
  <c r="L606" i="3"/>
  <c r="K606" i="3"/>
  <c r="L605" i="3"/>
  <c r="K605" i="3"/>
  <c r="L604" i="3"/>
  <c r="K604" i="3"/>
  <c r="L603" i="3"/>
  <c r="M603" i="3" s="1"/>
  <c r="K603" i="3"/>
  <c r="L602" i="3"/>
  <c r="M602" i="3" s="1"/>
  <c r="K602" i="3"/>
  <c r="L601" i="3"/>
  <c r="K601" i="3"/>
  <c r="L600" i="3"/>
  <c r="M600" i="3" s="1"/>
  <c r="K600" i="3"/>
  <c r="L599" i="3"/>
  <c r="M599" i="3" s="1"/>
  <c r="K599" i="3"/>
  <c r="L598" i="3"/>
  <c r="M598" i="3" s="1"/>
  <c r="K598" i="3"/>
  <c r="L597" i="3"/>
  <c r="M597" i="3" s="1"/>
  <c r="K597" i="3"/>
  <c r="L596" i="3"/>
  <c r="K596" i="3"/>
  <c r="L595" i="3"/>
  <c r="K595" i="3"/>
  <c r="L594" i="3"/>
  <c r="K594" i="3"/>
  <c r="M594" i="3" s="1"/>
  <c r="L593" i="3"/>
  <c r="M593" i="3" s="1"/>
  <c r="K593" i="3"/>
  <c r="L592" i="3"/>
  <c r="K592" i="3"/>
  <c r="L591" i="3"/>
  <c r="M591" i="3" s="1"/>
  <c r="K591" i="3"/>
  <c r="L590" i="3"/>
  <c r="K590" i="3"/>
  <c r="L589" i="3"/>
  <c r="K589" i="3"/>
  <c r="L588" i="3"/>
  <c r="M588" i="3" s="1"/>
  <c r="K588" i="3"/>
  <c r="L587" i="3"/>
  <c r="M587" i="3" s="1"/>
  <c r="K587" i="3"/>
  <c r="L586" i="3"/>
  <c r="K586" i="3"/>
  <c r="L585" i="3"/>
  <c r="K585" i="3"/>
  <c r="L584" i="3"/>
  <c r="K584" i="3"/>
  <c r="L583" i="3"/>
  <c r="K583" i="3"/>
  <c r="L582" i="3"/>
  <c r="K582" i="3"/>
  <c r="M582" i="3" s="1"/>
  <c r="L581" i="3"/>
  <c r="K581" i="3"/>
  <c r="L580" i="3"/>
  <c r="K580" i="3"/>
  <c r="L579" i="3"/>
  <c r="M579" i="3" s="1"/>
  <c r="K579" i="3"/>
  <c r="L578" i="3"/>
  <c r="K578" i="3"/>
  <c r="L577" i="3"/>
  <c r="K577" i="3"/>
  <c r="L576" i="3"/>
  <c r="M576" i="3" s="1"/>
  <c r="K576" i="3"/>
  <c r="L575" i="3"/>
  <c r="K575" i="3"/>
  <c r="L574" i="3"/>
  <c r="K574" i="3"/>
  <c r="L573" i="3"/>
  <c r="K573" i="3"/>
  <c r="L572" i="3"/>
  <c r="K572" i="3"/>
  <c r="L571" i="3"/>
  <c r="K571" i="3"/>
  <c r="L570" i="3"/>
  <c r="K570" i="3"/>
  <c r="M570" i="3" s="1"/>
  <c r="L569" i="3"/>
  <c r="M569" i="3" s="1"/>
  <c r="K569" i="3"/>
  <c r="L568" i="3"/>
  <c r="M568" i="3" s="1"/>
  <c r="K568" i="3"/>
  <c r="L567" i="3"/>
  <c r="K567" i="3"/>
  <c r="M567" i="3" s="1"/>
  <c r="L566" i="3"/>
  <c r="K566" i="3"/>
  <c r="L565" i="3"/>
  <c r="K565" i="3"/>
  <c r="L564" i="3"/>
  <c r="K564" i="3"/>
  <c r="L563" i="3"/>
  <c r="M563" i="3" s="1"/>
  <c r="K563" i="3"/>
  <c r="M562" i="3"/>
  <c r="L562" i="3"/>
  <c r="K562" i="3"/>
  <c r="L561" i="3"/>
  <c r="K561" i="3"/>
  <c r="L560" i="3"/>
  <c r="M560" i="3" s="1"/>
  <c r="K560" i="3"/>
  <c r="L559" i="3"/>
  <c r="K559" i="3"/>
  <c r="L558" i="3"/>
  <c r="K558" i="3"/>
  <c r="L557" i="3"/>
  <c r="K557" i="3"/>
  <c r="L556" i="3"/>
  <c r="M556" i="3" s="1"/>
  <c r="K556" i="3"/>
  <c r="L555" i="3"/>
  <c r="K555" i="3"/>
  <c r="M554" i="3"/>
  <c r="L554" i="3"/>
  <c r="K554" i="3"/>
  <c r="L553" i="3"/>
  <c r="K553" i="3"/>
  <c r="L552" i="3"/>
  <c r="K552" i="3"/>
  <c r="L551" i="3"/>
  <c r="M551" i="3" s="1"/>
  <c r="K551" i="3"/>
  <c r="L550" i="3"/>
  <c r="M550" i="3" s="1"/>
  <c r="K550" i="3"/>
  <c r="L549" i="3"/>
  <c r="K549" i="3"/>
  <c r="L548" i="3"/>
  <c r="M548" i="3" s="1"/>
  <c r="K548" i="3"/>
  <c r="L547" i="3"/>
  <c r="M547" i="3" s="1"/>
  <c r="K547" i="3"/>
  <c r="L546" i="3"/>
  <c r="M546" i="3" s="1"/>
  <c r="K546" i="3"/>
  <c r="L545" i="3"/>
  <c r="M545" i="3" s="1"/>
  <c r="K545" i="3"/>
  <c r="L544" i="3"/>
  <c r="K544" i="3"/>
  <c r="L543" i="3"/>
  <c r="K543" i="3"/>
  <c r="L542" i="3"/>
  <c r="K542" i="3"/>
  <c r="L541" i="3"/>
  <c r="K541" i="3"/>
  <c r="L540" i="3"/>
  <c r="M540" i="3" s="1"/>
  <c r="K540" i="3"/>
  <c r="L539" i="3"/>
  <c r="K539" i="3"/>
  <c r="L538" i="3"/>
  <c r="M538" i="3" s="1"/>
  <c r="K538" i="3"/>
  <c r="L537" i="3"/>
  <c r="M537" i="3" s="1"/>
  <c r="K537" i="3"/>
  <c r="L536" i="3"/>
  <c r="K536" i="3"/>
  <c r="L535" i="3"/>
  <c r="K535" i="3"/>
  <c r="M535" i="3" s="1"/>
  <c r="L534" i="3"/>
  <c r="M534" i="3" s="1"/>
  <c r="K534" i="3"/>
  <c r="L533" i="3"/>
  <c r="M533" i="3" s="1"/>
  <c r="K533" i="3"/>
  <c r="L532" i="3"/>
  <c r="K532" i="3"/>
  <c r="L531" i="3"/>
  <c r="M531" i="3" s="1"/>
  <c r="K531" i="3"/>
  <c r="L530" i="3"/>
  <c r="M530" i="3" s="1"/>
  <c r="K530" i="3"/>
  <c r="L529" i="3"/>
  <c r="K529" i="3"/>
  <c r="L528" i="3"/>
  <c r="M528" i="3" s="1"/>
  <c r="K528" i="3"/>
  <c r="L527" i="3"/>
  <c r="K527" i="3"/>
  <c r="L526" i="3"/>
  <c r="K526" i="3"/>
  <c r="L525" i="3"/>
  <c r="M525" i="3" s="1"/>
  <c r="K525" i="3"/>
  <c r="L524" i="3"/>
  <c r="M524" i="3" s="1"/>
  <c r="K524" i="3"/>
  <c r="L523" i="3"/>
  <c r="M523" i="3" s="1"/>
  <c r="K523" i="3"/>
  <c r="L522" i="3"/>
  <c r="M522" i="3" s="1"/>
  <c r="K522" i="3"/>
  <c r="L521" i="3"/>
  <c r="K521" i="3"/>
  <c r="L520" i="3"/>
  <c r="M520" i="3" s="1"/>
  <c r="K520" i="3"/>
  <c r="L519" i="3"/>
  <c r="M519" i="3" s="1"/>
  <c r="K519" i="3"/>
  <c r="L518" i="3"/>
  <c r="M518" i="3" s="1"/>
  <c r="K518" i="3"/>
  <c r="L517" i="3"/>
  <c r="K517" i="3"/>
  <c r="L516" i="3"/>
  <c r="M516" i="3" s="1"/>
  <c r="K516" i="3"/>
  <c r="L515" i="3"/>
  <c r="K515" i="3"/>
  <c r="L514" i="3"/>
  <c r="K514" i="3"/>
  <c r="L513" i="3"/>
  <c r="K513" i="3"/>
  <c r="L512" i="3"/>
  <c r="K512" i="3"/>
  <c r="L511" i="3"/>
  <c r="K511" i="3"/>
  <c r="L510" i="3"/>
  <c r="K510" i="3"/>
  <c r="L509" i="3"/>
  <c r="K509" i="3"/>
  <c r="L508" i="3"/>
  <c r="M508" i="3" s="1"/>
  <c r="K508" i="3"/>
  <c r="L507" i="3"/>
  <c r="K507" i="3"/>
  <c r="L506" i="3"/>
  <c r="M506" i="3" s="1"/>
  <c r="K506" i="3"/>
  <c r="L505" i="3"/>
  <c r="M505" i="3" s="1"/>
  <c r="K505" i="3"/>
  <c r="L504" i="3"/>
  <c r="K504" i="3"/>
  <c r="L503" i="3"/>
  <c r="K503" i="3"/>
  <c r="L502" i="3"/>
  <c r="K502" i="3"/>
  <c r="L501" i="3"/>
  <c r="K501" i="3"/>
  <c r="L500" i="3"/>
  <c r="K500" i="3"/>
  <c r="L499" i="3"/>
  <c r="K499" i="3"/>
  <c r="L498" i="3"/>
  <c r="M498" i="3" s="1"/>
  <c r="K498" i="3"/>
  <c r="L497" i="3"/>
  <c r="K497" i="3"/>
  <c r="L496" i="3"/>
  <c r="K496" i="3"/>
  <c r="L495" i="3"/>
  <c r="K495" i="3"/>
  <c r="M495" i="3" s="1"/>
  <c r="L494" i="3"/>
  <c r="K494" i="3"/>
  <c r="L493" i="3"/>
  <c r="M493" i="3" s="1"/>
  <c r="K493" i="3"/>
  <c r="L492" i="3"/>
  <c r="M492" i="3" s="1"/>
  <c r="K492" i="3"/>
  <c r="L491" i="3"/>
  <c r="K491" i="3"/>
  <c r="L490" i="3"/>
  <c r="K490" i="3"/>
  <c r="M490" i="3" s="1"/>
  <c r="L489" i="3"/>
  <c r="M489" i="3" s="1"/>
  <c r="K489" i="3"/>
  <c r="L488" i="3"/>
  <c r="M488" i="3" s="1"/>
  <c r="K488" i="3"/>
  <c r="L487" i="3"/>
  <c r="K487" i="3"/>
  <c r="M487" i="3" s="1"/>
  <c r="L486" i="3"/>
  <c r="K486" i="3"/>
  <c r="L485" i="3"/>
  <c r="M485" i="3" s="1"/>
  <c r="K485" i="3"/>
  <c r="L484" i="3"/>
  <c r="M484" i="3" s="1"/>
  <c r="K484" i="3"/>
  <c r="L483" i="3"/>
  <c r="M483" i="3" s="1"/>
  <c r="K483" i="3"/>
  <c r="L482" i="3"/>
  <c r="M482" i="3" s="1"/>
  <c r="K482" i="3"/>
  <c r="L481" i="3"/>
  <c r="K481" i="3"/>
  <c r="L480" i="3"/>
  <c r="M480" i="3" s="1"/>
  <c r="K480" i="3"/>
  <c r="M479" i="3"/>
  <c r="L479" i="3"/>
  <c r="K479" i="3"/>
  <c r="L478" i="3"/>
  <c r="M478" i="3" s="1"/>
  <c r="K478" i="3"/>
  <c r="L477" i="3"/>
  <c r="M477" i="3" s="1"/>
  <c r="K477" i="3"/>
  <c r="L476" i="3"/>
  <c r="M476" i="3" s="1"/>
  <c r="K476" i="3"/>
  <c r="L475" i="3"/>
  <c r="K475" i="3"/>
  <c r="L474" i="3"/>
  <c r="K474" i="3"/>
  <c r="L473" i="3"/>
  <c r="M473" i="3" s="1"/>
  <c r="K473" i="3"/>
  <c r="L472" i="3"/>
  <c r="K472" i="3"/>
  <c r="L471" i="3"/>
  <c r="M471" i="3" s="1"/>
  <c r="K471" i="3"/>
  <c r="L470" i="3"/>
  <c r="K470" i="3"/>
  <c r="L469" i="3"/>
  <c r="M469" i="3" s="1"/>
  <c r="K469" i="3"/>
  <c r="L468" i="3"/>
  <c r="M468" i="3" s="1"/>
  <c r="K468" i="3"/>
  <c r="L467" i="3"/>
  <c r="K467" i="3"/>
  <c r="L466" i="3"/>
  <c r="K466" i="3"/>
  <c r="M466" i="3" s="1"/>
  <c r="L465" i="3"/>
  <c r="M465" i="3" s="1"/>
  <c r="K465" i="3"/>
  <c r="L464" i="3"/>
  <c r="M464" i="3" s="1"/>
  <c r="K464" i="3"/>
  <c r="L463" i="3"/>
  <c r="K463" i="3"/>
  <c r="M463" i="3" s="1"/>
  <c r="L462" i="3"/>
  <c r="K462" i="3"/>
  <c r="L461" i="3"/>
  <c r="K461" i="3"/>
  <c r="L460" i="3"/>
  <c r="M460" i="3" s="1"/>
  <c r="K460" i="3"/>
  <c r="L459" i="3"/>
  <c r="K459" i="3"/>
  <c r="L458" i="3"/>
  <c r="K458" i="3"/>
  <c r="L457" i="3"/>
  <c r="M457" i="3" s="1"/>
  <c r="K457" i="3"/>
  <c r="L456" i="3"/>
  <c r="M456" i="3" s="1"/>
  <c r="K456" i="3"/>
  <c r="L455" i="3"/>
  <c r="M455" i="3" s="1"/>
  <c r="K455" i="3"/>
  <c r="L454" i="3"/>
  <c r="M454" i="3" s="1"/>
  <c r="K454" i="3"/>
  <c r="L453" i="3"/>
  <c r="M453" i="3" s="1"/>
  <c r="K453" i="3"/>
  <c r="L452" i="3"/>
  <c r="K452" i="3"/>
  <c r="L451" i="3"/>
  <c r="M451" i="3" s="1"/>
  <c r="K451" i="3"/>
  <c r="L450" i="3"/>
  <c r="K450" i="3"/>
  <c r="L449" i="3"/>
  <c r="K449" i="3"/>
  <c r="L448" i="3"/>
  <c r="M448" i="3" s="1"/>
  <c r="K448" i="3"/>
  <c r="L447" i="3"/>
  <c r="K447" i="3"/>
  <c r="L446" i="3"/>
  <c r="M446" i="3" s="1"/>
  <c r="K446" i="3"/>
  <c r="L445" i="3"/>
  <c r="M445" i="3" s="1"/>
  <c r="K445" i="3"/>
  <c r="L444" i="3"/>
  <c r="K444" i="3"/>
  <c r="L443" i="3"/>
  <c r="K443" i="3"/>
  <c r="M442" i="3"/>
  <c r="L442" i="3"/>
  <c r="K442" i="3"/>
  <c r="L441" i="3"/>
  <c r="M441" i="3" s="1"/>
  <c r="K441" i="3"/>
  <c r="L440" i="3"/>
  <c r="K440" i="3"/>
  <c r="M439" i="3"/>
  <c r="L439" i="3"/>
  <c r="K439" i="3"/>
  <c r="L438" i="3"/>
  <c r="M438" i="3" s="1"/>
  <c r="K438" i="3"/>
  <c r="L437" i="3"/>
  <c r="K437" i="3"/>
  <c r="L436" i="3"/>
  <c r="M436" i="3" s="1"/>
  <c r="K436" i="3"/>
  <c r="L435" i="3"/>
  <c r="M435" i="3" s="1"/>
  <c r="K435" i="3"/>
  <c r="L434" i="3"/>
  <c r="K434" i="3"/>
  <c r="M434" i="3" s="1"/>
  <c r="L433" i="3"/>
  <c r="M433" i="3" s="1"/>
  <c r="K433" i="3"/>
  <c r="L432" i="3"/>
  <c r="M432" i="3" s="1"/>
  <c r="K432" i="3"/>
  <c r="L431" i="3"/>
  <c r="K431" i="3"/>
  <c r="L430" i="3"/>
  <c r="K430" i="3"/>
  <c r="L429" i="3"/>
  <c r="K429" i="3"/>
  <c r="L428" i="3"/>
  <c r="M428" i="3" s="1"/>
  <c r="K428" i="3"/>
  <c r="L427" i="3"/>
  <c r="K427" i="3"/>
  <c r="L426" i="3"/>
  <c r="M426" i="3" s="1"/>
  <c r="K426" i="3"/>
  <c r="L425" i="3"/>
  <c r="K425" i="3"/>
  <c r="L424" i="3"/>
  <c r="K424" i="3"/>
  <c r="L423" i="3"/>
  <c r="K423" i="3"/>
  <c r="M423" i="3" s="1"/>
  <c r="L422" i="3"/>
  <c r="K422" i="3"/>
  <c r="M422" i="3" s="1"/>
  <c r="L421" i="3"/>
  <c r="M421" i="3" s="1"/>
  <c r="K421" i="3"/>
  <c r="L420" i="3"/>
  <c r="M420" i="3" s="1"/>
  <c r="K420" i="3"/>
  <c r="L419" i="3"/>
  <c r="K419" i="3"/>
  <c r="L418" i="3"/>
  <c r="K418" i="3"/>
  <c r="M418" i="3" s="1"/>
  <c r="L417" i="3"/>
  <c r="K417" i="3"/>
  <c r="L416" i="3"/>
  <c r="K416" i="3"/>
  <c r="L415" i="3"/>
  <c r="K415" i="3"/>
  <c r="L414" i="3"/>
  <c r="K414" i="3"/>
  <c r="L413" i="3"/>
  <c r="K413" i="3"/>
  <c r="L412" i="3"/>
  <c r="M412" i="3" s="1"/>
  <c r="K412" i="3"/>
  <c r="L411" i="3"/>
  <c r="K411" i="3"/>
  <c r="L410" i="3"/>
  <c r="K410" i="3"/>
  <c r="L409" i="3"/>
  <c r="M409" i="3" s="1"/>
  <c r="K409" i="3"/>
  <c r="L408" i="3"/>
  <c r="K408" i="3"/>
  <c r="M408" i="3" s="1"/>
  <c r="L407" i="3"/>
  <c r="K407" i="3"/>
  <c r="L406" i="3"/>
  <c r="K406" i="3"/>
  <c r="M406" i="3" s="1"/>
  <c r="L405" i="3"/>
  <c r="K405" i="3"/>
  <c r="L404" i="3"/>
  <c r="M404" i="3" s="1"/>
  <c r="K404" i="3"/>
  <c r="L403" i="3"/>
  <c r="M403" i="3" s="1"/>
  <c r="K403" i="3"/>
  <c r="L402" i="3"/>
  <c r="K402" i="3"/>
  <c r="L401" i="3"/>
  <c r="K401" i="3"/>
  <c r="L400" i="3"/>
  <c r="K400" i="3"/>
  <c r="L399" i="3"/>
  <c r="K399" i="3"/>
  <c r="M399" i="3" s="1"/>
  <c r="L398" i="3"/>
  <c r="M398" i="3" s="1"/>
  <c r="K398" i="3"/>
  <c r="L397" i="3"/>
  <c r="K397" i="3"/>
  <c r="L396" i="3"/>
  <c r="K396" i="3"/>
  <c r="L395" i="3"/>
  <c r="K395" i="3"/>
  <c r="L394" i="3"/>
  <c r="K394" i="3"/>
  <c r="L393" i="3"/>
  <c r="M393" i="3" s="1"/>
  <c r="K393" i="3"/>
  <c r="L392" i="3"/>
  <c r="K392" i="3"/>
  <c r="L391" i="3"/>
  <c r="K391" i="3"/>
  <c r="L390" i="3"/>
  <c r="M390" i="3" s="1"/>
  <c r="K390" i="3"/>
  <c r="L389" i="3"/>
  <c r="M389" i="3" s="1"/>
  <c r="K389" i="3"/>
  <c r="L388" i="3"/>
  <c r="K388" i="3"/>
  <c r="L387" i="3"/>
  <c r="K387" i="3"/>
  <c r="M387" i="3" s="1"/>
  <c r="L386" i="3"/>
  <c r="M386" i="3" s="1"/>
  <c r="K386" i="3"/>
  <c r="L385" i="3"/>
  <c r="K385" i="3"/>
  <c r="L384" i="3"/>
  <c r="M384" i="3" s="1"/>
  <c r="K384" i="3"/>
  <c r="L383" i="3"/>
  <c r="M383" i="3" s="1"/>
  <c r="K383" i="3"/>
  <c r="L382" i="3"/>
  <c r="K382" i="3"/>
  <c r="L381" i="3"/>
  <c r="K381" i="3"/>
  <c r="L380" i="3"/>
  <c r="M380" i="3" s="1"/>
  <c r="K380" i="3"/>
  <c r="L379" i="3"/>
  <c r="K379" i="3"/>
  <c r="L378" i="3"/>
  <c r="M378" i="3" s="1"/>
  <c r="K378" i="3"/>
  <c r="L377" i="3"/>
  <c r="M377" i="3" s="1"/>
  <c r="K377" i="3"/>
  <c r="L376" i="3"/>
  <c r="K376" i="3"/>
  <c r="L375" i="3"/>
  <c r="M375" i="3" s="1"/>
  <c r="K375" i="3"/>
  <c r="L374" i="3"/>
  <c r="M374" i="3" s="1"/>
  <c r="K374" i="3"/>
  <c r="L373" i="3"/>
  <c r="K373" i="3"/>
  <c r="L372" i="3"/>
  <c r="K372" i="3"/>
  <c r="L371" i="3"/>
  <c r="M371" i="3" s="1"/>
  <c r="K371" i="3"/>
  <c r="M370" i="3"/>
  <c r="L370" i="3"/>
  <c r="K370" i="3"/>
  <c r="L369" i="3"/>
  <c r="K369" i="3"/>
  <c r="L368" i="3"/>
  <c r="K368" i="3"/>
  <c r="L367" i="3"/>
  <c r="M367" i="3" s="1"/>
  <c r="K367" i="3"/>
  <c r="L366" i="3"/>
  <c r="K366" i="3"/>
  <c r="L365" i="3"/>
  <c r="M365" i="3" s="1"/>
  <c r="K365" i="3"/>
  <c r="L364" i="3"/>
  <c r="M364" i="3" s="1"/>
  <c r="K364" i="3"/>
  <c r="L363" i="3"/>
  <c r="K363" i="3"/>
  <c r="L362" i="3"/>
  <c r="M362" i="3" s="1"/>
  <c r="K362" i="3"/>
  <c r="L361" i="3"/>
  <c r="K361" i="3"/>
  <c r="L360" i="3"/>
  <c r="K360" i="3"/>
  <c r="L359" i="3"/>
  <c r="M359" i="3" s="1"/>
  <c r="K359" i="3"/>
  <c r="L358" i="3"/>
  <c r="K358" i="3"/>
  <c r="M358" i="3" s="1"/>
  <c r="L357" i="3"/>
  <c r="M357" i="3" s="1"/>
  <c r="K357" i="3"/>
  <c r="L356" i="3"/>
  <c r="K356" i="3"/>
  <c r="L355" i="3"/>
  <c r="K355" i="3"/>
  <c r="L354" i="3"/>
  <c r="K354" i="3"/>
  <c r="L353" i="3"/>
  <c r="K353" i="3"/>
  <c r="L352" i="3"/>
  <c r="M352" i="3" s="1"/>
  <c r="K352" i="3"/>
  <c r="M351" i="3"/>
  <c r="L351" i="3"/>
  <c r="K351" i="3"/>
  <c r="L350" i="3"/>
  <c r="K350" i="3"/>
  <c r="L349" i="3"/>
  <c r="K349" i="3"/>
  <c r="L348" i="3"/>
  <c r="K348" i="3"/>
  <c r="L347" i="3"/>
  <c r="K347" i="3"/>
  <c r="L346" i="3"/>
  <c r="M346" i="3" s="1"/>
  <c r="K346" i="3"/>
  <c r="L345" i="3"/>
  <c r="K345" i="3"/>
  <c r="L344" i="3"/>
  <c r="K344" i="3"/>
  <c r="L343" i="3"/>
  <c r="K343" i="3"/>
  <c r="M343" i="3" s="1"/>
  <c r="L342" i="3"/>
  <c r="M342" i="3" s="1"/>
  <c r="K342" i="3"/>
  <c r="M341" i="3"/>
  <c r="L341" i="3"/>
  <c r="K341" i="3"/>
  <c r="L340" i="3"/>
  <c r="K340" i="3"/>
  <c r="L339" i="3"/>
  <c r="M339" i="3" s="1"/>
  <c r="K339" i="3"/>
  <c r="L338" i="3"/>
  <c r="K338" i="3"/>
  <c r="L337" i="3"/>
  <c r="K337" i="3"/>
  <c r="L336" i="3"/>
  <c r="K336" i="3"/>
  <c r="L335" i="3"/>
  <c r="M335" i="3" s="1"/>
  <c r="K335" i="3"/>
  <c r="L334" i="3"/>
  <c r="K334" i="3"/>
  <c r="L333" i="3"/>
  <c r="M333" i="3" s="1"/>
  <c r="K333" i="3"/>
  <c r="L332" i="3"/>
  <c r="K332" i="3"/>
  <c r="L331" i="3"/>
  <c r="K331" i="3"/>
  <c r="L330" i="3"/>
  <c r="M330" i="3" s="1"/>
  <c r="K330" i="3"/>
  <c r="L329" i="3"/>
  <c r="K329" i="3"/>
  <c r="L328" i="3"/>
  <c r="K328" i="3"/>
  <c r="L327" i="3"/>
  <c r="M327" i="3" s="1"/>
  <c r="K327" i="3"/>
  <c r="L326" i="3"/>
  <c r="K326" i="3"/>
  <c r="L325" i="3"/>
  <c r="M325" i="3" s="1"/>
  <c r="K325" i="3"/>
  <c r="L324" i="3"/>
  <c r="M324" i="3" s="1"/>
  <c r="K324" i="3"/>
  <c r="L323" i="3"/>
  <c r="K323" i="3"/>
  <c r="L322" i="3"/>
  <c r="M322" i="3" s="1"/>
  <c r="K322" i="3"/>
  <c r="L321" i="3"/>
  <c r="K321" i="3"/>
  <c r="L320" i="3"/>
  <c r="K320" i="3"/>
  <c r="L319" i="3"/>
  <c r="K319" i="3"/>
  <c r="M319" i="3" s="1"/>
  <c r="L318" i="3"/>
  <c r="M318" i="3" s="1"/>
  <c r="K318" i="3"/>
  <c r="L317" i="3"/>
  <c r="K317" i="3"/>
  <c r="L316" i="3"/>
  <c r="K316" i="3"/>
  <c r="L315" i="3"/>
  <c r="K315" i="3"/>
  <c r="M315" i="3" s="1"/>
  <c r="L314" i="3"/>
  <c r="K314" i="3"/>
  <c r="L313" i="3"/>
  <c r="M313" i="3" s="1"/>
  <c r="K313" i="3"/>
  <c r="L312" i="3"/>
  <c r="M312" i="3" s="1"/>
  <c r="K312" i="3"/>
  <c r="L311" i="3"/>
  <c r="K311" i="3"/>
  <c r="L310" i="3"/>
  <c r="K310" i="3"/>
  <c r="L309" i="3"/>
  <c r="K309" i="3"/>
  <c r="M309" i="3" s="1"/>
  <c r="L308" i="3"/>
  <c r="M308" i="3" s="1"/>
  <c r="K308" i="3"/>
  <c r="L307" i="3"/>
  <c r="K307" i="3"/>
  <c r="L306" i="3"/>
  <c r="M306" i="3" s="1"/>
  <c r="K306" i="3"/>
  <c r="L305" i="3"/>
  <c r="K305" i="3"/>
  <c r="L304" i="3"/>
  <c r="M304" i="3" s="1"/>
  <c r="K304" i="3"/>
  <c r="L303" i="3"/>
  <c r="M303" i="3" s="1"/>
  <c r="K303" i="3"/>
  <c r="L302" i="3"/>
  <c r="M302" i="3" s="1"/>
  <c r="K302" i="3"/>
  <c r="L301" i="3"/>
  <c r="K301" i="3"/>
  <c r="L300" i="3"/>
  <c r="K300" i="3"/>
  <c r="L299" i="3"/>
  <c r="K299" i="3"/>
  <c r="L298" i="3"/>
  <c r="M298" i="3" s="1"/>
  <c r="K298" i="3"/>
  <c r="L297" i="3"/>
  <c r="K297" i="3"/>
  <c r="L296" i="3"/>
  <c r="K296" i="3"/>
  <c r="L295" i="3"/>
  <c r="M295" i="3" s="1"/>
  <c r="K295" i="3"/>
  <c r="L294" i="3"/>
  <c r="M294" i="3" s="1"/>
  <c r="K294" i="3"/>
  <c r="L293" i="3"/>
  <c r="M293" i="3" s="1"/>
  <c r="K293" i="3"/>
  <c r="L292" i="3"/>
  <c r="K292" i="3"/>
  <c r="M291" i="3"/>
  <c r="L291" i="3"/>
  <c r="K291" i="3"/>
  <c r="L290" i="3"/>
  <c r="M290" i="3" s="1"/>
  <c r="K290" i="3"/>
  <c r="L289" i="3"/>
  <c r="M289" i="3" s="1"/>
  <c r="K289" i="3"/>
  <c r="L288" i="3"/>
  <c r="K288" i="3"/>
  <c r="M287" i="3"/>
  <c r="L287" i="3"/>
  <c r="K287" i="3"/>
  <c r="L286" i="3"/>
  <c r="K286" i="3"/>
  <c r="L285" i="3"/>
  <c r="K285" i="3"/>
  <c r="L284" i="3"/>
  <c r="M284" i="3" s="1"/>
  <c r="K284" i="3"/>
  <c r="L283" i="3"/>
  <c r="K283" i="3"/>
  <c r="L282" i="3"/>
  <c r="K282" i="3"/>
  <c r="L281" i="3"/>
  <c r="M281" i="3" s="1"/>
  <c r="K281" i="3"/>
  <c r="L280" i="3"/>
  <c r="M280" i="3" s="1"/>
  <c r="K280" i="3"/>
  <c r="L279" i="3"/>
  <c r="K279" i="3"/>
  <c r="M278" i="3"/>
  <c r="L278" i="3"/>
  <c r="K278" i="3"/>
  <c r="L277" i="3"/>
  <c r="M277" i="3" s="1"/>
  <c r="K277" i="3"/>
  <c r="L276" i="3"/>
  <c r="K276" i="3"/>
  <c r="L275" i="3"/>
  <c r="M275" i="3" s="1"/>
  <c r="K275" i="3"/>
  <c r="M274" i="3"/>
  <c r="L274" i="3"/>
  <c r="K274" i="3"/>
  <c r="L273" i="3"/>
  <c r="K273" i="3"/>
  <c r="L272" i="3"/>
  <c r="M272" i="3" s="1"/>
  <c r="K272" i="3"/>
  <c r="L271" i="3"/>
  <c r="K271" i="3"/>
  <c r="L270" i="3"/>
  <c r="K270" i="3"/>
  <c r="L269" i="3"/>
  <c r="M269" i="3" s="1"/>
  <c r="K269" i="3"/>
  <c r="L268" i="3"/>
  <c r="M268" i="3" s="1"/>
  <c r="K268" i="3"/>
  <c r="L267" i="3"/>
  <c r="K267" i="3"/>
  <c r="L266" i="3"/>
  <c r="M266" i="3" s="1"/>
  <c r="K266" i="3"/>
  <c r="L265" i="3"/>
  <c r="M265" i="3" s="1"/>
  <c r="K265" i="3"/>
  <c r="L264" i="3"/>
  <c r="M264" i="3" s="1"/>
  <c r="K264" i="3"/>
  <c r="L263" i="3"/>
  <c r="M263" i="3" s="1"/>
  <c r="K263" i="3"/>
  <c r="L262" i="3"/>
  <c r="M262" i="3" s="1"/>
  <c r="K262" i="3"/>
  <c r="L261" i="3"/>
  <c r="K261" i="3"/>
  <c r="L260" i="3"/>
  <c r="M260" i="3" s="1"/>
  <c r="K260" i="3"/>
  <c r="L259" i="3"/>
  <c r="M259" i="3" s="1"/>
  <c r="K259" i="3"/>
  <c r="L258" i="3"/>
  <c r="K258" i="3"/>
  <c r="M258" i="3" s="1"/>
  <c r="L257" i="3"/>
  <c r="M257" i="3" s="1"/>
  <c r="K257" i="3"/>
  <c r="L256" i="3"/>
  <c r="M256" i="3" s="1"/>
  <c r="K256" i="3"/>
  <c r="L255" i="3"/>
  <c r="K255" i="3"/>
  <c r="L254" i="3"/>
  <c r="K254" i="3"/>
  <c r="L253" i="3"/>
  <c r="K253" i="3"/>
  <c r="L252" i="3"/>
  <c r="M252" i="3" s="1"/>
  <c r="K252" i="3"/>
  <c r="L251" i="3"/>
  <c r="K251" i="3"/>
  <c r="L250" i="3"/>
  <c r="K250" i="3"/>
  <c r="L249" i="3"/>
  <c r="M249" i="3" s="1"/>
  <c r="K249" i="3"/>
  <c r="L248" i="3"/>
  <c r="M248" i="3" s="1"/>
  <c r="K248" i="3"/>
  <c r="L247" i="3"/>
  <c r="K247" i="3"/>
  <c r="L246" i="3"/>
  <c r="K246" i="3"/>
  <c r="M246" i="3" s="1"/>
  <c r="L245" i="3"/>
  <c r="M245" i="3" s="1"/>
  <c r="K245" i="3"/>
  <c r="L244" i="3"/>
  <c r="K244" i="3"/>
  <c r="L243" i="3"/>
  <c r="M243" i="3" s="1"/>
  <c r="K243" i="3"/>
  <c r="M242" i="3"/>
  <c r="L242" i="3"/>
  <c r="K242" i="3"/>
  <c r="L241" i="3"/>
  <c r="K241" i="3"/>
  <c r="L240" i="3"/>
  <c r="M240" i="3" s="1"/>
  <c r="K240" i="3"/>
  <c r="L239" i="3"/>
  <c r="M239" i="3" s="1"/>
  <c r="K239" i="3"/>
  <c r="L238" i="3"/>
  <c r="K238" i="3"/>
  <c r="L237" i="3"/>
  <c r="K237" i="3"/>
  <c r="L236" i="3"/>
  <c r="M236" i="3" s="1"/>
  <c r="K236" i="3"/>
  <c r="L235" i="3"/>
  <c r="K235" i="3"/>
  <c r="L234" i="3"/>
  <c r="K234" i="3"/>
  <c r="L233" i="3"/>
  <c r="M233" i="3" s="1"/>
  <c r="K233" i="3"/>
  <c r="L232" i="3"/>
  <c r="K232" i="3"/>
  <c r="L231" i="3"/>
  <c r="M231" i="3" s="1"/>
  <c r="K231" i="3"/>
  <c r="L230" i="3"/>
  <c r="K230" i="3"/>
  <c r="L229" i="3"/>
  <c r="K229" i="3"/>
  <c r="L228" i="3"/>
  <c r="M228" i="3" s="1"/>
  <c r="K228" i="3"/>
  <c r="L227" i="3"/>
  <c r="M227" i="3" s="1"/>
  <c r="K227" i="3"/>
  <c r="M226" i="3"/>
  <c r="L226" i="3"/>
  <c r="K226" i="3"/>
  <c r="L225" i="3"/>
  <c r="K225" i="3"/>
  <c r="L224" i="3"/>
  <c r="M224" i="3" s="1"/>
  <c r="K224" i="3"/>
  <c r="L223" i="3"/>
  <c r="M223" i="3" s="1"/>
  <c r="K223" i="3"/>
  <c r="L222" i="3"/>
  <c r="K222" i="3"/>
  <c r="L221" i="3"/>
  <c r="K221" i="3"/>
  <c r="L220" i="3"/>
  <c r="M220" i="3" s="1"/>
  <c r="K220" i="3"/>
  <c r="L219" i="3"/>
  <c r="K219" i="3"/>
  <c r="L218" i="3"/>
  <c r="M218" i="3" s="1"/>
  <c r="K218" i="3"/>
  <c r="L217" i="3"/>
  <c r="K217" i="3"/>
  <c r="L216" i="3"/>
  <c r="M216" i="3" s="1"/>
  <c r="K216" i="3"/>
  <c r="M215" i="3"/>
  <c r="L215" i="3"/>
  <c r="K215" i="3"/>
  <c r="L214" i="3"/>
  <c r="M214" i="3" s="1"/>
  <c r="K214" i="3"/>
  <c r="L213" i="3"/>
  <c r="K213" i="3"/>
  <c r="L212" i="3"/>
  <c r="M212" i="3" s="1"/>
  <c r="K212" i="3"/>
  <c r="L211" i="3"/>
  <c r="M211" i="3" s="1"/>
  <c r="K211" i="3"/>
  <c r="L210" i="3"/>
  <c r="K210" i="3"/>
  <c r="M210" i="3" s="1"/>
  <c r="L209" i="3"/>
  <c r="M209" i="3" s="1"/>
  <c r="K209" i="3"/>
  <c r="L208" i="3"/>
  <c r="M208" i="3" s="1"/>
  <c r="K208" i="3"/>
  <c r="L207" i="3"/>
  <c r="M207" i="3" s="1"/>
  <c r="K207" i="3"/>
  <c r="L206" i="3"/>
  <c r="K206" i="3"/>
  <c r="L205" i="3"/>
  <c r="K205" i="3"/>
  <c r="L204" i="3"/>
  <c r="M204" i="3" s="1"/>
  <c r="K204" i="3"/>
  <c r="L203" i="3"/>
  <c r="K203" i="3"/>
  <c r="L202" i="3"/>
  <c r="M202" i="3" s="1"/>
  <c r="K202" i="3"/>
  <c r="L201" i="3"/>
  <c r="K201" i="3"/>
  <c r="L200" i="3"/>
  <c r="M200" i="3" s="1"/>
  <c r="K200" i="3"/>
  <c r="M199" i="3"/>
  <c r="L199" i="3"/>
  <c r="K199" i="3"/>
  <c r="L198" i="3"/>
  <c r="M198" i="3" s="1"/>
  <c r="K198" i="3"/>
  <c r="L197" i="3"/>
  <c r="M197" i="3" s="1"/>
  <c r="K197" i="3"/>
  <c r="L196" i="3"/>
  <c r="K196" i="3"/>
  <c r="L195" i="3"/>
  <c r="K195" i="3"/>
  <c r="L194" i="3"/>
  <c r="K194" i="3"/>
  <c r="M194" i="3" s="1"/>
  <c r="L193" i="3"/>
  <c r="M193" i="3" s="1"/>
  <c r="K193" i="3"/>
  <c r="L192" i="3"/>
  <c r="M192" i="3" s="1"/>
  <c r="K192" i="3"/>
  <c r="L191" i="3"/>
  <c r="K191" i="3"/>
  <c r="M191" i="3" s="1"/>
  <c r="L190" i="3"/>
  <c r="K190" i="3"/>
  <c r="L189" i="3"/>
  <c r="M189" i="3" s="1"/>
  <c r="K189" i="3"/>
  <c r="L188" i="3"/>
  <c r="M188" i="3" s="1"/>
  <c r="K188" i="3"/>
  <c r="L187" i="3"/>
  <c r="K187" i="3"/>
  <c r="L186" i="3"/>
  <c r="K186" i="3"/>
  <c r="L185" i="3"/>
  <c r="M185" i="3" s="1"/>
  <c r="K185" i="3"/>
  <c r="L184" i="3"/>
  <c r="M184" i="3" s="1"/>
  <c r="K184" i="3"/>
  <c r="L183" i="3"/>
  <c r="M183" i="3" s="1"/>
  <c r="K183" i="3"/>
  <c r="L182" i="3"/>
  <c r="K182" i="3"/>
  <c r="L181" i="3"/>
  <c r="M181" i="3" s="1"/>
  <c r="K181" i="3"/>
  <c r="L180" i="3"/>
  <c r="K180" i="3"/>
  <c r="L179" i="3"/>
  <c r="M179" i="3" s="1"/>
  <c r="K179" i="3"/>
  <c r="L178" i="3"/>
  <c r="K178" i="3"/>
  <c r="L177" i="3"/>
  <c r="K177" i="3"/>
  <c r="L176" i="3"/>
  <c r="M176" i="3" s="1"/>
  <c r="K176" i="3"/>
  <c r="L175" i="3"/>
  <c r="K175" i="3"/>
  <c r="L174" i="3"/>
  <c r="M174" i="3" s="1"/>
  <c r="K174" i="3"/>
  <c r="L173" i="3"/>
  <c r="M173" i="3" s="1"/>
  <c r="K173" i="3"/>
  <c r="L172" i="3"/>
  <c r="K172" i="3"/>
  <c r="L171" i="3"/>
  <c r="K171" i="3"/>
  <c r="M170" i="3"/>
  <c r="L170" i="3"/>
  <c r="K170" i="3"/>
  <c r="L169" i="3"/>
  <c r="M169" i="3" s="1"/>
  <c r="K169" i="3"/>
  <c r="L168" i="3"/>
  <c r="K168" i="3"/>
  <c r="L167" i="3"/>
  <c r="M167" i="3" s="1"/>
  <c r="K167" i="3"/>
  <c r="L166" i="3"/>
  <c r="K166" i="3"/>
  <c r="L165" i="3"/>
  <c r="M165" i="3" s="1"/>
  <c r="K165" i="3"/>
  <c r="L164" i="3"/>
  <c r="M164" i="3" s="1"/>
  <c r="K164" i="3"/>
  <c r="L163" i="3"/>
  <c r="K163" i="3"/>
  <c r="L162" i="3"/>
  <c r="K162" i="3"/>
  <c r="M162" i="3" s="1"/>
  <c r="L161" i="3"/>
  <c r="M161" i="3" s="1"/>
  <c r="K161" i="3"/>
  <c r="L160" i="3"/>
  <c r="M160" i="3" s="1"/>
  <c r="K160" i="3"/>
  <c r="L159" i="3"/>
  <c r="K159" i="3"/>
  <c r="L158" i="3"/>
  <c r="K158" i="3"/>
  <c r="L157" i="3"/>
  <c r="K157" i="3"/>
  <c r="L156" i="3"/>
  <c r="M156" i="3" s="1"/>
  <c r="K156" i="3"/>
  <c r="L155" i="3"/>
  <c r="K155" i="3"/>
  <c r="L154" i="3"/>
  <c r="K154" i="3"/>
  <c r="L153" i="3"/>
  <c r="M153" i="3" s="1"/>
  <c r="K153" i="3"/>
  <c r="L152" i="3"/>
  <c r="M152" i="3" s="1"/>
  <c r="K152" i="3"/>
  <c r="L151" i="3"/>
  <c r="K151" i="3"/>
  <c r="L150" i="3"/>
  <c r="K150" i="3"/>
  <c r="L149" i="3"/>
  <c r="K149" i="3"/>
  <c r="L148" i="3"/>
  <c r="K148" i="3"/>
  <c r="L147" i="3"/>
  <c r="M147" i="3" s="1"/>
  <c r="K147" i="3"/>
  <c r="L146" i="3"/>
  <c r="K146" i="3"/>
  <c r="M146" i="3" s="1"/>
  <c r="L145" i="3"/>
  <c r="K145" i="3"/>
  <c r="L144" i="3"/>
  <c r="M144" i="3" s="1"/>
  <c r="K144" i="3"/>
  <c r="L143" i="3"/>
  <c r="K143" i="3"/>
  <c r="L142" i="3"/>
  <c r="K142" i="3"/>
  <c r="L141" i="3"/>
  <c r="K141" i="3"/>
  <c r="L140" i="3"/>
  <c r="M140" i="3" s="1"/>
  <c r="K140" i="3"/>
  <c r="L139" i="3"/>
  <c r="K139" i="3"/>
  <c r="L138" i="3"/>
  <c r="K138" i="3"/>
  <c r="M138" i="3" s="1"/>
  <c r="L137" i="3"/>
  <c r="M137" i="3" s="1"/>
  <c r="K137" i="3"/>
  <c r="L136" i="3"/>
  <c r="M136" i="3" s="1"/>
  <c r="K136" i="3"/>
  <c r="L135" i="3"/>
  <c r="M135" i="3" s="1"/>
  <c r="K135" i="3"/>
  <c r="M134" i="3"/>
  <c r="L134" i="3"/>
  <c r="K134" i="3"/>
  <c r="L133" i="3"/>
  <c r="K133" i="3"/>
  <c r="L132" i="3"/>
  <c r="K132" i="3"/>
  <c r="L131" i="3"/>
  <c r="K131" i="3"/>
  <c r="M131" i="3" s="1"/>
  <c r="L130" i="3"/>
  <c r="K130" i="3"/>
  <c r="M130" i="3" s="1"/>
  <c r="L129" i="3"/>
  <c r="K129" i="3"/>
  <c r="L128" i="3"/>
  <c r="M128" i="3" s="1"/>
  <c r="K128" i="3"/>
  <c r="L127" i="3"/>
  <c r="K127" i="3"/>
  <c r="L126" i="3"/>
  <c r="K126" i="3"/>
  <c r="L125" i="3"/>
  <c r="K125" i="3"/>
  <c r="L124" i="3"/>
  <c r="M124" i="3" s="1"/>
  <c r="K124" i="3"/>
  <c r="L123" i="3"/>
  <c r="K123" i="3"/>
  <c r="L122" i="3"/>
  <c r="K122" i="3"/>
  <c r="L121" i="3"/>
  <c r="M121" i="3" s="1"/>
  <c r="K121" i="3"/>
  <c r="L120" i="3"/>
  <c r="M120" i="3" s="1"/>
  <c r="K120" i="3"/>
  <c r="L119" i="3"/>
  <c r="M119" i="3" s="1"/>
  <c r="K119" i="3"/>
  <c r="L118" i="3"/>
  <c r="K118" i="3"/>
  <c r="L117" i="3"/>
  <c r="K117" i="3"/>
  <c r="L116" i="3"/>
  <c r="M116" i="3" s="1"/>
  <c r="K116" i="3"/>
  <c r="L115" i="3"/>
  <c r="M115" i="3" s="1"/>
  <c r="K115" i="3"/>
  <c r="L114" i="3"/>
  <c r="K114" i="3"/>
  <c r="M114" i="3" s="1"/>
  <c r="L113" i="3"/>
  <c r="K113" i="3"/>
  <c r="L112" i="3"/>
  <c r="K112" i="3"/>
  <c r="L111" i="3"/>
  <c r="K111" i="3"/>
  <c r="M111" i="3" s="1"/>
  <c r="L110" i="3"/>
  <c r="K110" i="3"/>
  <c r="L109" i="3"/>
  <c r="K109" i="3"/>
  <c r="L108" i="3"/>
  <c r="K108" i="3"/>
  <c r="L107" i="3"/>
  <c r="K107" i="3"/>
  <c r="L106" i="3"/>
  <c r="M106" i="3" s="1"/>
  <c r="K106" i="3"/>
  <c r="L105" i="3"/>
  <c r="K105" i="3"/>
  <c r="L104" i="3"/>
  <c r="M104" i="3" s="1"/>
  <c r="K104" i="3"/>
  <c r="L103" i="3"/>
  <c r="K103" i="3"/>
  <c r="L102" i="3"/>
  <c r="M102" i="3" s="1"/>
  <c r="K102" i="3"/>
  <c r="L101" i="3"/>
  <c r="K101" i="3"/>
  <c r="L100" i="3"/>
  <c r="K100" i="3"/>
  <c r="L99" i="3"/>
  <c r="K99" i="3"/>
  <c r="M98" i="3"/>
  <c r="L98" i="3"/>
  <c r="K98" i="3"/>
  <c r="L97" i="3"/>
  <c r="M97" i="3" s="1"/>
  <c r="K97" i="3"/>
  <c r="L96" i="3"/>
  <c r="M96" i="3" s="1"/>
  <c r="K96" i="3"/>
  <c r="L95" i="3"/>
  <c r="M95" i="3" s="1"/>
  <c r="K95" i="3"/>
  <c r="L94" i="3"/>
  <c r="K94" i="3"/>
  <c r="L93" i="3"/>
  <c r="K93" i="3"/>
  <c r="L92" i="3"/>
  <c r="K92" i="3"/>
  <c r="L91" i="3"/>
  <c r="K91" i="3"/>
  <c r="L90" i="3"/>
  <c r="M90" i="3" s="1"/>
  <c r="K90" i="3"/>
  <c r="L89" i="3"/>
  <c r="M89" i="3" s="1"/>
  <c r="K89" i="3"/>
  <c r="L88" i="3"/>
  <c r="K88" i="3"/>
  <c r="L87" i="3"/>
  <c r="M87" i="3" s="1"/>
  <c r="K87" i="3"/>
  <c r="L86" i="3"/>
  <c r="K86" i="3"/>
  <c r="L85" i="3"/>
  <c r="M85" i="3" s="1"/>
  <c r="K85" i="3"/>
  <c r="L84" i="3"/>
  <c r="K84" i="3"/>
  <c r="L83" i="3"/>
  <c r="M83" i="3" s="1"/>
  <c r="K83" i="3"/>
  <c r="M82" i="3"/>
  <c r="L82" i="3"/>
  <c r="K82" i="3"/>
  <c r="L81" i="3"/>
  <c r="K81" i="3"/>
  <c r="L80" i="3"/>
  <c r="K80" i="3"/>
  <c r="L79" i="3"/>
  <c r="K79" i="3"/>
  <c r="L78" i="3"/>
  <c r="K78" i="3"/>
  <c r="L77" i="3"/>
  <c r="M77" i="3" s="1"/>
  <c r="K77" i="3"/>
  <c r="L76" i="3"/>
  <c r="M76" i="3" s="1"/>
  <c r="K76" i="3"/>
  <c r="L75" i="3"/>
  <c r="K75" i="3"/>
  <c r="L74" i="3"/>
  <c r="M74" i="3" s="1"/>
  <c r="K74" i="3"/>
  <c r="L73" i="3"/>
  <c r="K73" i="3"/>
  <c r="L72" i="3"/>
  <c r="K72" i="3"/>
  <c r="L71" i="3"/>
  <c r="K71" i="3"/>
  <c r="M71" i="3" s="1"/>
  <c r="L70" i="3"/>
  <c r="K70" i="3"/>
  <c r="M70" i="3" s="1"/>
  <c r="L69" i="3"/>
  <c r="M69" i="3" s="1"/>
  <c r="K69" i="3"/>
  <c r="L68" i="3"/>
  <c r="K68" i="3"/>
  <c r="L67" i="3"/>
  <c r="M67" i="3" s="1"/>
  <c r="K67" i="3"/>
  <c r="L66" i="3"/>
  <c r="M66" i="3" s="1"/>
  <c r="K66" i="3"/>
  <c r="L65" i="3"/>
  <c r="K65" i="3"/>
  <c r="L64" i="3"/>
  <c r="M64" i="3" s="1"/>
  <c r="K64" i="3"/>
  <c r="L63" i="3"/>
  <c r="M63" i="3" s="1"/>
  <c r="K63" i="3"/>
  <c r="L62" i="3"/>
  <c r="K62" i="3"/>
  <c r="L61" i="3"/>
  <c r="K61" i="3"/>
  <c r="L60" i="3"/>
  <c r="K60" i="3"/>
  <c r="L59" i="3"/>
  <c r="K59" i="3"/>
  <c r="L58" i="3"/>
  <c r="K58" i="3"/>
  <c r="L57" i="3"/>
  <c r="K57" i="3"/>
  <c r="L56" i="3"/>
  <c r="K56" i="3"/>
  <c r="L55" i="3"/>
  <c r="K55" i="3"/>
  <c r="M55" i="3" s="1"/>
  <c r="L54" i="3"/>
  <c r="K54" i="3"/>
  <c r="L53" i="3"/>
  <c r="K53" i="3"/>
  <c r="L52" i="3"/>
  <c r="M52" i="3" s="1"/>
  <c r="K52" i="3"/>
  <c r="L51" i="3"/>
  <c r="M51" i="3" s="1"/>
  <c r="K51" i="3"/>
  <c r="L50" i="3"/>
  <c r="K50" i="3"/>
  <c r="L49" i="3"/>
  <c r="M49" i="3" s="1"/>
  <c r="K49" i="3"/>
  <c r="L48" i="3"/>
  <c r="K48" i="3"/>
  <c r="L47" i="3"/>
  <c r="K47" i="3"/>
  <c r="L46" i="3"/>
  <c r="M46" i="3" s="1"/>
  <c r="K46" i="3"/>
  <c r="L45" i="3"/>
  <c r="K45" i="3"/>
  <c r="L44" i="3"/>
  <c r="M44" i="3" s="1"/>
  <c r="K44" i="3"/>
  <c r="L43" i="3"/>
  <c r="M43" i="3" s="1"/>
  <c r="K43" i="3"/>
  <c r="L42" i="3"/>
  <c r="M42" i="3" s="1"/>
  <c r="K42" i="3"/>
  <c r="L41" i="3"/>
  <c r="K41" i="3"/>
  <c r="L40" i="3"/>
  <c r="K40" i="3"/>
  <c r="L39" i="3"/>
  <c r="K39" i="3"/>
  <c r="L38" i="3"/>
  <c r="K38" i="3"/>
  <c r="L37" i="3"/>
  <c r="M37" i="3" s="1"/>
  <c r="K37" i="3"/>
  <c r="L36" i="3"/>
  <c r="M36" i="3" s="1"/>
  <c r="K36" i="3"/>
  <c r="L35" i="3"/>
  <c r="M35" i="3" s="1"/>
  <c r="K35" i="3"/>
  <c r="L34" i="3"/>
  <c r="K34" i="3"/>
  <c r="L33" i="3"/>
  <c r="K33" i="3"/>
  <c r="L32" i="3"/>
  <c r="M32" i="3" s="1"/>
  <c r="K32" i="3"/>
  <c r="L31" i="3"/>
  <c r="M31" i="3" s="1"/>
  <c r="K31" i="3"/>
  <c r="L30" i="3"/>
  <c r="K30" i="3"/>
  <c r="L29" i="3"/>
  <c r="M29" i="3" s="1"/>
  <c r="K29" i="3"/>
  <c r="L28" i="3"/>
  <c r="M28" i="3" s="1"/>
  <c r="K28" i="3"/>
  <c r="L27" i="3"/>
  <c r="K27" i="3"/>
  <c r="L26" i="3"/>
  <c r="M26" i="3" s="1"/>
  <c r="K26" i="3"/>
  <c r="L25" i="3"/>
  <c r="K25" i="3"/>
  <c r="L24" i="3"/>
  <c r="K24" i="3"/>
  <c r="L23" i="3"/>
  <c r="M23" i="3" s="1"/>
  <c r="K23" i="3"/>
  <c r="M22" i="3"/>
  <c r="L22" i="3"/>
  <c r="K22" i="3"/>
  <c r="L21" i="3"/>
  <c r="M21" i="3" s="1"/>
  <c r="K21" i="3"/>
  <c r="L20" i="3"/>
  <c r="K20" i="3"/>
  <c r="L19" i="3"/>
  <c r="K19" i="3"/>
  <c r="L18" i="3"/>
  <c r="M18" i="3" s="1"/>
  <c r="K18" i="3"/>
  <c r="L17" i="3"/>
  <c r="K17" i="3"/>
  <c r="L16" i="3"/>
  <c r="M16" i="3" s="1"/>
  <c r="K16" i="3"/>
  <c r="L15" i="3"/>
  <c r="K15" i="3"/>
  <c r="L14" i="3"/>
  <c r="M14" i="3" s="1"/>
  <c r="K14" i="3"/>
  <c r="L13" i="3"/>
  <c r="M13" i="3" s="1"/>
  <c r="K13" i="3"/>
  <c r="L12" i="3"/>
  <c r="K12" i="3"/>
  <c r="L11" i="3"/>
  <c r="M11" i="3" s="1"/>
  <c r="K11" i="3"/>
  <c r="L10" i="3"/>
  <c r="K10" i="3"/>
  <c r="L9" i="3"/>
  <c r="K9" i="3"/>
  <c r="L8" i="3"/>
  <c r="K8" i="3"/>
  <c r="L7" i="3"/>
  <c r="M7" i="3" s="1"/>
  <c r="K7" i="3"/>
  <c r="M6" i="3"/>
  <c r="L6" i="3"/>
  <c r="K6" i="3"/>
  <c r="L5" i="3"/>
  <c r="M5" i="3" s="1"/>
  <c r="K5" i="3"/>
  <c r="L4" i="3"/>
  <c r="K4" i="3"/>
  <c r="L3" i="3"/>
  <c r="K3" i="3"/>
  <c r="L2" i="3"/>
  <c r="K2" i="3"/>
  <c r="AI15" i="5"/>
  <c r="AH15" i="5"/>
  <c r="AI14" i="5"/>
  <c r="AH14" i="5"/>
  <c r="AI13" i="5"/>
  <c r="AH13" i="5"/>
  <c r="AI12" i="5"/>
  <c r="AH12" i="5"/>
  <c r="AI11" i="5"/>
  <c r="AH11" i="5"/>
  <c r="AI10" i="5"/>
  <c r="AH10" i="5"/>
  <c r="AI9" i="5"/>
  <c r="AH9" i="5"/>
  <c r="AI8" i="5"/>
  <c r="AH8" i="5"/>
  <c r="AI7" i="5"/>
  <c r="AH7" i="5"/>
  <c r="Q7" i="5"/>
  <c r="O7" i="5"/>
  <c r="P7" i="5" s="1"/>
  <c r="N7" i="5"/>
  <c r="C7" i="5"/>
  <c r="AI6" i="5"/>
  <c r="Q6" i="5"/>
  <c r="O6" i="5"/>
  <c r="P6" i="5" s="1"/>
  <c r="N6" i="5"/>
  <c r="C6" i="5"/>
  <c r="AI5" i="5"/>
  <c r="AH5" i="5"/>
  <c r="Q5" i="5"/>
  <c r="O5" i="5"/>
  <c r="P5" i="5" s="1"/>
  <c r="N5" i="5"/>
  <c r="C5" i="5"/>
  <c r="AI4" i="5"/>
  <c r="AH4" i="5"/>
  <c r="Q4" i="5"/>
  <c r="O4" i="5"/>
  <c r="P4" i="5" s="1"/>
  <c r="N4" i="5"/>
  <c r="C4" i="5"/>
  <c r="AJ3" i="5"/>
  <c r="AI3" i="5"/>
  <c r="AH3" i="5"/>
  <c r="X3" i="5"/>
  <c r="U3" i="5"/>
  <c r="U5" i="5" s="1"/>
  <c r="O3" i="5"/>
  <c r="N3" i="5"/>
  <c r="Q31" i="1"/>
  <c r="M31" i="1"/>
  <c r="P31" i="1" s="1"/>
  <c r="O21" i="1"/>
  <c r="AD15" i="5" s="1"/>
  <c r="M166" i="3" l="1"/>
  <c r="M553" i="3"/>
  <c r="M62" i="3"/>
  <c r="M143" i="3"/>
  <c r="M151" i="3"/>
  <c r="M159" i="3"/>
  <c r="M182" i="3"/>
  <c r="M234" i="3"/>
  <c r="M279" i="3"/>
  <c r="M317" i="3"/>
  <c r="M332" i="3"/>
  <c r="M355" i="3"/>
  <c r="M385" i="3"/>
  <c r="M400" i="3"/>
  <c r="M416" i="3"/>
  <c r="M431" i="3"/>
  <c r="M499" i="3"/>
  <c r="M515" i="3"/>
  <c r="M677" i="3"/>
  <c r="M310" i="3"/>
  <c r="M646" i="3"/>
  <c r="M15" i="3"/>
  <c r="M53" i="3"/>
  <c r="M68" i="3"/>
  <c r="M175" i="3"/>
  <c r="M326" i="3"/>
  <c r="M379" i="3"/>
  <c r="M394" i="3"/>
  <c r="M447" i="3"/>
  <c r="M470" i="3"/>
  <c r="M663" i="3"/>
  <c r="M38" i="3"/>
  <c r="M54" i="3"/>
  <c r="M61" i="3"/>
  <c r="M84" i="3"/>
  <c r="M99" i="3"/>
  <c r="M122" i="3"/>
  <c r="M168" i="3"/>
  <c r="M206" i="3"/>
  <c r="M213" i="3"/>
  <c r="M250" i="3"/>
  <c r="M288" i="3"/>
  <c r="M311" i="3"/>
  <c r="M395" i="3"/>
  <c r="M402" i="3"/>
  <c r="M410" i="3"/>
  <c r="M425" i="3"/>
  <c r="M440" i="3"/>
  <c r="M486" i="3"/>
  <c r="M501" i="3"/>
  <c r="M509" i="3"/>
  <c r="M517" i="3"/>
  <c r="M555" i="3"/>
  <c r="M578" i="3"/>
  <c r="M586" i="3"/>
  <c r="M601" i="3"/>
  <c r="M502" i="3"/>
  <c r="M656" i="3"/>
  <c r="M680" i="3"/>
  <c r="M2" i="3"/>
  <c r="M9" i="3"/>
  <c r="M24" i="3"/>
  <c r="M47" i="3"/>
  <c r="M108" i="3"/>
  <c r="M154" i="3"/>
  <c r="M177" i="3"/>
  <c r="M229" i="3"/>
  <c r="M237" i="3"/>
  <c r="M282" i="3"/>
  <c r="M297" i="3"/>
  <c r="M305" i="3"/>
  <c r="M320" i="3"/>
  <c r="M366" i="3"/>
  <c r="M373" i="3"/>
  <c r="M388" i="3"/>
  <c r="M396" i="3"/>
  <c r="M419" i="3"/>
  <c r="M449" i="3"/>
  <c r="M472" i="3"/>
  <c r="M503" i="3"/>
  <c r="M511" i="3"/>
  <c r="M526" i="3"/>
  <c r="M549" i="3"/>
  <c r="M564" i="3"/>
  <c r="M595" i="3"/>
  <c r="M618" i="3"/>
  <c r="M626" i="3"/>
  <c r="M634" i="3"/>
  <c r="M649" i="3"/>
  <c r="M178" i="3"/>
  <c r="M230" i="3"/>
  <c r="M283" i="3"/>
  <c r="M450" i="3"/>
  <c r="M527" i="3"/>
  <c r="M565" i="3"/>
  <c r="M611" i="3"/>
  <c r="M650" i="3"/>
  <c r="M10" i="3"/>
  <c r="M86" i="3"/>
  <c r="M666" i="3"/>
  <c r="M25" i="3"/>
  <c r="M48" i="3"/>
  <c r="M79" i="3"/>
  <c r="M94" i="3"/>
  <c r="M101" i="3"/>
  <c r="M3" i="3"/>
  <c r="M33" i="3"/>
  <c r="M41" i="3"/>
  <c r="M117" i="3"/>
  <c r="M132" i="3"/>
  <c r="M163" i="3"/>
  <c r="M186" i="3"/>
  <c r="M201" i="3"/>
  <c r="M253" i="3"/>
  <c r="M261" i="3"/>
  <c r="M314" i="3"/>
  <c r="M337" i="3"/>
  <c r="M405" i="3"/>
  <c r="M413" i="3"/>
  <c r="M458" i="3"/>
  <c r="M474" i="3"/>
  <c r="M496" i="3"/>
  <c r="M512" i="3"/>
  <c r="M543" i="3"/>
  <c r="M558" i="3"/>
  <c r="M566" i="3"/>
  <c r="M573" i="3"/>
  <c r="M581" i="3"/>
  <c r="M589" i="3"/>
  <c r="M682" i="3"/>
  <c r="M659" i="3"/>
  <c r="M57" i="3"/>
  <c r="M133" i="3"/>
  <c r="M307" i="3"/>
  <c r="M338" i="3"/>
  <c r="M345" i="3"/>
  <c r="M513" i="3"/>
  <c r="M559" i="3"/>
  <c r="M39" i="3"/>
  <c r="M34" i="3"/>
  <c r="M118" i="3"/>
  <c r="M12" i="3"/>
  <c r="M50" i="3"/>
  <c r="M58" i="3"/>
  <c r="M81" i="3"/>
  <c r="M88" i="3"/>
  <c r="M103" i="3"/>
  <c r="M127" i="3"/>
  <c r="M141" i="3"/>
  <c r="M149" i="3"/>
  <c r="M157" i="3"/>
  <c r="M172" i="3"/>
  <c r="M195" i="3"/>
  <c r="M217" i="3"/>
  <c r="M232" i="3"/>
  <c r="M247" i="3"/>
  <c r="M255" i="3"/>
  <c r="M270" i="3"/>
  <c r="M285" i="3"/>
  <c r="M300" i="3"/>
  <c r="M323" i="3"/>
  <c r="M331" i="3"/>
  <c r="M353" i="3"/>
  <c r="M376" i="3"/>
  <c r="M391" i="3"/>
  <c r="M407" i="3"/>
  <c r="M415" i="3"/>
  <c r="M429" i="3"/>
  <c r="M437" i="3"/>
  <c r="M444" i="3"/>
  <c r="M467" i="3"/>
  <c r="M514" i="3"/>
  <c r="M521" i="3"/>
  <c r="M529" i="3"/>
  <c r="M536" i="3"/>
  <c r="M544" i="3"/>
  <c r="M575" i="3"/>
  <c r="M583" i="3"/>
  <c r="M644" i="3"/>
  <c r="M19" i="3"/>
  <c r="M150" i="3"/>
  <c r="M196" i="3"/>
  <c r="M271" i="3"/>
  <c r="M354" i="3"/>
  <c r="M491" i="3"/>
  <c r="M614" i="3"/>
  <c r="M20" i="3"/>
  <c r="M59" i="3"/>
  <c r="M72" i="3"/>
  <c r="M92" i="3"/>
  <c r="M105" i="3"/>
  <c r="M112" i="3"/>
  <c r="M125" i="3"/>
  <c r="M145" i="3"/>
  <c r="M158" i="3"/>
  <c r="M171" i="3"/>
  <c r="M276" i="3"/>
  <c r="M328" i="3"/>
  <c r="M348" i="3"/>
  <c r="M361" i="3"/>
  <c r="M368" i="3"/>
  <c r="M381" i="3"/>
  <c r="M401" i="3"/>
  <c r="M414" i="3"/>
  <c r="M427" i="3"/>
  <c r="M532" i="3"/>
  <c r="M571" i="3"/>
  <c r="M584" i="3"/>
  <c r="M604" i="3"/>
  <c r="M617" i="3"/>
  <c r="M624" i="3"/>
  <c r="M637" i="3"/>
  <c r="M657" i="3"/>
  <c r="M670" i="3"/>
  <c r="M678" i="3"/>
  <c r="M27" i="3"/>
  <c r="M40" i="3"/>
  <c r="M60" i="3"/>
  <c r="M73" i="3"/>
  <c r="M80" i="3"/>
  <c r="M93" i="3"/>
  <c r="M113" i="3"/>
  <c r="M126" i="3"/>
  <c r="M139" i="3"/>
  <c r="M244" i="3"/>
  <c r="M296" i="3"/>
  <c r="M316" i="3"/>
  <c r="M329" i="3"/>
  <c r="M336" i="3"/>
  <c r="M349" i="3"/>
  <c r="M369" i="3"/>
  <c r="M382" i="3"/>
  <c r="M500" i="3"/>
  <c r="M539" i="3"/>
  <c r="M552" i="3"/>
  <c r="M572" i="3"/>
  <c r="M585" i="3"/>
  <c r="M592" i="3"/>
  <c r="M605" i="3"/>
  <c r="M625" i="3"/>
  <c r="M638" i="3"/>
  <c r="M671" i="3"/>
  <c r="M8" i="3"/>
  <c r="M100" i="3"/>
  <c r="M205" i="3"/>
  <c r="M225" i="3"/>
  <c r="M238" i="3"/>
  <c r="M251" i="3"/>
  <c r="M356" i="3"/>
  <c r="M461" i="3"/>
  <c r="M481" i="3"/>
  <c r="M494" i="3"/>
  <c r="M507" i="3"/>
  <c r="M612" i="3"/>
  <c r="M651" i="3"/>
  <c r="M664" i="3"/>
  <c r="M107" i="3"/>
  <c r="M350" i="3"/>
  <c r="M363" i="3"/>
  <c r="M606" i="3"/>
  <c r="M180" i="3"/>
  <c r="M219" i="3"/>
  <c r="M462" i="3"/>
  <c r="M475" i="3"/>
  <c r="M580" i="3"/>
  <c r="M619" i="3"/>
  <c r="M632" i="3"/>
  <c r="M652" i="3"/>
  <c r="M665" i="3"/>
  <c r="M75" i="3"/>
  <c r="M344" i="3"/>
  <c r="M541" i="3"/>
  <c r="M561" i="3"/>
  <c r="M574" i="3"/>
  <c r="M187" i="3"/>
  <c r="M292" i="3"/>
  <c r="M397" i="3"/>
  <c r="M417" i="3"/>
  <c r="M430" i="3"/>
  <c r="M443" i="3"/>
  <c r="M653" i="3"/>
  <c r="M660" i="3"/>
  <c r="M17" i="3"/>
  <c r="M30" i="3"/>
  <c r="M56" i="3"/>
  <c r="M148" i="3"/>
  <c r="M273" i="3"/>
  <c r="M286" i="3"/>
  <c r="M299" i="3"/>
  <c r="M542" i="3"/>
  <c r="M681" i="3"/>
  <c r="M4" i="3"/>
  <c r="M109" i="3"/>
  <c r="M129" i="3"/>
  <c r="M142" i="3"/>
  <c r="M155" i="3"/>
  <c r="M411" i="3"/>
  <c r="M424" i="3"/>
  <c r="M654" i="3"/>
  <c r="M221" i="3"/>
  <c r="M241" i="3"/>
  <c r="M254" i="3"/>
  <c r="M267" i="3"/>
  <c r="M372" i="3"/>
  <c r="M497" i="3"/>
  <c r="M510" i="3"/>
  <c r="M110" i="3"/>
  <c r="M123" i="3"/>
  <c r="M392" i="3"/>
  <c r="M222" i="3"/>
  <c r="M235" i="3"/>
  <c r="M340" i="3"/>
  <c r="M504" i="3"/>
  <c r="M596" i="3"/>
  <c r="M45" i="3"/>
  <c r="M65" i="3"/>
  <c r="M78" i="3"/>
  <c r="M91" i="3"/>
  <c r="M301" i="3"/>
  <c r="M321" i="3"/>
  <c r="M334" i="3"/>
  <c r="M347" i="3"/>
  <c r="M360" i="3"/>
  <c r="M452" i="3"/>
  <c r="M557" i="3"/>
  <c r="M577" i="3"/>
  <c r="M590" i="3"/>
  <c r="M190" i="3"/>
  <c r="M203" i="3"/>
  <c r="M459" i="3"/>
  <c r="AD5" i="5"/>
  <c r="AJ5" i="5" s="1"/>
  <c r="Y3" i="5"/>
  <c r="Y5" i="5" s="1"/>
  <c r="AD7" i="5"/>
  <c r="AJ7" i="5" s="1"/>
  <c r="AD9" i="5"/>
  <c r="AJ9" i="5" s="1"/>
  <c r="AD11" i="5"/>
  <c r="AJ11" i="5" s="1"/>
  <c r="AD13" i="5"/>
  <c r="AJ13" i="5" s="1"/>
  <c r="AJ15" i="5"/>
  <c r="AD6" i="5"/>
  <c r="AJ6" i="5" s="1"/>
  <c r="AD8" i="5"/>
  <c r="AJ8" i="5" s="1"/>
  <c r="AD10" i="5"/>
  <c r="AJ10" i="5" s="1"/>
  <c r="AD12" i="5"/>
  <c r="AJ12" i="5" s="1"/>
  <c r="AD14" i="5"/>
  <c r="AJ14" i="5" s="1"/>
  <c r="AD4" i="5"/>
  <c r="AJ4" i="5" s="1"/>
  <c r="O31" i="1"/>
  <c r="N31" i="1"/>
</calcChain>
</file>

<file path=xl/sharedStrings.xml><?xml version="1.0" encoding="utf-8"?>
<sst xmlns="http://schemas.openxmlformats.org/spreadsheetml/2006/main" count="3712" uniqueCount="270">
  <si>
    <t>Id</t>
  </si>
  <si>
    <t>Date</t>
  </si>
  <si>
    <t>Customers</t>
  </si>
  <si>
    <t>Sales Reps</t>
  </si>
  <si>
    <t>Qty</t>
  </si>
  <si>
    <t>timika poe</t>
  </si>
  <si>
    <t>quentin kunz</t>
  </si>
  <si>
    <t>zona otis</t>
  </si>
  <si>
    <t>hyman irish</t>
  </si>
  <si>
    <t>M</t>
  </si>
  <si>
    <t>F</t>
  </si>
  <si>
    <t>Bernard Weatherly</t>
  </si>
  <si>
    <t>Cordia Knopp</t>
  </si>
  <si>
    <t>Burton Jin</t>
  </si>
  <si>
    <t>Lauren Guzzi</t>
  </si>
  <si>
    <t>Carter Hunt</t>
  </si>
  <si>
    <t>Isaiah Magwood</t>
  </si>
  <si>
    <t>Hugh Chavira</t>
  </si>
  <si>
    <t>Lucius Moorhead</t>
  </si>
  <si>
    <t>Deane Keown</t>
  </si>
  <si>
    <t>Joannie Wolters</t>
  </si>
  <si>
    <t>Christene Mccaleb</t>
  </si>
  <si>
    <t>Alline Kushner</t>
  </si>
  <si>
    <t>Vicki Hargrave</t>
  </si>
  <si>
    <t>Julienne Merkel</t>
  </si>
  <si>
    <t>Keven Thole</t>
  </si>
  <si>
    <t>Eusebia Waldroup</t>
  </si>
  <si>
    <t>Veronique Eccleston</t>
  </si>
  <si>
    <t>Sean Richman</t>
  </si>
  <si>
    <t>Lala Marquez</t>
  </si>
  <si>
    <t>Derick Macey</t>
  </si>
  <si>
    <t>Eda Brase</t>
  </si>
  <si>
    <t>Willis Weissman</t>
  </si>
  <si>
    <t>Mariam Pinheiro</t>
  </si>
  <si>
    <t>Malcom Meister</t>
  </si>
  <si>
    <t>Holli Ethridge</t>
  </si>
  <si>
    <t>Cole Poling</t>
  </si>
  <si>
    <t>Ahmad Lynde</t>
  </si>
  <si>
    <t>Mariano Leary</t>
  </si>
  <si>
    <t>Tawanda Buchanon</t>
  </si>
  <si>
    <t>Nickolas Grossi</t>
  </si>
  <si>
    <t>Bradford Marlatt</t>
  </si>
  <si>
    <t>Carlton Bose</t>
  </si>
  <si>
    <t>Asuncion Braunstein</t>
  </si>
  <si>
    <t>Theron Kramer</t>
  </si>
  <si>
    <t>Jeramy Metoyer</t>
  </si>
  <si>
    <t>Sol Roger</t>
  </si>
  <si>
    <t>Earnest Birkholz</t>
  </si>
  <si>
    <t>Amada Knouse</t>
  </si>
  <si>
    <t>Gregorio Hottinger</t>
  </si>
  <si>
    <t>Lawerence Abernethy</t>
  </si>
  <si>
    <t>Marina Quayle</t>
  </si>
  <si>
    <t>Whitney Wasinger</t>
  </si>
  <si>
    <t>Roy Wilkie</t>
  </si>
  <si>
    <t>Hyun Bynoe</t>
  </si>
  <si>
    <t>Katelin Coney</t>
  </si>
  <si>
    <t>Jennifer Pridgen</t>
  </si>
  <si>
    <t>Zachary Breeden</t>
  </si>
  <si>
    <t>Deon Mounce</t>
  </si>
  <si>
    <t>Buddy Steinbeck</t>
  </si>
  <si>
    <t>Julius Bakker</t>
  </si>
  <si>
    <t>Hans Koh</t>
  </si>
  <si>
    <t>Jamal Dimarco</t>
  </si>
  <si>
    <t>Stephan Ranger</t>
  </si>
  <si>
    <t>Jackie Montague</t>
  </si>
  <si>
    <t>Nathanael Ohl</t>
  </si>
  <si>
    <t>Hosea Michelson</t>
  </si>
  <si>
    <t>Carly Sirianni</t>
  </si>
  <si>
    <t>Abram Manrique</t>
  </si>
  <si>
    <t>Mica Herzberg</t>
  </si>
  <si>
    <t>Lemuel Hardman</t>
  </si>
  <si>
    <t>Shanelle Hick</t>
  </si>
  <si>
    <t>Maryellen Hartness</t>
  </si>
  <si>
    <t>Sylvester Blackledge</t>
  </si>
  <si>
    <t>Vivienne Binion</t>
  </si>
  <si>
    <t>Ahmed Minch</t>
  </si>
  <si>
    <t>Leopoldo Hole</t>
  </si>
  <si>
    <t>Gemma Chilton</t>
  </si>
  <si>
    <t>Laurence Ryles</t>
  </si>
  <si>
    <t>Eleanor Dickson</t>
  </si>
  <si>
    <t>Elsy Latta</t>
  </si>
  <si>
    <t>Sherwood Shire</t>
  </si>
  <si>
    <t>Carolynn Moynihan</t>
  </si>
  <si>
    <t>Mckinley Scofield</t>
  </si>
  <si>
    <t>Brendon Crowther</t>
  </si>
  <si>
    <t>Nancy Trogdon</t>
  </si>
  <si>
    <t>Darin Shipp</t>
  </si>
  <si>
    <t>Joel Maine</t>
  </si>
  <si>
    <t>Luciana Campfield</t>
  </si>
  <si>
    <t>Gilbert Bloss</t>
  </si>
  <si>
    <t>Sharda Choudhury</t>
  </si>
  <si>
    <t>Chung Moynihan</t>
  </si>
  <si>
    <t>Dayna Edmondson</t>
  </si>
  <si>
    <t>Bobbie Miner</t>
  </si>
  <si>
    <t>Gidget Loring</t>
  </si>
  <si>
    <t>Hettie Lauber</t>
  </si>
  <si>
    <t>Toi Stallard</t>
  </si>
  <si>
    <t>Tristan Cockrell</t>
  </si>
  <si>
    <t>Towanda Matson</t>
  </si>
  <si>
    <t>Leland Fifield</t>
  </si>
  <si>
    <t>Audria Barrios</t>
  </si>
  <si>
    <t>Jim Lurie</t>
  </si>
  <si>
    <t>Lorette Petrillo</t>
  </si>
  <si>
    <t>Damian Grist</t>
  </si>
  <si>
    <t>Zana Ordonez</t>
  </si>
  <si>
    <t>Rhett Chapple</t>
  </si>
  <si>
    <t>Jeneva Bybee</t>
  </si>
  <si>
    <t>Brendon Camp</t>
  </si>
  <si>
    <t>Nettie Mccandless</t>
  </si>
  <si>
    <t>Lezlie Bohannan</t>
  </si>
  <si>
    <t>Hester Cabana</t>
  </si>
  <si>
    <t>Isobel Dance</t>
  </si>
  <si>
    <t>Erica Harlan</t>
  </si>
  <si>
    <t>Leda Haskell</t>
  </si>
  <si>
    <t>Loralee Ball</t>
  </si>
  <si>
    <t>Otha Orrell</t>
  </si>
  <si>
    <t>Honey Eaves</t>
  </si>
  <si>
    <t>Ellis Mcneel</t>
  </si>
  <si>
    <t>Gabriel Beale</t>
  </si>
  <si>
    <t>Nathanael Mcmillin</t>
  </si>
  <si>
    <t>Donald Mazur</t>
  </si>
  <si>
    <t>Eliz Linneman</t>
  </si>
  <si>
    <t>Gracie Lett</t>
  </si>
  <si>
    <t>Gema Grover</t>
  </si>
  <si>
    <t>Delana Freedman</t>
  </si>
  <si>
    <t>Mary Tate</t>
  </si>
  <si>
    <t>Abe Macleod</t>
  </si>
  <si>
    <t>Evon Lawson</t>
  </si>
  <si>
    <t>Jerlene Dunnigan</t>
  </si>
  <si>
    <t>Bobbie Schoenrock</t>
  </si>
  <si>
    <t>Mike Waddington</t>
  </si>
  <si>
    <t>Nigel Wadsworth</t>
  </si>
  <si>
    <t>Hayden Novack</t>
  </si>
  <si>
    <t>Voncile Trojanowski</t>
  </si>
  <si>
    <t>Roberto Derry</t>
  </si>
  <si>
    <t>Tona Huseby</t>
  </si>
  <si>
    <t>Londa Maya</t>
  </si>
  <si>
    <t>Jocelyn Scotti</t>
  </si>
  <si>
    <t>Frank Mallon</t>
  </si>
  <si>
    <t>Kurtis Irons</t>
  </si>
  <si>
    <t>Jamey Seim</t>
  </si>
  <si>
    <t>Walton Keim</t>
  </si>
  <si>
    <t>Micki Jauregui</t>
  </si>
  <si>
    <t>Ngoc Watson</t>
  </si>
  <si>
    <t>Inocencia Buteau</t>
  </si>
  <si>
    <t>Charlie Koeller</t>
  </si>
  <si>
    <t>Rosy Baumeister</t>
  </si>
  <si>
    <t>Charity Denman</t>
  </si>
  <si>
    <t>Luke Tumlin</t>
  </si>
  <si>
    <t>Hannah Ma</t>
  </si>
  <si>
    <t>Celinda Magruder</t>
  </si>
  <si>
    <t>Arturo Halvorsen</t>
  </si>
  <si>
    <t>Tiny Oliveri</t>
  </si>
  <si>
    <t>Kerri Card</t>
  </si>
  <si>
    <t>Young Funes</t>
  </si>
  <si>
    <t>Neomi Pitchford</t>
  </si>
  <si>
    <t>Ivan Groner</t>
  </si>
  <si>
    <t>Etsuko Wilmot</t>
  </si>
  <si>
    <t>William Mcnerney</t>
  </si>
  <si>
    <t>Logan Berryman</t>
  </si>
  <si>
    <t>Houston Joe</t>
  </si>
  <si>
    <t>Gender</t>
  </si>
  <si>
    <t xml:space="preserve"> Alcoholic Wine</t>
  </si>
  <si>
    <t>Heineken Bottle</t>
  </si>
  <si>
    <t>Origin Bottle</t>
  </si>
  <si>
    <t>Smirnoff Bottle</t>
  </si>
  <si>
    <t>Frontera Rose 75Cl</t>
  </si>
  <si>
    <t>Frontera Sauv Blanc 75Cl</t>
  </si>
  <si>
    <t>G.H Mumm 75 Cl</t>
  </si>
  <si>
    <t>Guinness Can</t>
  </si>
  <si>
    <t>Bear</t>
  </si>
  <si>
    <t>Gulder Can</t>
  </si>
  <si>
    <t>Harp Can</t>
  </si>
  <si>
    <t>Heineken Can</t>
  </si>
  <si>
    <t>Hennessy V.S 70 Cl</t>
  </si>
  <si>
    <t>Hennessy V.S.O.P 70 Cl</t>
  </si>
  <si>
    <t>Categories</t>
  </si>
  <si>
    <t>Drinks/Products</t>
  </si>
  <si>
    <t>Igbagboluwa Titi</t>
  </si>
  <si>
    <t>Ikeolu Kani</t>
  </si>
  <si>
    <t>Ilesanmi Ahammed</t>
  </si>
  <si>
    <t>Imoleoluwa Amina</t>
  </si>
  <si>
    <t>Inioluwa Ali</t>
  </si>
  <si>
    <t>Ipadeola Bamidele</t>
  </si>
  <si>
    <t>Ipinuoluwa Asha</t>
  </si>
  <si>
    <t>Iremide Asha</t>
  </si>
  <si>
    <t>Iretiola Sunday</t>
  </si>
  <si>
    <t>Koledowo Niniola</t>
  </si>
  <si>
    <t>Musa Aba</t>
  </si>
  <si>
    <t>Rashedat Lola</t>
  </si>
  <si>
    <t>Pat Fred</t>
  </si>
  <si>
    <t>Mama Janet</t>
  </si>
  <si>
    <t>Nana Halid</t>
  </si>
  <si>
    <t>Revenue</t>
  </si>
  <si>
    <t>Cost</t>
  </si>
  <si>
    <t>Row Labels</t>
  </si>
  <si>
    <t>Grand Total</t>
  </si>
  <si>
    <t>Sum of Revenue</t>
  </si>
  <si>
    <t>Qtr1</t>
  </si>
  <si>
    <t>Qtr2</t>
  </si>
  <si>
    <t>Qtr3</t>
  </si>
  <si>
    <t>Qtr4</t>
  </si>
  <si>
    <t>Profit</t>
  </si>
  <si>
    <t>Sum of Profit</t>
  </si>
  <si>
    <t>Kagor Red Wine 75Cl</t>
  </si>
  <si>
    <t>Martell Vs Cognac 70Cl</t>
  </si>
  <si>
    <t>Martell Vsop Cognac 70Cl</t>
  </si>
  <si>
    <t>Martini Brut 75 Cl</t>
  </si>
  <si>
    <t>Martini Rose 75 Cl</t>
  </si>
  <si>
    <t>Moet Brut Imperial 75Cl</t>
  </si>
  <si>
    <t>Moet Nectar Imperial Champagne 75Cl</t>
  </si>
  <si>
    <t>Origin Can</t>
  </si>
  <si>
    <t>Smirnoff Can</t>
  </si>
  <si>
    <t>Star Can</t>
  </si>
  <si>
    <t>5 Alive 1Ltr</t>
  </si>
  <si>
    <t xml:space="preserve">Non Alcoholic </t>
  </si>
  <si>
    <t>Amstel Malta Can</t>
  </si>
  <si>
    <t>CHAMDOR 75CL</t>
  </si>
  <si>
    <t>Coke Can</t>
  </si>
  <si>
    <t>COKE PLASTIC BOTTLE</t>
  </si>
  <si>
    <t>Fanta Can</t>
  </si>
  <si>
    <t>FANTA PLASTIC BOTTLE</t>
  </si>
  <si>
    <t>Malta Guinness Can</t>
  </si>
  <si>
    <t>Maltina Can</t>
  </si>
  <si>
    <t>MALTINA PET BOTTLE</t>
  </si>
  <si>
    <t>ORIGIN ZERO CAN</t>
  </si>
  <si>
    <t>Pepsi Can</t>
  </si>
  <si>
    <t>Condition</t>
  </si>
  <si>
    <t>Sales Rep view charts</t>
  </si>
  <si>
    <t>Metrics</t>
  </si>
  <si>
    <t>Total-COGS</t>
  </si>
  <si>
    <t># Customers</t>
  </si>
  <si>
    <t># Drinks/Products</t>
  </si>
  <si>
    <t>Jan</t>
  </si>
  <si>
    <t>Feb</t>
  </si>
  <si>
    <t>Mar</t>
  </si>
  <si>
    <t>Apr</t>
  </si>
  <si>
    <t>May</t>
  </si>
  <si>
    <t>Jun</t>
  </si>
  <si>
    <t>Jul</t>
  </si>
  <si>
    <t>Aug</t>
  </si>
  <si>
    <t>Sep</t>
  </si>
  <si>
    <t>Oct</t>
  </si>
  <si>
    <t>Nov</t>
  </si>
  <si>
    <t>Sum of Revenue2</t>
  </si>
  <si>
    <t>Support</t>
  </si>
  <si>
    <t>Highlights</t>
  </si>
  <si>
    <t>Months</t>
  </si>
  <si>
    <t>Create monthly variance</t>
  </si>
  <si>
    <t>Years</t>
  </si>
  <si>
    <t>2019</t>
  </si>
  <si>
    <t>2020</t>
  </si>
  <si>
    <t>Qtr Message</t>
  </si>
  <si>
    <t>Quarterly Analysis</t>
  </si>
  <si>
    <t>Categories Analysis</t>
  </si>
  <si>
    <t>Yearly Sales Anlysis</t>
  </si>
  <si>
    <t>Total Customers</t>
  </si>
  <si>
    <t>Total Products</t>
  </si>
  <si>
    <t>Helper</t>
  </si>
  <si>
    <t>Sales Price</t>
  </si>
  <si>
    <t>Dec</t>
  </si>
  <si>
    <t xml:space="preserve">Sales by Each Brand
Sales by Each Brand
Sales by Each Brand
</t>
  </si>
  <si>
    <t xml:space="preserve">PIE CHART </t>
  </si>
  <si>
    <t>BAR CHART</t>
  </si>
  <si>
    <t xml:space="preserve">Linked Monthly analysis </t>
  </si>
  <si>
    <t>Monthly analysis</t>
  </si>
  <si>
    <t>LINE CHART</t>
  </si>
  <si>
    <t>Cost Price</t>
  </si>
  <si>
    <t>bar chart</t>
  </si>
  <si>
    <t>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</si>
</sst>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466]\ #,##0"/>
    <numFmt numFmtId="165" formatCode="0.0%"/>
    <numFmt numFmtId="166" formatCode="&quot;$&quot;#,##0.0,,&quot;M&quot;;\(&quot;$&quot;#,##0.0,,&quot;M&quot;\);"/>
    <numFmt numFmtId="167" formatCode="[$$-C09]#,##0"/>
    <numFmt numFmtId="168" formatCode="&quot;₹&quot;\ #,##0"/>
    <numFmt numFmtId="169" formatCode="_ &quot;₹&quot;\ * #,##0_ ;_ &quot;₹&quot;\ * \-#,##0_ ;_ &quot;₹&quot;\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rgb="FFFF0000"/>
      <name val="Calibri"/>
      <family val="2"/>
      <scheme val="minor"/>
    </font>
    <font>
      <b/>
      <sz val="12"/>
      <color theme="4" tint="-0.499984740745262"/>
      <name val="Calibri"/>
      <family val="2"/>
      <scheme val="minor"/>
    </font>
    <font>
      <b/>
      <sz val="11"/>
      <color theme="0"/>
      <name val="Calibri"/>
      <family val="2"/>
      <scheme val="minor"/>
    </font>
    <font>
      <b/>
      <sz val="11"/>
      <color theme="2"/>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theme="4" tint="0.79998168889431442"/>
      </patternFill>
    </fill>
    <fill>
      <patternFill patternType="solid">
        <fgColor rgb="FF6C320A"/>
        <bgColor indexed="64"/>
      </patternFill>
    </fill>
    <fill>
      <patternFill patternType="solid">
        <fgColor theme="0"/>
        <bgColor indexed="64"/>
      </patternFill>
    </fill>
    <fill>
      <patternFill patternType="solid">
        <fgColor theme="5" tint="-0.499984740745262"/>
        <bgColor indexed="64"/>
      </patternFill>
    </fill>
    <fill>
      <patternFill patternType="solid">
        <fgColor theme="2"/>
        <bgColor indexed="64"/>
      </patternFill>
    </fill>
    <fill>
      <patternFill patternType="solid">
        <fgColor theme="1" tint="0.34998626667073579"/>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FF00"/>
        <bgColor indexed="64"/>
      </patternFill>
    </fill>
  </fills>
  <borders count="2">
    <border>
      <left/>
      <right/>
      <top/>
      <bottom/>
      <diagonal/>
    </border>
    <border>
      <left/>
      <right/>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27">
    <xf numFmtId="0" fontId="0" fillId="0" borderId="0" xfId="0"/>
    <xf numFmtId="0" fontId="0" fillId="2" borderId="0" xfId="0" applyFill="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165" fontId="0" fillId="0" borderId="0" xfId="0" applyNumberFormat="1"/>
    <xf numFmtId="0" fontId="2" fillId="3" borderId="1" xfId="0" applyFont="1" applyFill="1" applyBorder="1"/>
    <xf numFmtId="165" fontId="0" fillId="0" borderId="0" xfId="1" applyNumberFormat="1" applyFont="1"/>
    <xf numFmtId="0" fontId="3" fillId="4" borderId="0" xfId="0" applyFont="1" applyFill="1"/>
    <xf numFmtId="0" fontId="4" fillId="0" borderId="0" xfId="0" applyFont="1"/>
    <xf numFmtId="0" fontId="6" fillId="6" borderId="0" xfId="0" applyFont="1" applyFill="1"/>
    <xf numFmtId="166" fontId="0" fillId="0" borderId="0" xfId="0" applyNumberFormat="1"/>
    <xf numFmtId="0" fontId="5" fillId="5" borderId="0" xfId="0" applyFont="1" applyFill="1" applyAlignment="1">
      <alignment horizontal="center"/>
    </xf>
    <xf numFmtId="167" fontId="0" fillId="0" borderId="0" xfId="0" applyNumberFormat="1"/>
    <xf numFmtId="0" fontId="6" fillId="8" borderId="0" xfId="0" applyFont="1" applyFill="1" applyAlignment="1">
      <alignment horizontal="center"/>
    </xf>
    <xf numFmtId="0" fontId="6" fillId="8" borderId="0" xfId="0" applyFont="1" applyFill="1"/>
    <xf numFmtId="0" fontId="0" fillId="9" borderId="0" xfId="0" applyFill="1"/>
    <xf numFmtId="0" fontId="0" fillId="10" borderId="0" xfId="0" applyFill="1"/>
    <xf numFmtId="0" fontId="0" fillId="11" borderId="0" xfId="0" applyFill="1"/>
    <xf numFmtId="168" fontId="0" fillId="0" borderId="0" xfId="0" applyNumberFormat="1"/>
    <xf numFmtId="169" fontId="0" fillId="0" borderId="0" xfId="0" applyNumberFormat="1"/>
    <xf numFmtId="0" fontId="6" fillId="8" borderId="0" xfId="0" applyFont="1" applyFill="1" applyAlignment="1">
      <alignment horizontal="center"/>
    </xf>
    <xf numFmtId="0" fontId="6" fillId="7" borderId="0" xfId="0" applyFont="1" applyFill="1" applyAlignment="1">
      <alignment horizontal="center"/>
    </xf>
    <xf numFmtId="0" fontId="7" fillId="7" borderId="0" xfId="0" applyFont="1" applyFill="1" applyAlignment="1">
      <alignment horizontal="center"/>
    </xf>
    <xf numFmtId="0" fontId="6" fillId="8" borderId="0" xfId="0" applyFont="1" applyFill="1" applyAlignment="1">
      <alignment horizontal="center" wrapText="1"/>
    </xf>
  </cellXfs>
  <cellStyles count="2">
    <cellStyle name="Normal" xfId="0" builtinId="0"/>
    <cellStyle name="Percent" xfId="1" builtinId="5"/>
  </cellStyles>
  <dxfs count="19">
    <dxf>
      <numFmt numFmtId="167" formatCode="[$$-C09]#,##0"/>
    </dxf>
    <dxf>
      <numFmt numFmtId="167" formatCode="[$$-C09]#,##0"/>
    </dxf>
    <dxf>
      <numFmt numFmtId="165" formatCode="0.0%"/>
    </dxf>
    <dxf>
      <numFmt numFmtId="0" formatCode="General"/>
    </dxf>
    <dxf>
      <numFmt numFmtId="0" formatCode="General"/>
    </dxf>
    <dxf>
      <numFmt numFmtId="0" formatCode="General"/>
    </dxf>
    <dxf>
      <numFmt numFmtId="170" formatCode="m/d/yyyy"/>
    </dxf>
    <dxf>
      <font>
        <strike val="0"/>
        <outline val="0"/>
        <shadow val="0"/>
        <u val="none"/>
        <vertAlign val="baseline"/>
        <sz val="11"/>
        <color theme="0"/>
        <name val="Calibri"/>
        <scheme val="minor"/>
      </font>
      <fill>
        <patternFill patternType="solid">
          <fgColor indexed="64"/>
          <bgColor rgb="FF6C320A"/>
        </patternFill>
      </fill>
    </dxf>
    <dxf>
      <numFmt numFmtId="168" formatCode="&quot;₹&quot;\ #,##0"/>
    </dxf>
    <dxf>
      <numFmt numFmtId="165" formatCode="0.0%"/>
    </dxf>
    <dxf>
      <numFmt numFmtId="168" formatCode="&quot;₹&quot;\ #,##0"/>
    </dxf>
    <dxf>
      <numFmt numFmtId="169" formatCode="_ &quot;₹&quot;\ * #,##0_ ;_ &quot;₹&quot;\ * \-#,##0_ ;_ &quot;₹&quot;\ * &quot;-&quot;??_ ;_ @_ "/>
    </dxf>
    <dxf>
      <numFmt numFmtId="166" formatCode="&quot;$&quot;#,##0.0,,&quot;M&quot;;\(&quot;$&quot;#,##0.0,,&quot;M&quot;\);"/>
    </dxf>
    <dxf>
      <numFmt numFmtId="168" formatCode="&quot;₹&quot;\ #,##0"/>
    </dxf>
    <dxf>
      <numFmt numFmtId="164" formatCode="[$₦-466]\ #,##0"/>
    </dxf>
    <dxf>
      <font>
        <b/>
        <color theme="1"/>
      </font>
      <fill>
        <patternFill patternType="none">
          <bgColor auto="1"/>
        </patternFill>
      </fill>
      <border>
        <left/>
        <right/>
        <top/>
        <bottom/>
        <vertical/>
        <horizontal/>
      </border>
    </dxf>
    <dxf>
      <font>
        <color theme="1"/>
      </font>
      <fill>
        <patternFill patternType="none">
          <bgColor auto="1"/>
        </patternFill>
      </fill>
      <border>
        <left/>
        <right/>
        <top/>
        <bottom/>
        <vertical/>
        <horizontal/>
      </border>
    </dxf>
    <dxf>
      <font>
        <b/>
        <color theme="1"/>
      </font>
      <border>
        <left/>
        <right/>
        <top/>
        <bottom/>
        <vertical/>
        <horizontal/>
      </border>
    </dxf>
    <dxf>
      <font>
        <color theme="1"/>
      </font>
      <fill>
        <patternFill>
          <bgColor theme="7" tint="0.39994506668294322"/>
        </patternFill>
      </fill>
      <border>
        <left/>
        <right/>
        <top/>
        <bottom/>
        <vertical/>
        <horizontal/>
      </border>
    </dxf>
  </dxfs>
  <tableStyles count="2" defaultTableStyle="TableStyleMedium2" defaultPivotStyle="PivotStyleLight16">
    <tableStyle name="SlicerStyleLight1 2" pivot="0" table="0" count="10" xr9:uid="{00000000-0011-0000-FFFF-FFFF00000000}">
      <tableStyleElement type="wholeTable" dxfId="18"/>
      <tableStyleElement type="headerRow" dxfId="17"/>
    </tableStyle>
    <tableStyle name="SlicerStyleLight1 3" pivot="0" table="0" count="10" xr9:uid="{00000000-0011-0000-FFFF-FFFF01000000}">
      <tableStyleElement type="wholeTable" dxfId="16"/>
      <tableStyleElement type="headerRow" dxfId="15"/>
    </tableStyle>
  </tableStyles>
  <colors>
    <mruColors>
      <color rgb="FF6499E6"/>
      <color rgb="FF32D8EA"/>
      <color rgb="FF101C32"/>
      <color rgb="FF172949"/>
      <color rgb="FFFF2F2F"/>
      <color rgb="FF3C7EE0"/>
      <color rgb="FFD8D366"/>
      <color rgb="FF6C320A"/>
      <color rgb="FF7F6000"/>
      <color rgb="FF401D0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none">
              <fgColor indexed="64"/>
              <bgColor auto="1"/>
            </patternFill>
          </fill>
          <border>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59996337778862885"/>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indexed="64"/>
              <bgColor theme="7" tint="0.39994506668294322"/>
            </patternFill>
          </fill>
          <border diagonalUp="1">
            <left/>
            <right/>
            <top/>
            <bottom/>
            <diagonal style="thin">
              <color rgb="FF999999"/>
            </diagonal>
            <vertical style="thin">
              <color rgb="FF999999"/>
            </vertical>
            <horizontal/>
          </border>
        </dxf>
        <dxf>
          <font>
            <color rgb="FF828282"/>
          </font>
          <fill>
            <patternFill patternType="none">
              <fgColor indexed="64"/>
              <bgColor auto="1"/>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indexed="64"/>
              <bgColor theme="7" tint="0.59996337778862885"/>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3">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Table!$N$7</c:f>
              <c:strCache>
                <c:ptCount val="1"/>
                <c:pt idx="0">
                  <c:v>zona otis</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2E39-4B2B-8CC2-F6B8F417F57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E39-4B2B-8CC2-F6B8F417F574}"/>
              </c:ext>
            </c:extLst>
          </c:dPt>
          <c:val>
            <c:numRef>
              <c:f>Table!$O$7:$P$7</c:f>
              <c:numCache>
                <c:formatCode>0.0%</c:formatCode>
                <c:ptCount val="2"/>
                <c:pt idx="0">
                  <c:v>0.36896276519672921</c:v>
                </c:pt>
                <c:pt idx="1">
                  <c:v>0.63103723480327079</c:v>
                </c:pt>
              </c:numCache>
            </c:numRef>
          </c:val>
          <c:extLst>
            <c:ext xmlns:c16="http://schemas.microsoft.com/office/drawing/2014/chart" uri="{C3380CC4-5D6E-409C-BE32-E72D297353CC}">
              <c16:uniqueId val="{00000004-2B28-4B18-A4CF-C277C14B905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'sales by Brand'!$E$6</c:f>
              <c:strCache>
                <c:ptCount val="1"/>
                <c:pt idx="0">
                  <c:v>timika poe</c:v>
                </c:pt>
              </c:strCache>
            </c:strRef>
          </c:tx>
          <c:dPt>
            <c:idx val="0"/>
            <c:bubble3D val="0"/>
            <c:spPr>
              <a:solidFill>
                <a:schemeClr val="accent4">
                  <a:lumMod val="60000"/>
                  <a:lumOff val="40000"/>
                </a:schemeClr>
              </a:solidFill>
              <a:ln w="19050">
                <a:solidFill>
                  <a:schemeClr val="lt1"/>
                </a:solidFill>
              </a:ln>
              <a:effectLst/>
            </c:spPr>
            <c:extLst>
              <c:ext xmlns:c16="http://schemas.microsoft.com/office/drawing/2014/chart" uri="{C3380CC4-5D6E-409C-BE32-E72D297353CC}">
                <c16:uniqueId val="{00000002-86EE-44A5-BA76-2CA30D0AF394}"/>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86EE-44A5-BA76-2CA30D0AF394}"/>
              </c:ext>
            </c:extLst>
          </c:dPt>
          <c:val>
            <c:numRef>
              <c:f>'sales by Brand'!$F$6:$G$6</c:f>
              <c:numCache>
                <c:formatCode>0.0%</c:formatCode>
                <c:ptCount val="2"/>
                <c:pt idx="0">
                  <c:v>0.19645643940318833</c:v>
                </c:pt>
                <c:pt idx="1">
                  <c:v>0.80354356059681165</c:v>
                </c:pt>
              </c:numCache>
            </c:numRef>
          </c:val>
          <c:extLst>
            <c:ext xmlns:c16="http://schemas.microsoft.com/office/drawing/2014/chart" uri="{C3380CC4-5D6E-409C-BE32-E72D297353CC}">
              <c16:uniqueId val="{00000000-86EE-44A5-BA76-2CA30D0AF394}"/>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'sales by Brand'!$E$7</c:f>
              <c:strCache>
                <c:ptCount val="1"/>
                <c:pt idx="0">
                  <c:v>zona otis</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2-BEF5-47A5-B8FD-B0D44CD47463}"/>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BEF5-47A5-B8FD-B0D44CD47463}"/>
              </c:ext>
            </c:extLst>
          </c:dPt>
          <c:val>
            <c:numRef>
              <c:f>'sales by Brand'!$F$7:$G$7</c:f>
              <c:numCache>
                <c:formatCode>0.0%</c:formatCode>
                <c:ptCount val="2"/>
                <c:pt idx="0">
                  <c:v>0.36896276519672921</c:v>
                </c:pt>
                <c:pt idx="1">
                  <c:v>0.63103723480327079</c:v>
                </c:pt>
              </c:numCache>
            </c:numRef>
          </c:val>
          <c:extLst>
            <c:ext xmlns:c16="http://schemas.microsoft.com/office/drawing/2014/chart" uri="{C3380CC4-5D6E-409C-BE32-E72D297353CC}">
              <c16:uniqueId val="{00000000-BEF5-47A5-B8FD-B0D44CD47463}"/>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[Dashboard.xlsx]bar chart!PivotTable1</c:name>
    <c:fmtId val="1"/>
  </c:pivotSource>
  <c:chart>
    <c:autoTitleDeleted val="1"/>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'bar chart'!$B$3</c:f>
              <c:strCache>
                <c:ptCount val="1"/>
                <c:pt idx="0">
                  <c:v>Total</c:v>
                </c:pt>
              </c:strCache>
            </c:strRef>
          </c:tx>
          <c:spPr>
            <a:solidFill>
              <a:schemeClr val="accent4">
                <a:lumMod val="75000"/>
              </a:schemeClr>
            </a:solidFill>
            <a:ln>
              <a:noFill/>
            </a:ln>
            <a:effectLst/>
          </c:spPr>
          <c:invertIfNegative val="0"/>
          <c:cat>
            <c:strRef>
              <c:f>'bar chart'!$A$4:$A$7</c:f>
              <c:strCache>
                <c:ptCount val="3"/>
                <c:pt idx="0">
                  <c:v> Alcoholic Wine</c:v>
                </c:pt>
                <c:pt idx="1">
                  <c:v>Bear</c:v>
                </c:pt>
                <c:pt idx="2">
                  <c:v>Non Alcoholic </c:v>
                </c:pt>
              </c:strCache>
            </c:strRef>
          </c:cat>
          <c:val>
            <c:numRef>
              <c:f>'bar chart'!$B$4:$B$7</c:f>
              <c:numCache>
                <c:formatCode>[$$-C09]#,##0</c:formatCode>
                <c:ptCount val="3"/>
                <c:pt idx="0">
                  <c:v>51162250</c:v>
                </c:pt>
                <c:pt idx="1">
                  <c:v>52714550</c:v>
                </c:pt>
                <c:pt idx="2">
                  <c:v>39464900</c:v>
                </c:pt>
              </c:numCache>
            </c:numRef>
          </c:val>
          <c:extLst>
            <c:ext xmlns:c16="http://schemas.microsoft.com/office/drawing/2014/chart" uri="{C3380CC4-5D6E-409C-BE32-E72D297353CC}">
              <c16:uniqueId val="{00000000-AE3B-48F7-836B-4A9025639134}"/>
            </c:ext>
          </c:extLst>
        </c:ser>
        <c:dLbls>
          <c:showLegendKey val="0"/>
          <c:showVal val="0"/>
          <c:showCatName val="0"/>
          <c:showSerName val="0"/>
          <c:showPercent val="0"/>
          <c:showBubbleSize val="0"/>
        </c:dLbls>
        <c:gapWidth val="219"/>
        <c:overlap val="-27"/>
        <c:axId val="1487153391"/>
        <c:axId val="1487162959"/>
      </c:barChart>
      <c:catAx>
        <c:axId val="1487153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162959"/>
        <c:crosses val="autoZero"/>
        <c:auto val="1"/>
        <c:lblAlgn val="ctr"/>
        <c:lblOffset val="100"/>
        <c:noMultiLvlLbl val="0"/>
      </c:catAx>
      <c:valAx>
        <c:axId val="1487162959"/>
        <c:scaling>
          <c:orientation val="minMax"/>
        </c:scaling>
        <c:delete val="1"/>
        <c:axPos val="l"/>
        <c:majorGridlines>
          <c:spPr>
            <a:ln w="9525" cap="flat" cmpd="sng" algn="ctr">
              <a:noFill/>
              <a:round/>
            </a:ln>
            <a:effectLst/>
          </c:spPr>
        </c:majorGridlines>
        <c:numFmt formatCode="[$$-C09]#,##0" sourceLinked="1"/>
        <c:majorTickMark val="none"/>
        <c:minorTickMark val="none"/>
        <c:tickLblPos val="nextTo"/>
        <c:crossAx val="1487153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Table!$N$6</c:f>
              <c:strCache>
                <c:ptCount val="1"/>
                <c:pt idx="0">
                  <c:v>timika poe</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294C-4F91-AECD-0E27D3C1F957}"/>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294C-4F91-AECD-0E27D3C1F957}"/>
              </c:ext>
            </c:extLst>
          </c:dPt>
          <c:val>
            <c:numRef>
              <c:f>Table!$O$6:$P$6</c:f>
              <c:numCache>
                <c:formatCode>0.0%</c:formatCode>
                <c:ptCount val="2"/>
                <c:pt idx="0">
                  <c:v>0.19645643940318833</c:v>
                </c:pt>
                <c:pt idx="1">
                  <c:v>0.80354356059681165</c:v>
                </c:pt>
              </c:numCache>
            </c:numRef>
          </c:val>
          <c:extLst>
            <c:ext xmlns:c16="http://schemas.microsoft.com/office/drawing/2014/chart" uri="{C3380CC4-5D6E-409C-BE32-E72D297353CC}">
              <c16:uniqueId val="{00000004-DDB2-4D64-AE82-F8EAF02AAF5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Table!$N$5</c:f>
              <c:strCache>
                <c:ptCount val="1"/>
                <c:pt idx="0">
                  <c:v>quentin kunz</c:v>
                </c:pt>
              </c:strCache>
            </c:strRef>
          </c:tx>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D0A3-4940-BC39-A0FCD853FCAD}"/>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D0A3-4940-BC39-A0FCD853FCAD}"/>
              </c:ext>
            </c:extLst>
          </c:dPt>
          <c:val>
            <c:numRef>
              <c:f>Table!$O$5:$P$5</c:f>
              <c:numCache>
                <c:formatCode>0.0%</c:formatCode>
                <c:ptCount val="2"/>
                <c:pt idx="0">
                  <c:v>0.285969470154184</c:v>
                </c:pt>
                <c:pt idx="1">
                  <c:v>0.71403052984581605</c:v>
                </c:pt>
              </c:numCache>
            </c:numRef>
          </c:val>
          <c:extLst>
            <c:ext xmlns:c16="http://schemas.microsoft.com/office/drawing/2014/chart" uri="{C3380CC4-5D6E-409C-BE32-E72D297353CC}">
              <c16:uniqueId val="{00000004-C603-49F2-9F94-1D41DE9E442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Table!$N$4</c:f>
              <c:strCache>
                <c:ptCount val="1"/>
                <c:pt idx="0">
                  <c:v>hyman irish</c:v>
                </c:pt>
              </c:strCache>
            </c:strRef>
          </c:tx>
          <c:spPr>
            <a:effectLst/>
          </c:spPr>
          <c:dPt>
            <c:idx val="0"/>
            <c:bubble3D val="0"/>
            <c:spPr>
              <a:solidFill>
                <a:schemeClr val="accent2">
                  <a:lumMod val="50000"/>
                </a:schemeClr>
              </a:solidFill>
              <a:ln w="19050">
                <a:solidFill>
                  <a:schemeClr val="lt1"/>
                </a:solidFill>
              </a:ln>
              <a:effectLst/>
            </c:spPr>
            <c:extLst>
              <c:ext xmlns:c16="http://schemas.microsoft.com/office/drawing/2014/chart" uri="{C3380CC4-5D6E-409C-BE32-E72D297353CC}">
                <c16:uniqueId val="{00000001-183C-439A-8FF4-67ECB3E62476}"/>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183C-439A-8FF4-67ECB3E62476}"/>
              </c:ext>
            </c:extLst>
          </c:dPt>
          <c:val>
            <c:numRef>
              <c:f>Table!$O$4:$P$4</c:f>
              <c:numCache>
                <c:formatCode>0.0%</c:formatCode>
                <c:ptCount val="2"/>
                <c:pt idx="0">
                  <c:v>0.14861132524589843</c:v>
                </c:pt>
                <c:pt idx="1">
                  <c:v>0.85138867475410152</c:v>
                </c:pt>
              </c:numCache>
            </c:numRef>
          </c:val>
          <c:extLst>
            <c:ext xmlns:c16="http://schemas.microsoft.com/office/drawing/2014/chart" uri="{C3380CC4-5D6E-409C-BE32-E72D297353CC}">
              <c16:uniqueId val="{00000004-77B6-485D-B710-C38C99A009C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[Dashboard.xlsx]Table!Categories</c:name>
    <c:fmtId val="2"/>
  </c:pivotSource>
  <c:chart>
    <c:autoTitleDeleted val="1"/>
    <c:pivotFmts>
      <c:pivotFmt>
        <c:idx val="0"/>
        <c:spPr>
          <a:solidFill>
            <a:schemeClr val="accent4"/>
          </a:solidFill>
          <a:ln>
            <a:noFill/>
          </a:ln>
          <a:effectLst/>
        </c:spPr>
        <c:marker>
          <c:symbol val="none"/>
        </c:marker>
      </c:pivotFmt>
      <c:pivotFmt>
        <c:idx val="1"/>
        <c:spPr>
          <a:solidFill>
            <a:schemeClr val="accent4"/>
          </a:solidFill>
          <a:ln>
            <a:noFill/>
          </a:ln>
          <a:effectLst/>
        </c:spPr>
        <c:marker>
          <c:symbol val="none"/>
        </c:marker>
      </c:pivotFmt>
      <c:pivotFmt>
        <c:idx val="2"/>
        <c:spPr>
          <a:solidFill>
            <a:schemeClr val="accent4"/>
          </a:solidFill>
          <a:ln>
            <a:noFill/>
          </a:ln>
          <a:effectLst/>
        </c:spPr>
        <c:marker>
          <c:symbol val="none"/>
        </c:marker>
      </c:pivotFmt>
      <c:pivotFmt>
        <c:idx val="3"/>
        <c:spPr>
          <a:gradFill>
            <a:gsLst>
              <a:gs pos="0">
                <a:schemeClr val="accent5">
                  <a:lumMod val="75000"/>
                </a:schemeClr>
              </a:gs>
              <a:gs pos="59000">
                <a:schemeClr val="accent5">
                  <a:lumMod val="60000"/>
                  <a:lumOff val="40000"/>
                </a:schemeClr>
              </a:gs>
              <a:gs pos="79000">
                <a:schemeClr val="accent5">
                  <a:lumMod val="40000"/>
                  <a:lumOff val="60000"/>
                </a:schemeClr>
              </a:gs>
            </a:gsLst>
            <a:lin ang="5400000" scaled="1"/>
          </a:gradFill>
          <a:ln>
            <a:noFill/>
          </a:ln>
          <a:effectLst>
            <a:outerShdw blurRad="50800" dist="38100" dir="2700000" algn="tl" rotWithShape="0">
              <a:prstClr val="black">
                <a:alpha val="36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39143730886847E-2"/>
          <c:y val="0.12996015785796561"/>
          <c:w val="0.93272171253822633"/>
          <c:h val="0.55075360184293509"/>
        </c:manualLayout>
      </c:layout>
      <c:barChart>
        <c:barDir val="col"/>
        <c:grouping val="clustered"/>
        <c:varyColors val="0"/>
        <c:ser>
          <c:idx val="0"/>
          <c:order val="0"/>
          <c:tx>
            <c:strRef>
              <c:f>Table!$AN$3</c:f>
              <c:strCache>
                <c:ptCount val="1"/>
                <c:pt idx="0">
                  <c:v>Total</c:v>
                </c:pt>
              </c:strCache>
            </c:strRef>
          </c:tx>
          <c:spPr>
            <a:gradFill>
              <a:gsLst>
                <a:gs pos="0">
                  <a:schemeClr val="accent5">
                    <a:lumMod val="75000"/>
                  </a:schemeClr>
                </a:gs>
                <a:gs pos="59000">
                  <a:schemeClr val="accent5">
                    <a:lumMod val="60000"/>
                    <a:lumOff val="40000"/>
                  </a:schemeClr>
                </a:gs>
                <a:gs pos="79000">
                  <a:schemeClr val="accent5">
                    <a:lumMod val="40000"/>
                    <a:lumOff val="60000"/>
                  </a:schemeClr>
                </a:gs>
              </a:gsLst>
              <a:lin ang="5400000" scaled="1"/>
            </a:gradFill>
            <a:ln>
              <a:noFill/>
            </a:ln>
            <a:effectLst>
              <a:outerShdw blurRad="50800" dist="38100" dir="2700000" algn="tl" rotWithShape="0">
                <a:prstClr val="black">
                  <a:alpha val="36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Table!$AM$4:$AM$6</c:f>
              <c:strCache>
                <c:ptCount val="3"/>
                <c:pt idx="0">
                  <c:v> Alcoholic Wine</c:v>
                </c:pt>
                <c:pt idx="1">
                  <c:v>Bear</c:v>
                </c:pt>
                <c:pt idx="2">
                  <c:v>Non Alcoholic </c:v>
                </c:pt>
              </c:strCache>
            </c:strRef>
          </c:cat>
          <c:val>
            <c:numRef>
              <c:f>Table!$AN$4:$AN$6</c:f>
              <c:numCache>
                <c:formatCode>"₹"\ #,##0</c:formatCode>
                <c:ptCount val="3"/>
                <c:pt idx="0">
                  <c:v>51162250</c:v>
                </c:pt>
                <c:pt idx="1">
                  <c:v>52714550</c:v>
                </c:pt>
                <c:pt idx="2">
                  <c:v>39464900</c:v>
                </c:pt>
              </c:numCache>
            </c:numRef>
          </c:val>
          <c:extLst>
            <c:ext xmlns:c16="http://schemas.microsoft.com/office/drawing/2014/chart" uri="{C3380CC4-5D6E-409C-BE32-E72D297353CC}">
              <c16:uniqueId val="{00000000-C177-4F30-BCA7-D8CBB512F94D}"/>
            </c:ext>
          </c:extLst>
        </c:ser>
        <c:dLbls>
          <c:showLegendKey val="0"/>
          <c:showVal val="0"/>
          <c:showCatName val="0"/>
          <c:showSerName val="0"/>
          <c:showPercent val="0"/>
          <c:showBubbleSize val="0"/>
        </c:dLbls>
        <c:gapWidth val="219"/>
        <c:overlap val="-27"/>
        <c:axId val="867885672"/>
        <c:axId val="867886328"/>
      </c:barChart>
      <c:catAx>
        <c:axId val="867885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7886328"/>
        <c:crosses val="autoZero"/>
        <c:auto val="1"/>
        <c:lblAlgn val="ctr"/>
        <c:lblOffset val="100"/>
        <c:noMultiLvlLbl val="0"/>
      </c:catAx>
      <c:valAx>
        <c:axId val="867886328"/>
        <c:scaling>
          <c:orientation val="minMax"/>
        </c:scaling>
        <c:delete val="1"/>
        <c:axPos val="l"/>
        <c:numFmt formatCode="&quot;₹&quot;\ #,##0" sourceLinked="1"/>
        <c:majorTickMark val="none"/>
        <c:minorTickMark val="none"/>
        <c:tickLblPos val="nextTo"/>
        <c:crossAx val="86788567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8625354757484592E-3"/>
          <c:y val="0.12177784772074093"/>
          <c:w val="0.97093075560676867"/>
          <c:h val="0.7713793974404064"/>
        </c:manualLayout>
      </c:layout>
      <c:lineChart>
        <c:grouping val="standard"/>
        <c:varyColors val="0"/>
        <c:ser>
          <c:idx val="0"/>
          <c:order val="0"/>
          <c:tx>
            <c:strRef>
              <c:f>Table!$AI$3</c:f>
              <c:strCache>
                <c:ptCount val="1"/>
                <c:pt idx="0">
                  <c:v>Sum of Revenue</c:v>
                </c:pt>
              </c:strCache>
            </c:strRef>
          </c:tx>
          <c:spPr>
            <a:ln w="22225" cap="rnd" cmpd="sng" algn="ctr">
              <a:gradFill>
                <a:gsLst>
                  <a:gs pos="0">
                    <a:srgbClr val="FF0000"/>
                  </a:gs>
                  <a:gs pos="81000">
                    <a:schemeClr val="accent6">
                      <a:lumMod val="75000"/>
                    </a:schemeClr>
                  </a:gs>
                  <a:gs pos="46000">
                    <a:schemeClr val="accent1">
                      <a:lumMod val="75000"/>
                    </a:schemeClr>
                  </a:gs>
                </a:gsLst>
                <a:lin ang="5400000" scaled="1"/>
              </a:gradFill>
              <a:round/>
              <a:headEnd type="stealth"/>
              <a:tailEnd type="stealth"/>
            </a:ln>
            <a:effectLst>
              <a:outerShdw blurRad="50800" dist="38100" dir="5400000" algn="t" rotWithShape="0">
                <a:prstClr val="black">
                  <a:alpha val="40000"/>
                </a:prstClr>
              </a:outerShdw>
            </a:effectLst>
          </c:spPr>
          <c:marker>
            <c:symbol val="none"/>
          </c:marker>
          <c:dLbls>
            <c:delete val="1"/>
          </c:dLbls>
          <c:cat>
            <c:strRef>
              <c:f>Table!$AH$4:$AH$15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Table!$AI$4:$AI$15</c:f>
              <c:numCache>
                <c:formatCode>"₹"\ #,##0</c:formatCode>
                <c:ptCount val="12"/>
                <c:pt idx="0">
                  <c:v>13132350</c:v>
                </c:pt>
                <c:pt idx="1">
                  <c:v>11831600</c:v>
                </c:pt>
                <c:pt idx="2">
                  <c:v>17898500</c:v>
                </c:pt>
                <c:pt idx="3">
                  <c:v>11417350</c:v>
                </c:pt>
                <c:pt idx="4">
                  <c:v>13581250</c:v>
                </c:pt>
                <c:pt idx="5">
                  <c:v>17231150</c:v>
                </c:pt>
                <c:pt idx="6">
                  <c:v>12623250</c:v>
                </c:pt>
                <c:pt idx="7">
                  <c:v>14729500</c:v>
                </c:pt>
                <c:pt idx="8">
                  <c:v>8843900</c:v>
                </c:pt>
                <c:pt idx="9">
                  <c:v>7875500</c:v>
                </c:pt>
                <c:pt idx="10">
                  <c:v>4719050</c:v>
                </c:pt>
                <c:pt idx="11">
                  <c:v>9458300</c:v>
                </c:pt>
              </c:numCache>
            </c:numRef>
          </c:val>
          <c:smooth val="1"/>
          <c:extLst>
            <c:ext xmlns:c16="http://schemas.microsoft.com/office/drawing/2014/chart" uri="{C3380CC4-5D6E-409C-BE32-E72D297353CC}">
              <c16:uniqueId val="{00000000-8173-4398-BB8F-9B684D4315F4}"/>
            </c:ext>
          </c:extLst>
        </c:ser>
        <c:ser>
          <c:idx val="1"/>
          <c:order val="1"/>
          <c:tx>
            <c:strRef>
              <c:f>Table!$AJ$3</c:f>
              <c:strCache>
                <c:ptCount val="1"/>
                <c:pt idx="0">
                  <c:v>Highlights</c:v>
                </c:pt>
              </c:strCache>
            </c:strRef>
          </c:tx>
          <c:spPr>
            <a:ln w="25400" cap="rnd" cmpd="sng" algn="ctr">
              <a:noFill/>
              <a:round/>
            </a:ln>
            <a:effectLst/>
          </c:spPr>
          <c:marker>
            <c:symbol val="none"/>
          </c:marker>
          <c:dLbls>
            <c:dLbl>
              <c:idx val="2"/>
              <c:layout>
                <c:manualLayout>
                  <c:x val="-4.8927498927498925E-2"/>
                  <c:y val="-0.12074172633957897"/>
                </c:manualLayout>
              </c:layout>
              <c:dLblPos val="r"/>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0-3F70-4EE3-904C-CB7563C8B7EE}"/>
                </c:ext>
              </c:extLst>
            </c:dLbl>
            <c:dLbl>
              <c:idx val="10"/>
              <c:dLblPos val="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73-4398-BB8F-9B684D4315F4}"/>
                </c:ext>
              </c:extLst>
            </c:dLbl>
            <c:spPr>
              <a:solidFill>
                <a:schemeClr val="accent2">
                  <a:lumMod val="50000"/>
                  <a:alpha val="14000"/>
                </a:schemeClr>
              </a:solidFill>
              <a:ln>
                <a:noFill/>
              </a:ln>
              <a:effectLst>
                <a:glow rad="63500">
                  <a:schemeClr val="accent2">
                    <a:satMod val="175000"/>
                    <a:alpha val="40000"/>
                  </a:schemeClr>
                </a:glow>
                <a:outerShdw blurRad="63500" sx="102000" sy="102000" algn="ctr" rotWithShape="0">
                  <a:prstClr val="black"/>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t"/>
            <c:showLegendKey val="0"/>
            <c:showVal val="1"/>
            <c:showCatName val="1"/>
            <c:showSerName val="0"/>
            <c:showPercent val="0"/>
            <c:showBubbleSize val="0"/>
            <c:separator>
</c:separator>
            <c:showLeaderLines val="0"/>
            <c:extLst>
              <c:ext xmlns:c15="http://schemas.microsoft.com/office/drawing/2012/chart" uri="{CE6537A1-D6FC-4f65-9D91-7224C49458BB}">
                <c15:showLeaderLines val="0"/>
              </c:ext>
            </c:extLst>
          </c:dLbls>
          <c:cat>
            <c:strRef>
              <c:f>Table!$AH$4:$AH$15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Table!$AJ$4:$AJ$15</c:f>
              <c:numCache>
                <c:formatCode>"$"#,##0.0,,"M";\("$"#,##0.0,,"M"\);</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mooth val="0"/>
          <c:extLst>
            <c:ext xmlns:c16="http://schemas.microsoft.com/office/drawing/2014/chart" uri="{C3380CC4-5D6E-409C-BE32-E72D297353CC}">
              <c16:uniqueId val="{00000001-8173-4398-BB8F-9B684D4315F4}"/>
            </c:ext>
          </c:extLst>
        </c:ser>
        <c:dLbls>
          <c:dLblPos val="ctr"/>
          <c:showLegendKey val="0"/>
          <c:showVal val="1"/>
          <c:showCatName val="0"/>
          <c:showSerName val="0"/>
          <c:showPercent val="0"/>
          <c:showBubbleSize val="0"/>
        </c:dLbls>
        <c:dropLines>
          <c:spPr>
            <a:ln w="9525" cap="flat" cmpd="sng" algn="ctr">
              <a:gradFill>
                <a:gsLst>
                  <a:gs pos="45000">
                    <a:srgbClr val="FF0000"/>
                  </a:gs>
                  <a:gs pos="59000">
                    <a:schemeClr val="accent4">
                      <a:lumMod val="60000"/>
                      <a:lumOff val="40000"/>
                    </a:schemeClr>
                  </a:gs>
                  <a:gs pos="79000">
                    <a:schemeClr val="accent6">
                      <a:lumMod val="50000"/>
                    </a:schemeClr>
                  </a:gs>
                </a:gsLst>
                <a:lin ang="5400000" scaled="1"/>
              </a:gradFill>
              <a:round/>
              <a:headEnd type="triangle"/>
              <a:tailEnd type="oval"/>
            </a:ln>
            <a:effectLst/>
          </c:spPr>
        </c:dropLines>
        <c:smooth val="0"/>
        <c:axId val="391628696"/>
        <c:axId val="391629024"/>
      </c:lineChart>
      <c:catAx>
        <c:axId val="39162869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391629024"/>
        <c:crosses val="autoZero"/>
        <c:auto val="1"/>
        <c:lblAlgn val="ctr"/>
        <c:lblOffset val="100"/>
        <c:noMultiLvlLbl val="0"/>
      </c:catAx>
      <c:valAx>
        <c:axId val="391629024"/>
        <c:scaling>
          <c:orientation val="minMax"/>
        </c:scaling>
        <c:delete val="1"/>
        <c:axPos val="l"/>
        <c:numFmt formatCode="&quot;₹&quot;\ #,##0" sourceLinked="1"/>
        <c:majorTickMark val="none"/>
        <c:minorTickMark val="none"/>
        <c:tickLblPos val="nextTo"/>
        <c:crossAx val="3916286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[Dashboard.xlsx]Table!Yrly</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numCol="1" spcCol="548640" anchor="ctr"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numCol="1" spcCol="548640" anchor="ctr"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numCol="1" spcCol="548640" anchor="ctr"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overflow" horzOverflow="overflow" vert="horz" wrap="none" lIns="38100" tIns="19050" rIns="38100" bIns="19050" numCol="1" spcCol="548640" anchor="ctr"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numCol="1" spcCol="548640" anchor="ctr"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overflow" horzOverflow="overflow" vert="horz" wrap="none" lIns="38100" tIns="19050" rIns="38100" bIns="19050" numCol="1" spcCol="548640" anchor="ctr" anchorCtr="0">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6"/>
        <c:spPr>
          <a:solidFill>
            <a:schemeClr val="bg1"/>
          </a:solidFill>
          <a:ln>
            <a:no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1"/>
          </a:solidFill>
          <a:ln>
            <a:noFill/>
          </a:ln>
          <a:effectLst>
            <a:outerShdw blurRad="50800" dist="38100" dir="5400000" algn="t"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33945651919233066"/>
                  <c:h val="0.3575399657476715"/>
                </c:manualLayout>
              </c15:layout>
            </c:ext>
          </c:extLst>
        </c:dLbl>
      </c:pivotFmt>
      <c:pivotFmt>
        <c:idx val="8"/>
        <c:spPr>
          <a:solidFill>
            <a:schemeClr val="bg1">
              <a:lumMod val="85000"/>
            </a:schemeClr>
          </a:solidFill>
          <a:ln>
            <a:noFill/>
          </a:ln>
          <a:effectLst>
            <a:outerShdw blurRad="50800" dist="38100" dir="5400000" algn="t" rotWithShape="0">
              <a:prstClr val="black">
                <a:alpha val="40000"/>
              </a:prstClr>
            </a:outerShdw>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3101593097718038"/>
                  <c:h val="0.3575399657476715"/>
                </c:manualLayout>
              </c15:layout>
            </c:ext>
          </c:extLst>
        </c:dLbl>
      </c:pivotFmt>
    </c:pivotFmts>
    <c:plotArea>
      <c:layout>
        <c:manualLayout>
          <c:layoutTarget val="inner"/>
          <c:xMode val="edge"/>
          <c:yMode val="edge"/>
          <c:x val="0.24108658548828937"/>
          <c:y val="0.15770609318996415"/>
          <c:w val="0.75162744001262138"/>
          <c:h val="0.68458781362007171"/>
        </c:manualLayout>
      </c:layout>
      <c:barChart>
        <c:barDir val="bar"/>
        <c:grouping val="clustered"/>
        <c:varyColors val="0"/>
        <c:ser>
          <c:idx val="0"/>
          <c:order val="0"/>
          <c:tx>
            <c:strRef>
              <c:f>Table!$AU$3</c:f>
              <c:strCache>
                <c:ptCount val="1"/>
                <c:pt idx="0">
                  <c:v>Total</c:v>
                </c:pt>
              </c:strCache>
            </c:strRef>
          </c:tx>
          <c:spPr>
            <a:solidFill>
              <a:schemeClr val="bg1"/>
            </a:solidFill>
            <a:ln>
              <a:noFill/>
            </a:ln>
            <a:effectLst>
              <a:outerShdw blurRad="50800" dist="38100" dir="5400000" algn="t" rotWithShape="0">
                <a:prstClr val="black">
                  <a:alpha val="40000"/>
                </a:prstClr>
              </a:outerShdw>
            </a:effectLst>
          </c:spPr>
          <c:invertIfNegative val="0"/>
          <c:dPt>
            <c:idx val="0"/>
            <c:invertIfNegative val="0"/>
            <c:bubble3D val="0"/>
            <c:spPr>
              <a:solidFill>
                <a:schemeClr val="bg1"/>
              </a:solidFill>
              <a:ln>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2-436E-4FB1-AD5D-7E083851A160}"/>
              </c:ext>
            </c:extLst>
          </c:dPt>
          <c:dPt>
            <c:idx val="1"/>
            <c:invertIfNegative val="0"/>
            <c:bubble3D val="0"/>
            <c:spPr>
              <a:solidFill>
                <a:schemeClr val="bg1">
                  <a:lumMod val="85000"/>
                </a:schemeClr>
              </a:solidFill>
              <a:ln>
                <a:noFill/>
              </a:ln>
              <a:effectLst>
                <a:outerShdw blurRad="50800" dist="38100" dir="5400000" algn="t" rotWithShape="0">
                  <a:prstClr val="black">
                    <a:alpha val="40000"/>
                  </a:prstClr>
                </a:outerShdw>
              </a:effectLst>
            </c:spPr>
            <c:extLst>
              <c:ext xmlns:c16="http://schemas.microsoft.com/office/drawing/2014/chart" uri="{C3380CC4-5D6E-409C-BE32-E72D297353CC}">
                <c16:uniqueId val="{00000001-7267-43CA-B496-6A66DD6B8224}"/>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33945651919233066"/>
                      <c:h val="0.3575399657476715"/>
                    </c:manualLayout>
                  </c15:layout>
                </c:ext>
                <c:ext xmlns:c16="http://schemas.microsoft.com/office/drawing/2014/chart" uri="{C3380CC4-5D6E-409C-BE32-E72D297353CC}">
                  <c16:uniqueId val="{00000002-436E-4FB1-AD5D-7E083851A160}"/>
                </c:ext>
              </c:extLst>
            </c:dLbl>
            <c:dLbl>
              <c:idx val="1"/>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3101593097718038"/>
                      <c:h val="0.3575399657476715"/>
                    </c:manualLayout>
                  </c15:layout>
                </c:ext>
                <c:ext xmlns:c16="http://schemas.microsoft.com/office/drawing/2014/chart" uri="{C3380CC4-5D6E-409C-BE32-E72D297353CC}">
                  <c16:uniqueId val="{00000001-7267-43CA-B496-6A66DD6B8224}"/>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85000"/>
                        <a:lumOff val="1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Table!$AT$4:$AT$5</c:f>
              <c:strCache>
                <c:ptCount val="2"/>
                <c:pt idx="0">
                  <c:v>2019</c:v>
                </c:pt>
                <c:pt idx="1">
                  <c:v>2020</c:v>
                </c:pt>
              </c:strCache>
            </c:strRef>
          </c:cat>
          <c:val>
            <c:numRef>
              <c:f>Table!$AU$4:$AU$5</c:f>
              <c:numCache>
                <c:formatCode>_ "₹"\ * #,##0_ ;_ "₹"\ * \-#,##0_ ;_ "₹"\ * "-"??_ ;_ @_ </c:formatCode>
                <c:ptCount val="2"/>
                <c:pt idx="0">
                  <c:v>83554200</c:v>
                </c:pt>
                <c:pt idx="1">
                  <c:v>59787500</c:v>
                </c:pt>
              </c:numCache>
            </c:numRef>
          </c:val>
          <c:extLst>
            <c:ext xmlns:c16="http://schemas.microsoft.com/office/drawing/2014/chart" uri="{C3380CC4-5D6E-409C-BE32-E72D297353CC}">
              <c16:uniqueId val="{00000002-7267-43CA-B496-6A66DD6B8224}"/>
            </c:ext>
          </c:extLst>
        </c:ser>
        <c:dLbls>
          <c:showLegendKey val="0"/>
          <c:showVal val="0"/>
          <c:showCatName val="0"/>
          <c:showSerName val="0"/>
          <c:showPercent val="0"/>
          <c:showBubbleSize val="0"/>
        </c:dLbls>
        <c:gapWidth val="55"/>
        <c:axId val="386616976"/>
        <c:axId val="386623208"/>
      </c:barChart>
      <c:catAx>
        <c:axId val="386616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lumMod val="85000"/>
                  </a:schemeClr>
                </a:solidFill>
                <a:latin typeface="+mn-lt"/>
                <a:ea typeface="+mn-ea"/>
                <a:cs typeface="+mn-cs"/>
              </a:defRPr>
            </a:pPr>
            <a:endParaRPr lang="en-US"/>
          </a:p>
        </c:txPr>
        <c:crossAx val="386623208"/>
        <c:crosses val="autoZero"/>
        <c:auto val="1"/>
        <c:lblAlgn val="ctr"/>
        <c:lblOffset val="100"/>
        <c:noMultiLvlLbl val="0"/>
      </c:catAx>
      <c:valAx>
        <c:axId val="386623208"/>
        <c:scaling>
          <c:orientation val="minMax"/>
        </c:scaling>
        <c:delete val="1"/>
        <c:axPos val="b"/>
        <c:numFmt formatCode="_ &quot;₹&quot;\ * #,##0_ ;_ &quot;₹&quot;\ * \-#,##0_ ;_ &quot;₹&quot;\ * &quot;-&quot;??_ ;_ @_ " sourceLinked="1"/>
        <c:majorTickMark val="out"/>
        <c:minorTickMark val="none"/>
        <c:tickLblPos val="nextTo"/>
        <c:crossAx val="38661697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727608494921515"/>
          <c:y val="5.1679586563307491E-2"/>
          <c:w val="0.61311172668513392"/>
          <c:h val="0.8578811369509044"/>
        </c:manualLayout>
      </c:layout>
      <c:doughnutChart>
        <c:varyColors val="1"/>
        <c:ser>
          <c:idx val="0"/>
          <c:order val="0"/>
          <c:tx>
            <c:strRef>
              <c:f>'sales by Brand'!$E$5</c:f>
              <c:strCache>
                <c:ptCount val="1"/>
                <c:pt idx="0">
                  <c:v>quentin kunz</c:v>
                </c:pt>
              </c:strCache>
            </c:strRef>
          </c:tx>
          <c:spPr>
            <a:ln w="6350"/>
          </c:spPr>
          <c:dPt>
            <c:idx val="0"/>
            <c:bubble3D val="0"/>
            <c:spPr>
              <a:solidFill>
                <a:schemeClr val="accent4">
                  <a:lumMod val="75000"/>
                </a:schemeClr>
              </a:solidFill>
              <a:ln w="6350">
                <a:solidFill>
                  <a:schemeClr val="lt1"/>
                </a:solidFill>
              </a:ln>
              <a:effectLst/>
            </c:spPr>
            <c:extLst>
              <c:ext xmlns:c16="http://schemas.microsoft.com/office/drawing/2014/chart" uri="{C3380CC4-5D6E-409C-BE32-E72D297353CC}">
                <c16:uniqueId val="{00000001-0EC9-4C0A-AF40-8EBD10F306E5}"/>
              </c:ext>
            </c:extLst>
          </c:dPt>
          <c:dPt>
            <c:idx val="1"/>
            <c:bubble3D val="0"/>
            <c:spPr>
              <a:solidFill>
                <a:schemeClr val="bg1">
                  <a:lumMod val="85000"/>
                </a:schemeClr>
              </a:solidFill>
              <a:ln w="6350">
                <a:solidFill>
                  <a:schemeClr val="lt1"/>
                </a:solidFill>
              </a:ln>
              <a:effectLst/>
            </c:spPr>
            <c:extLst>
              <c:ext xmlns:c16="http://schemas.microsoft.com/office/drawing/2014/chart" uri="{C3380CC4-5D6E-409C-BE32-E72D297353CC}">
                <c16:uniqueId val="{00000001-67D0-4268-BE33-0A8D95C925A9}"/>
              </c:ext>
            </c:extLst>
          </c:dPt>
          <c:val>
            <c:numRef>
              <c:f>'sales by Brand'!$F$5:$G$5</c:f>
              <c:numCache>
                <c:formatCode>0.0%</c:formatCode>
                <c:ptCount val="2"/>
                <c:pt idx="0">
                  <c:v>0.285969470154184</c:v>
                </c:pt>
                <c:pt idx="1">
                  <c:v>0.71403052984581605</c:v>
                </c:pt>
              </c:numCache>
            </c:numRef>
          </c:val>
          <c:extLst>
            <c:ext xmlns:c16="http://schemas.microsoft.com/office/drawing/2014/chart" uri="{C3380CC4-5D6E-409C-BE32-E72D297353CC}">
              <c16:uniqueId val="{00000000-67D0-4268-BE33-0A8D95C925A9}"/>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'sales by Brand'!$E$4</c:f>
              <c:strCache>
                <c:ptCount val="1"/>
                <c:pt idx="0">
                  <c:v>hyman irish</c:v>
                </c:pt>
              </c:strCache>
            </c:strRef>
          </c:tx>
          <c:dPt>
            <c:idx val="0"/>
            <c:bubble3D val="0"/>
            <c:spPr>
              <a:solidFill>
                <a:schemeClr val="accent4">
                  <a:lumMod val="50000"/>
                </a:schemeClr>
              </a:solidFill>
              <a:ln w="19050">
                <a:solidFill>
                  <a:schemeClr val="lt1"/>
                </a:solidFill>
              </a:ln>
              <a:effectLst/>
            </c:spPr>
            <c:extLst>
              <c:ext xmlns:c16="http://schemas.microsoft.com/office/drawing/2014/chart" uri="{C3380CC4-5D6E-409C-BE32-E72D297353CC}">
                <c16:uniqueId val="{00000003-D16B-49B2-9249-6117338C3B28}"/>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2-D16B-49B2-9249-6117338C3B28}"/>
              </c:ext>
            </c:extLst>
          </c:dPt>
          <c:val>
            <c:numRef>
              <c:f>'sales by Brand'!$F$4:$G$4</c:f>
              <c:numCache>
                <c:formatCode>0.0%</c:formatCode>
                <c:ptCount val="2"/>
                <c:pt idx="0">
                  <c:v>0.14861132524589843</c:v>
                </c:pt>
                <c:pt idx="1">
                  <c:v>0.85138867475410152</c:v>
                </c:pt>
              </c:numCache>
            </c:numRef>
          </c:val>
          <c:extLst>
            <c:ext xmlns:c16="http://schemas.microsoft.com/office/drawing/2014/chart" uri="{C3380CC4-5D6E-409C-BE32-E72D297353CC}">
              <c16:uniqueId val="{00000000-D16B-49B2-9249-6117338C3B28}"/>
            </c:ext>
          </c:extLst>
        </c:ser>
        <c:dLbls>
          <c:showLegendKey val="0"/>
          <c:showVal val="0"/>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5.webp"/><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image" Target="../media/image4.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microsoft.com/office/2007/relationships/hdphoto" Target="../media/hdphoto1.wdp"/><Relationship Id="rId5" Type="http://schemas.openxmlformats.org/officeDocument/2006/relationships/chart" Target="../charts/chart5.xml"/><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editAs="absolute">
    <xdr:from>
      <xdr:col>7</xdr:col>
      <xdr:colOff>118110</xdr:colOff>
      <xdr:row>8</xdr:row>
      <xdr:rowOff>133350</xdr:rowOff>
    </xdr:from>
    <xdr:to>
      <xdr:col>11</xdr:col>
      <xdr:colOff>70484</xdr:colOff>
      <xdr:row>13</xdr:row>
      <xdr:rowOff>95250</xdr:rowOff>
    </xdr:to>
    <xdr:sp macro="" textlink="">
      <xdr:nvSpPr>
        <xdr:cNvPr id="53" name="Rounded Rectangle 52">
          <a:extLst>
            <a:ext uri="{FF2B5EF4-FFF2-40B4-BE49-F238E27FC236}">
              <a16:creationId xmlns:a16="http://schemas.microsoft.com/office/drawing/2014/main" id="{00000000-0008-0000-0000-000035000000}"/>
            </a:ext>
          </a:extLst>
        </xdr:cNvPr>
        <xdr:cNvSpPr/>
      </xdr:nvSpPr>
      <xdr:spPr>
        <a:xfrm>
          <a:off x="4385310" y="1596390"/>
          <a:ext cx="2406014" cy="876300"/>
        </a:xfrm>
        <a:prstGeom prst="roundRect">
          <a:avLst/>
        </a:prstGeom>
        <a:gradFill flip="none" rotWithShape="1">
          <a:gsLst>
            <a:gs pos="28000">
              <a:srgbClr val="002060"/>
            </a:gs>
            <a:gs pos="100000">
              <a:schemeClr val="accent1">
                <a:lumMod val="20000"/>
                <a:lumOff val="80000"/>
              </a:schemeClr>
            </a:gs>
          </a:gsLst>
          <a:path path="circle">
            <a:fillToRect r="100000" b="100000"/>
          </a:path>
          <a:tileRect l="-100000" t="-100000"/>
        </a:gradFill>
        <a:ln>
          <a:noFill/>
        </a:ln>
        <a:effectLst>
          <a:outerShdw blurRad="50800" dist="38100" dir="5400000" algn="t"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276225</xdr:colOff>
      <xdr:row>14</xdr:row>
      <xdr:rowOff>171450</xdr:rowOff>
    </xdr:from>
    <xdr:to>
      <xdr:col>19</xdr:col>
      <xdr:colOff>200025</xdr:colOff>
      <xdr:row>32</xdr:row>
      <xdr:rowOff>152400</xdr:rowOff>
    </xdr:to>
    <xdr:sp macro="" textlink="">
      <xdr:nvSpPr>
        <xdr:cNvPr id="112" name="Freeform 111">
          <a:extLst>
            <a:ext uri="{FF2B5EF4-FFF2-40B4-BE49-F238E27FC236}">
              <a16:creationId xmlns:a16="http://schemas.microsoft.com/office/drawing/2014/main" id="{00000000-0008-0000-0000-000070000000}"/>
            </a:ext>
          </a:extLst>
        </xdr:cNvPr>
        <xdr:cNvSpPr/>
      </xdr:nvSpPr>
      <xdr:spPr>
        <a:xfrm>
          <a:off x="6372225" y="2838450"/>
          <a:ext cx="6010275" cy="3419475"/>
        </a:xfrm>
        <a:custGeom>
          <a:avLst/>
          <a:gdLst>
            <a:gd name="connsiteX0" fmla="*/ 323850 w 6010275"/>
            <a:gd name="connsiteY0" fmla="*/ 190500 h 3409950"/>
            <a:gd name="connsiteX1" fmla="*/ 323850 w 6010275"/>
            <a:gd name="connsiteY1" fmla="*/ 428625 h 3409950"/>
            <a:gd name="connsiteX2" fmla="*/ 1562100 w 6010275"/>
            <a:gd name="connsiteY2" fmla="*/ 428625 h 3409950"/>
            <a:gd name="connsiteX3" fmla="*/ 1562100 w 6010275"/>
            <a:gd name="connsiteY3" fmla="*/ 190500 h 3409950"/>
            <a:gd name="connsiteX4" fmla="*/ 134352 w 6010275"/>
            <a:gd name="connsiteY4" fmla="*/ 0 h 3409950"/>
            <a:gd name="connsiteX5" fmla="*/ 5875923 w 6010275"/>
            <a:gd name="connsiteY5" fmla="*/ 0 h 3409950"/>
            <a:gd name="connsiteX6" fmla="*/ 6010275 w 6010275"/>
            <a:gd name="connsiteY6" fmla="*/ 134352 h 3409950"/>
            <a:gd name="connsiteX7" fmla="*/ 6010275 w 6010275"/>
            <a:gd name="connsiteY7" fmla="*/ 3275598 h 3409950"/>
            <a:gd name="connsiteX8" fmla="*/ 5875923 w 6010275"/>
            <a:gd name="connsiteY8" fmla="*/ 3409950 h 3409950"/>
            <a:gd name="connsiteX9" fmla="*/ 134352 w 6010275"/>
            <a:gd name="connsiteY9" fmla="*/ 3409950 h 3409950"/>
            <a:gd name="connsiteX10" fmla="*/ 0 w 6010275"/>
            <a:gd name="connsiteY10" fmla="*/ 3275598 h 3409950"/>
            <a:gd name="connsiteX11" fmla="*/ 0 w 6010275"/>
            <a:gd name="connsiteY11" fmla="*/ 134352 h 3409950"/>
            <a:gd name="connsiteX12" fmla="*/ 134352 w 6010275"/>
            <a:gd name="connsiteY12" fmla="*/ 0 h 34099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6010275" h="3409950">
              <a:moveTo>
                <a:pt x="323850" y="190500"/>
              </a:moveTo>
              <a:lnTo>
                <a:pt x="323850" y="428625"/>
              </a:lnTo>
              <a:lnTo>
                <a:pt x="1562100" y="428625"/>
              </a:lnTo>
              <a:lnTo>
                <a:pt x="1562100" y="190500"/>
              </a:lnTo>
              <a:close/>
              <a:moveTo>
                <a:pt x="134352" y="0"/>
              </a:moveTo>
              <a:lnTo>
                <a:pt x="5875923" y="0"/>
              </a:lnTo>
              <a:cubicBezTo>
                <a:pt x="5950124" y="0"/>
                <a:pt x="6010275" y="60151"/>
                <a:pt x="6010275" y="134352"/>
              </a:cubicBezTo>
              <a:lnTo>
                <a:pt x="6010275" y="3275598"/>
              </a:lnTo>
              <a:cubicBezTo>
                <a:pt x="6010275" y="3349799"/>
                <a:pt x="5950124" y="3409950"/>
                <a:pt x="5875923" y="3409950"/>
              </a:cubicBezTo>
              <a:lnTo>
                <a:pt x="134352" y="3409950"/>
              </a:lnTo>
              <a:cubicBezTo>
                <a:pt x="60151" y="3409950"/>
                <a:pt x="0" y="3349799"/>
                <a:pt x="0" y="3275598"/>
              </a:cubicBezTo>
              <a:lnTo>
                <a:pt x="0" y="134352"/>
              </a:lnTo>
              <a:cubicBezTo>
                <a:pt x="0" y="60151"/>
                <a:pt x="60151" y="0"/>
                <a:pt x="134352" y="0"/>
              </a:cubicBezTo>
              <a:close/>
            </a:path>
          </a:pathLst>
        </a:custGeom>
        <a:solidFill>
          <a:schemeClr val="accent1">
            <a:lumMod val="20000"/>
            <a:lumOff val="80000"/>
          </a:schemeClr>
        </a:solidFill>
        <a:ln>
          <a:noFill/>
        </a:ln>
        <a:effectLst>
          <a:outerShdw blurRad="63500" sx="102000" sy="102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3</xdr:col>
      <xdr:colOff>95250</xdr:colOff>
      <xdr:row>14</xdr:row>
      <xdr:rowOff>171450</xdr:rowOff>
    </xdr:from>
    <xdr:to>
      <xdr:col>10</xdr:col>
      <xdr:colOff>171451</xdr:colOff>
      <xdr:row>22</xdr:row>
      <xdr:rowOff>66675</xdr:rowOff>
    </xdr:to>
    <xdr:sp macro="" textlink="">
      <xdr:nvSpPr>
        <xdr:cNvPr id="4" name="Rounded Rectangle 3">
          <a:extLst>
            <a:ext uri="{FF2B5EF4-FFF2-40B4-BE49-F238E27FC236}">
              <a16:creationId xmlns:a16="http://schemas.microsoft.com/office/drawing/2014/main" id="{00000000-0008-0000-0000-000004000000}"/>
            </a:ext>
          </a:extLst>
        </xdr:cNvPr>
        <xdr:cNvSpPr/>
      </xdr:nvSpPr>
      <xdr:spPr>
        <a:xfrm>
          <a:off x="1924050" y="2838450"/>
          <a:ext cx="4343401" cy="1419225"/>
        </a:xfrm>
        <a:prstGeom prst="roundRect">
          <a:avLst>
            <a:gd name="adj" fmla="val 11482"/>
          </a:avLst>
        </a:prstGeom>
        <a:solidFill>
          <a:schemeClr val="accent1">
            <a:lumMod val="20000"/>
            <a:lumOff val="80000"/>
          </a:schemeClr>
        </a:solidFill>
        <a:ln>
          <a:noFill/>
        </a:ln>
        <a:effectLst>
          <a:outerShdw blurRad="63500" sx="102000" sy="102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200025</xdr:colOff>
      <xdr:row>3</xdr:row>
      <xdr:rowOff>85725</xdr:rowOff>
    </xdr:from>
    <xdr:to>
      <xdr:col>19</xdr:col>
      <xdr:colOff>209549</xdr:colOff>
      <xdr:row>7</xdr:row>
      <xdr:rowOff>171450</xdr:rowOff>
    </xdr:to>
    <xdr:sp macro="" textlink="">
      <xdr:nvSpPr>
        <xdr:cNvPr id="93" name="Rounded Rectangle 92">
          <a:extLst>
            <a:ext uri="{FF2B5EF4-FFF2-40B4-BE49-F238E27FC236}">
              <a16:creationId xmlns:a16="http://schemas.microsoft.com/office/drawing/2014/main" id="{00000000-0008-0000-0000-00005D000000}"/>
            </a:ext>
          </a:extLst>
        </xdr:cNvPr>
        <xdr:cNvSpPr/>
      </xdr:nvSpPr>
      <xdr:spPr>
        <a:xfrm>
          <a:off x="2028825" y="634365"/>
          <a:ext cx="10426064" cy="817245"/>
        </a:xfrm>
        <a:prstGeom prst="roundRect">
          <a:avLst>
            <a:gd name="adj" fmla="val 9167"/>
          </a:avLst>
        </a:prstGeom>
        <a:solidFill>
          <a:schemeClr val="accent1">
            <a:lumMod val="40000"/>
            <a:lumOff val="60000"/>
          </a:schemeClr>
        </a:solidFill>
        <a:ln>
          <a:noFill/>
        </a:ln>
        <a:effectLst>
          <a:outerShdw blurRad="63500" sx="102000" sy="102000" algn="ctr" rotWithShape="0">
            <a:prstClr val="black">
              <a:alpha val="6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165735</xdr:colOff>
      <xdr:row>0</xdr:row>
      <xdr:rowOff>0</xdr:rowOff>
    </xdr:from>
    <xdr:to>
      <xdr:col>19</xdr:col>
      <xdr:colOff>146685</xdr:colOff>
      <xdr:row>2</xdr:row>
      <xdr:rowOff>171450</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1384935" y="0"/>
          <a:ext cx="11007090" cy="537210"/>
        </a:xfrm>
        <a:prstGeom prst="rect">
          <a:avLst/>
        </a:prstGeom>
        <a:gradFill flip="none" rotWithShape="1">
          <a:gsLst>
            <a:gs pos="100000">
              <a:schemeClr val="accent5">
                <a:lumMod val="50000"/>
              </a:schemeClr>
            </a:gs>
            <a:gs pos="15000">
              <a:schemeClr val="accent5">
                <a:lumMod val="75000"/>
              </a:schemeClr>
            </a:gs>
          </a:gsLst>
          <a:path path="circle">
            <a:fillToRect l="100000" t="100000"/>
          </a:path>
          <a:tileRect r="-100000" b="-100000"/>
        </a:gradFill>
        <a:ln>
          <a:noFill/>
        </a:ln>
        <a:effectLst>
          <a:outerShdw blurRad="50800" dist="38100" dir="5400000" algn="t"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333374</xdr:colOff>
      <xdr:row>8</xdr:row>
      <xdr:rowOff>95250</xdr:rowOff>
    </xdr:from>
    <xdr:to>
      <xdr:col>19</xdr:col>
      <xdr:colOff>266699</xdr:colOff>
      <xdr:row>13</xdr:row>
      <xdr:rowOff>57150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9467849" y="1619250"/>
          <a:ext cx="2981325" cy="914400"/>
        </a:xfrm>
        <a:prstGeom prst="roundRect">
          <a:avLst/>
        </a:prstGeom>
        <a:gradFill flip="none" rotWithShape="1">
          <a:gsLst>
            <a:gs pos="21000">
              <a:srgbClr val="002060"/>
            </a:gs>
            <a:gs pos="100000">
              <a:schemeClr val="accent5"/>
            </a:gs>
          </a:gsLst>
          <a:path path="circle">
            <a:fillToRect r="100000" b="100000"/>
          </a:path>
          <a:tileRect l="-100000" t="-100000"/>
        </a:gradFill>
        <a:ln>
          <a:noFill/>
        </a:ln>
        <a:effectLst>
          <a:outerShdw blurRad="50800" dist="38100" dir="5400000" algn="t"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16</xdr:col>
      <xdr:colOff>257175</xdr:colOff>
      <xdr:row>0</xdr:row>
      <xdr:rowOff>76200</xdr:rowOff>
    </xdr:from>
    <xdr:to>
      <xdr:col>18</xdr:col>
      <xdr:colOff>552450</xdr:colOff>
      <xdr:row>1</xdr:row>
      <xdr:rowOff>133350</xdr:rowOff>
    </xdr:to>
    <xdr:sp macro="" textlink="">
      <xdr:nvSpPr>
        <xdr:cNvPr id="5" name="Rectangle 4">
          <a:extLst>
            <a:ext uri="{FF2B5EF4-FFF2-40B4-BE49-F238E27FC236}">
              <a16:creationId xmlns:a16="http://schemas.microsoft.com/office/drawing/2014/main" id="{00000000-0008-0000-0000-000005000000}"/>
            </a:ext>
          </a:extLst>
        </xdr:cNvPr>
        <xdr:cNvSpPr/>
      </xdr:nvSpPr>
      <xdr:spPr>
        <a:xfrm>
          <a:off x="10610850" y="76200"/>
          <a:ext cx="1514475" cy="247650"/>
        </a:xfrm>
        <a:prstGeom prst="rect">
          <a:avLst/>
        </a:prstGeom>
        <a:noFill/>
      </xdr:spPr>
      <xdr:txBody>
        <a:bodyPr wrap="square" lIns="91440" tIns="45720" rIns="91440" bIns="45720">
          <a:noAutofit/>
        </a:bodyPr>
        <a:lstStyle/>
        <a:p>
          <a:pPr algn="ctr"/>
          <a:endParaRPr lang="en-US" sz="12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5</xdr:col>
      <xdr:colOff>311647</xdr:colOff>
      <xdr:row>0</xdr:row>
      <xdr:rowOff>28575</xdr:rowOff>
    </xdr:from>
    <xdr:to>
      <xdr:col>5</xdr:col>
      <xdr:colOff>553518</xdr:colOff>
      <xdr:row>2</xdr:row>
      <xdr:rowOff>177731</xdr:rowOff>
    </xdr:to>
    <xdr:grpSp>
      <xdr:nvGrpSpPr>
        <xdr:cNvPr id="6" name="Group 5">
          <a:extLst>
            <a:ext uri="{FF2B5EF4-FFF2-40B4-BE49-F238E27FC236}">
              <a16:creationId xmlns:a16="http://schemas.microsoft.com/office/drawing/2014/main" id="{00000000-0008-0000-0000-000006000000}"/>
            </a:ext>
          </a:extLst>
        </xdr:cNvPr>
        <xdr:cNvGrpSpPr/>
      </xdr:nvGrpSpPr>
      <xdr:grpSpPr>
        <a:xfrm>
          <a:off x="3359647" y="28575"/>
          <a:ext cx="241871" cy="514916"/>
          <a:chOff x="1704893" y="66675"/>
          <a:chExt cx="241871" cy="530431"/>
        </a:xfrm>
      </xdr:grpSpPr>
      <xdr:sp macro="" textlink="">
        <xdr:nvSpPr>
          <xdr:cNvPr id="7" name="Rectangle 6">
            <a:extLst>
              <a:ext uri="{FF2B5EF4-FFF2-40B4-BE49-F238E27FC236}">
                <a16:creationId xmlns:a16="http://schemas.microsoft.com/office/drawing/2014/main" id="{00000000-0008-0000-0000-000007000000}"/>
              </a:ext>
            </a:extLst>
          </xdr:cNvPr>
          <xdr:cNvSpPr/>
        </xdr:nvSpPr>
        <xdr:spPr>
          <a:xfrm>
            <a:off x="1762034" y="66675"/>
            <a:ext cx="184730" cy="353114"/>
          </a:xfrm>
          <a:prstGeom prst="rect">
            <a:avLst/>
          </a:prstGeom>
          <a:noFill/>
        </xdr:spPr>
        <xdr:txBody>
          <a:bodyPr wrap="none" lIns="91440" tIns="45720" rIns="91440" bIns="45720">
            <a:spAutoFit/>
          </a:bodyPr>
          <a:lstStyle/>
          <a:p>
            <a:pPr algn="ctr"/>
            <a:endParaRPr lang="en-US" sz="1600" b="1" cap="none" spc="0">
              <a:ln w="0"/>
              <a:solidFill>
                <a:schemeClr val="bg1"/>
              </a:solidFill>
              <a:effectLst>
                <a:outerShdw blurRad="38100" dist="19050" dir="2700000" algn="tl" rotWithShape="0">
                  <a:schemeClr val="dk1">
                    <a:alpha val="40000"/>
                  </a:schemeClr>
                </a:outerShdw>
              </a:effectLst>
            </a:endParaRPr>
          </a:p>
        </xdr:txBody>
      </xdr:sp>
      <xdr:sp macro="" textlink="">
        <xdr:nvSpPr>
          <xdr:cNvPr id="8" name="Rectangle 7">
            <a:extLst>
              <a:ext uri="{FF2B5EF4-FFF2-40B4-BE49-F238E27FC236}">
                <a16:creationId xmlns:a16="http://schemas.microsoft.com/office/drawing/2014/main" id="{00000000-0008-0000-0000-000008000000}"/>
              </a:ext>
            </a:extLst>
          </xdr:cNvPr>
          <xdr:cNvSpPr/>
        </xdr:nvSpPr>
        <xdr:spPr>
          <a:xfrm>
            <a:off x="1704893" y="276225"/>
            <a:ext cx="184730" cy="320881"/>
          </a:xfrm>
          <a:prstGeom prst="rect">
            <a:avLst/>
          </a:prstGeom>
          <a:noFill/>
        </xdr:spPr>
        <xdr:txBody>
          <a:bodyPr wrap="none" lIns="91440" tIns="45720" rIns="91440" bIns="45720">
            <a:spAutoFit/>
          </a:bodyPr>
          <a:lstStyle/>
          <a:p>
            <a:pPr algn="ctr"/>
            <a:endParaRPr lang="en-US" sz="1400" b="0" cap="none" spc="0">
              <a:ln w="0"/>
              <a:solidFill>
                <a:schemeClr val="tx1">
                  <a:lumMod val="85000"/>
                  <a:lumOff val="15000"/>
                </a:schemeClr>
              </a:solidFill>
              <a:effectLst>
                <a:outerShdw blurRad="38100" dist="19050" dir="2700000" algn="tl" rotWithShape="0">
                  <a:schemeClr val="dk1">
                    <a:alpha val="40000"/>
                  </a:schemeClr>
                </a:outerShdw>
              </a:effectLst>
            </a:endParaRPr>
          </a:p>
        </xdr:txBody>
      </xdr:sp>
    </xdr:grpSp>
    <xdr:clientData/>
  </xdr:twoCellAnchor>
  <xdr:twoCellAnchor editAs="absolute">
    <xdr:from>
      <xdr:col>15</xdr:col>
      <xdr:colOff>571500</xdr:colOff>
      <xdr:row>1</xdr:row>
      <xdr:rowOff>31248</xdr:rowOff>
    </xdr:from>
    <xdr:to>
      <xdr:col>19</xdr:col>
      <xdr:colOff>247651</xdr:colOff>
      <xdr:row>2</xdr:row>
      <xdr:rowOff>114300</xdr:rowOff>
    </xdr:to>
    <xdr:sp macro="" textlink="">
      <xdr:nvSpPr>
        <xdr:cNvPr id="10" name="Rectangle 9">
          <a:extLst>
            <a:ext uri="{FF2B5EF4-FFF2-40B4-BE49-F238E27FC236}">
              <a16:creationId xmlns:a16="http://schemas.microsoft.com/office/drawing/2014/main" id="{00000000-0008-0000-0000-00000A000000}"/>
            </a:ext>
          </a:extLst>
        </xdr:cNvPr>
        <xdr:cNvSpPr/>
      </xdr:nvSpPr>
      <xdr:spPr>
        <a:xfrm>
          <a:off x="10315575" y="221748"/>
          <a:ext cx="2114551" cy="273552"/>
        </a:xfrm>
        <a:prstGeom prst="rect">
          <a:avLst/>
        </a:prstGeom>
        <a:noFill/>
      </xdr:spPr>
      <xdr:txBody>
        <a:bodyPr wrap="square" lIns="91440" tIns="45720" rIns="91440" bIns="45720">
          <a:noAutofit/>
        </a:bodyPr>
        <a:lstStyle/>
        <a:p>
          <a:pPr marL="0" indent="0" algn="ctr"/>
          <a:endParaRPr lang="en-US" sz="1200" b="1" i="0" u="none" strike="noStrike" cap="none" spc="0">
            <a:ln w="0"/>
            <a:solidFill>
              <a:schemeClr val="bg1">
                <a:lumMod val="9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4</xdr:col>
      <xdr:colOff>133350</xdr:colOff>
      <xdr:row>5</xdr:row>
      <xdr:rowOff>123825</xdr:rowOff>
    </xdr:from>
    <xdr:to>
      <xdr:col>18</xdr:col>
      <xdr:colOff>142875</xdr:colOff>
      <xdr:row>5</xdr:row>
      <xdr:rowOff>151257</xdr:rowOff>
    </xdr:to>
    <xdr:sp macro="" textlink="">
      <xdr:nvSpPr>
        <xdr:cNvPr id="29" name="Freeform 28">
          <a:extLst>
            <a:ext uri="{FF2B5EF4-FFF2-40B4-BE49-F238E27FC236}">
              <a16:creationId xmlns:a16="http://schemas.microsoft.com/office/drawing/2014/main" id="{00000000-0008-0000-0000-00001D000000}"/>
            </a:ext>
          </a:extLst>
        </xdr:cNvPr>
        <xdr:cNvSpPr/>
      </xdr:nvSpPr>
      <xdr:spPr>
        <a:xfrm flipV="1">
          <a:off x="2571750" y="1076325"/>
          <a:ext cx="9144000" cy="27432"/>
        </a:xfrm>
        <a:custGeom>
          <a:avLst/>
          <a:gdLst>
            <a:gd name="connsiteX0" fmla="*/ 7427385 w 9418319"/>
            <a:gd name="connsiteY0" fmla="*/ 18288 h 18288"/>
            <a:gd name="connsiteX1" fmla="*/ 9418319 w 9418319"/>
            <a:gd name="connsiteY1" fmla="*/ 18288 h 18288"/>
            <a:gd name="connsiteX2" fmla="*/ 9418319 w 9418319"/>
            <a:gd name="connsiteY2" fmla="*/ 0 h 18288"/>
            <a:gd name="connsiteX3" fmla="*/ 7427923 w 9418319"/>
            <a:gd name="connsiteY3" fmla="*/ 0 h 18288"/>
            <a:gd name="connsiteX4" fmla="*/ 7429500 w 9418319"/>
            <a:gd name="connsiteY4" fmla="*/ 7812 h 18288"/>
            <a:gd name="connsiteX5" fmla="*/ 5750985 w 9418319"/>
            <a:gd name="connsiteY5" fmla="*/ 18288 h 18288"/>
            <a:gd name="connsiteX6" fmla="*/ 7269689 w 9418319"/>
            <a:gd name="connsiteY6" fmla="*/ 18288 h 18288"/>
            <a:gd name="connsiteX7" fmla="*/ 7267574 w 9418319"/>
            <a:gd name="connsiteY7" fmla="*/ 7812 h 18288"/>
            <a:gd name="connsiteX8" fmla="*/ 7269151 w 9418319"/>
            <a:gd name="connsiteY8" fmla="*/ 0 h 18288"/>
            <a:gd name="connsiteX9" fmla="*/ 5751523 w 9418319"/>
            <a:gd name="connsiteY9" fmla="*/ 0 h 18288"/>
            <a:gd name="connsiteX10" fmla="*/ 5753100 w 9418319"/>
            <a:gd name="connsiteY10" fmla="*/ 7812 h 18288"/>
            <a:gd name="connsiteX11" fmla="*/ 4143183 w 9418319"/>
            <a:gd name="connsiteY11" fmla="*/ 18288 h 18288"/>
            <a:gd name="connsiteX12" fmla="*/ 5593289 w 9418319"/>
            <a:gd name="connsiteY12" fmla="*/ 18288 h 18288"/>
            <a:gd name="connsiteX13" fmla="*/ 5591174 w 9418319"/>
            <a:gd name="connsiteY13" fmla="*/ 7812 h 18288"/>
            <a:gd name="connsiteX14" fmla="*/ 5592751 w 9418319"/>
            <a:gd name="connsiteY14" fmla="*/ 0 h 18288"/>
            <a:gd name="connsiteX15" fmla="*/ 4139875 w 9418319"/>
            <a:gd name="connsiteY15" fmla="*/ 0 h 18288"/>
            <a:gd name="connsiteX16" fmla="*/ 4143375 w 9418319"/>
            <a:gd name="connsiteY16" fmla="*/ 17337 h 18288"/>
            <a:gd name="connsiteX17" fmla="*/ 2257233 w 9418319"/>
            <a:gd name="connsiteY17" fmla="*/ 18288 h 18288"/>
            <a:gd name="connsiteX18" fmla="*/ 3981641 w 9418319"/>
            <a:gd name="connsiteY18" fmla="*/ 18288 h 18288"/>
            <a:gd name="connsiteX19" fmla="*/ 3981449 w 9418319"/>
            <a:gd name="connsiteY19" fmla="*/ 17337 h 18288"/>
            <a:gd name="connsiteX20" fmla="*/ 3984950 w 9418319"/>
            <a:gd name="connsiteY20" fmla="*/ 0 h 18288"/>
            <a:gd name="connsiteX21" fmla="*/ 2253925 w 9418319"/>
            <a:gd name="connsiteY21" fmla="*/ 0 h 18288"/>
            <a:gd name="connsiteX22" fmla="*/ 2257425 w 9418319"/>
            <a:gd name="connsiteY22" fmla="*/ 17337 h 18288"/>
            <a:gd name="connsiteX23" fmla="*/ 0 w 9418319"/>
            <a:gd name="connsiteY23" fmla="*/ 18288 h 18288"/>
            <a:gd name="connsiteX24" fmla="*/ 2095691 w 9418319"/>
            <a:gd name="connsiteY24" fmla="*/ 18288 h 18288"/>
            <a:gd name="connsiteX25" fmla="*/ 2095499 w 9418319"/>
            <a:gd name="connsiteY25" fmla="*/ 17337 h 18288"/>
            <a:gd name="connsiteX26" fmla="*/ 2098999 w 9418319"/>
            <a:gd name="connsiteY26" fmla="*/ 0 h 18288"/>
            <a:gd name="connsiteX27" fmla="*/ 0 w 9418319"/>
            <a:gd name="connsiteY27" fmla="*/ 0 h 1828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9418319" h="18288">
              <a:moveTo>
                <a:pt x="7427385" y="18288"/>
              </a:moveTo>
              <a:lnTo>
                <a:pt x="9418319" y="18288"/>
              </a:lnTo>
              <a:lnTo>
                <a:pt x="9418319" y="0"/>
              </a:lnTo>
              <a:lnTo>
                <a:pt x="7427923" y="0"/>
              </a:lnTo>
              <a:lnTo>
                <a:pt x="7429500" y="7812"/>
              </a:lnTo>
              <a:close/>
              <a:moveTo>
                <a:pt x="5750985" y="18288"/>
              </a:moveTo>
              <a:lnTo>
                <a:pt x="7269689" y="18288"/>
              </a:lnTo>
              <a:lnTo>
                <a:pt x="7267574" y="7812"/>
              </a:lnTo>
              <a:lnTo>
                <a:pt x="7269151" y="0"/>
              </a:lnTo>
              <a:lnTo>
                <a:pt x="5751523" y="0"/>
              </a:lnTo>
              <a:lnTo>
                <a:pt x="5753100" y="7812"/>
              </a:lnTo>
              <a:close/>
              <a:moveTo>
                <a:pt x="4143183" y="18288"/>
              </a:moveTo>
              <a:lnTo>
                <a:pt x="5593289" y="18288"/>
              </a:lnTo>
              <a:lnTo>
                <a:pt x="5591174" y="7812"/>
              </a:lnTo>
              <a:lnTo>
                <a:pt x="5592751" y="0"/>
              </a:lnTo>
              <a:lnTo>
                <a:pt x="4139875" y="0"/>
              </a:lnTo>
              <a:lnTo>
                <a:pt x="4143375" y="17337"/>
              </a:lnTo>
              <a:close/>
              <a:moveTo>
                <a:pt x="2257233" y="18288"/>
              </a:moveTo>
              <a:lnTo>
                <a:pt x="3981641" y="18288"/>
              </a:lnTo>
              <a:lnTo>
                <a:pt x="3981449" y="17337"/>
              </a:lnTo>
              <a:lnTo>
                <a:pt x="3984950" y="0"/>
              </a:lnTo>
              <a:lnTo>
                <a:pt x="2253925" y="0"/>
              </a:lnTo>
              <a:lnTo>
                <a:pt x="2257425" y="17337"/>
              </a:lnTo>
              <a:close/>
              <a:moveTo>
                <a:pt x="0" y="18288"/>
              </a:moveTo>
              <a:lnTo>
                <a:pt x="2095691" y="18288"/>
              </a:lnTo>
              <a:lnTo>
                <a:pt x="2095499" y="17337"/>
              </a:lnTo>
              <a:lnTo>
                <a:pt x="2098999" y="0"/>
              </a:lnTo>
              <a:lnTo>
                <a:pt x="0" y="0"/>
              </a:lnTo>
              <a:close/>
            </a:path>
          </a:pathLst>
        </a:custGeom>
        <a:gradFill>
          <a:gsLst>
            <a:gs pos="11111">
              <a:srgbClr val="6C320A">
                <a:alpha val="69804"/>
              </a:srgbClr>
            </a:gs>
            <a:gs pos="76000">
              <a:srgbClr val="D8D366"/>
            </a:gs>
            <a:gs pos="28000">
              <a:schemeClr val="accent2"/>
            </a:gs>
          </a:gsLst>
          <a:path path="circle">
            <a:fillToRect l="100000" t="100000"/>
          </a:path>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3</xdr:col>
      <xdr:colOff>571500</xdr:colOff>
      <xdr:row>5</xdr:row>
      <xdr:rowOff>57150</xdr:rowOff>
    </xdr:from>
    <xdr:to>
      <xdr:col>4</xdr:col>
      <xdr:colOff>123825</xdr:colOff>
      <xdr:row>6</xdr:row>
      <xdr:rowOff>28575</xdr:rowOff>
    </xdr:to>
    <xdr:sp macro="" textlink="">
      <xdr:nvSpPr>
        <xdr:cNvPr id="19" name="Flowchart: Connector 18">
          <a:extLst>
            <a:ext uri="{FF2B5EF4-FFF2-40B4-BE49-F238E27FC236}">
              <a16:creationId xmlns:a16="http://schemas.microsoft.com/office/drawing/2014/main" id="{00000000-0008-0000-0000-000013000000}"/>
            </a:ext>
          </a:extLst>
        </xdr:cNvPr>
        <xdr:cNvSpPr/>
      </xdr:nvSpPr>
      <xdr:spPr>
        <a:xfrm>
          <a:off x="2400300" y="1009650"/>
          <a:ext cx="161925" cy="161925"/>
        </a:xfrm>
        <a:prstGeom prst="flowChartConnector">
          <a:avLst/>
        </a:prstGeom>
        <a:noFill/>
        <a:ln w="28575">
          <a:solidFill>
            <a:schemeClr val="accent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333375</xdr:colOff>
      <xdr:row>5</xdr:row>
      <xdr:rowOff>57150</xdr:rowOff>
    </xdr:from>
    <xdr:to>
      <xdr:col>7</xdr:col>
      <xdr:colOff>495300</xdr:colOff>
      <xdr:row>6</xdr:row>
      <xdr:rowOff>28575</xdr:rowOff>
    </xdr:to>
    <xdr:sp macro="" textlink="">
      <xdr:nvSpPr>
        <xdr:cNvPr id="22" name="Flowchart: Connector 21">
          <a:extLst>
            <a:ext uri="{FF2B5EF4-FFF2-40B4-BE49-F238E27FC236}">
              <a16:creationId xmlns:a16="http://schemas.microsoft.com/office/drawing/2014/main" id="{00000000-0008-0000-0000-000016000000}"/>
            </a:ext>
          </a:extLst>
        </xdr:cNvPr>
        <xdr:cNvSpPr/>
      </xdr:nvSpPr>
      <xdr:spPr>
        <a:xfrm>
          <a:off x="4600575" y="1009650"/>
          <a:ext cx="161925" cy="161925"/>
        </a:xfrm>
        <a:prstGeom prst="flowChartConnector">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342900</xdr:colOff>
      <xdr:row>5</xdr:row>
      <xdr:rowOff>47625</xdr:rowOff>
    </xdr:from>
    <xdr:to>
      <xdr:col>10</xdr:col>
      <xdr:colOff>504825</xdr:colOff>
      <xdr:row>6</xdr:row>
      <xdr:rowOff>19050</xdr:rowOff>
    </xdr:to>
    <xdr:sp macro="" textlink="">
      <xdr:nvSpPr>
        <xdr:cNvPr id="23" name="Flowchart: Connector 22">
          <a:extLst>
            <a:ext uri="{FF2B5EF4-FFF2-40B4-BE49-F238E27FC236}">
              <a16:creationId xmlns:a16="http://schemas.microsoft.com/office/drawing/2014/main" id="{00000000-0008-0000-0000-000017000000}"/>
            </a:ext>
          </a:extLst>
        </xdr:cNvPr>
        <xdr:cNvSpPr/>
      </xdr:nvSpPr>
      <xdr:spPr>
        <a:xfrm>
          <a:off x="6438900" y="1000125"/>
          <a:ext cx="161925" cy="161925"/>
        </a:xfrm>
        <a:prstGeom prst="flowChartConnector">
          <a:avLst/>
        </a:prstGeom>
        <a:noFill/>
        <a:ln w="28575">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495300</xdr:colOff>
      <xdr:row>5</xdr:row>
      <xdr:rowOff>57150</xdr:rowOff>
    </xdr:from>
    <xdr:to>
      <xdr:col>15</xdr:col>
      <xdr:colOff>47625</xdr:colOff>
      <xdr:row>6</xdr:row>
      <xdr:rowOff>28575</xdr:rowOff>
    </xdr:to>
    <xdr:sp macro="" textlink="">
      <xdr:nvSpPr>
        <xdr:cNvPr id="26" name="Flowchart: Connector 25">
          <a:extLst>
            <a:ext uri="{FF2B5EF4-FFF2-40B4-BE49-F238E27FC236}">
              <a16:creationId xmlns:a16="http://schemas.microsoft.com/office/drawing/2014/main" id="{00000000-0008-0000-0000-00001A000000}"/>
            </a:ext>
          </a:extLst>
        </xdr:cNvPr>
        <xdr:cNvSpPr/>
      </xdr:nvSpPr>
      <xdr:spPr>
        <a:xfrm>
          <a:off x="9629775" y="1009650"/>
          <a:ext cx="161925" cy="161925"/>
        </a:xfrm>
        <a:prstGeom prst="flowChartConnector">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133350</xdr:colOff>
      <xdr:row>5</xdr:row>
      <xdr:rowOff>57150</xdr:rowOff>
    </xdr:from>
    <xdr:to>
      <xdr:col>18</xdr:col>
      <xdr:colOff>295275</xdr:colOff>
      <xdr:row>6</xdr:row>
      <xdr:rowOff>28575</xdr:rowOff>
    </xdr:to>
    <xdr:sp macro="" textlink="">
      <xdr:nvSpPr>
        <xdr:cNvPr id="27" name="Flowchart: Connector 26">
          <a:extLst>
            <a:ext uri="{FF2B5EF4-FFF2-40B4-BE49-F238E27FC236}">
              <a16:creationId xmlns:a16="http://schemas.microsoft.com/office/drawing/2014/main" id="{00000000-0008-0000-0000-00001B000000}"/>
            </a:ext>
          </a:extLst>
        </xdr:cNvPr>
        <xdr:cNvSpPr/>
      </xdr:nvSpPr>
      <xdr:spPr>
        <a:xfrm>
          <a:off x="11706225" y="1009650"/>
          <a:ext cx="161925" cy="161925"/>
        </a:xfrm>
        <a:prstGeom prst="flowChartConnector">
          <a:avLst/>
        </a:prstGeom>
        <a:noFill/>
        <a:ln w="28575">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85725</xdr:colOff>
      <xdr:row>5</xdr:row>
      <xdr:rowOff>57150</xdr:rowOff>
    </xdr:from>
    <xdr:to>
      <xdr:col>12</xdr:col>
      <xdr:colOff>247650</xdr:colOff>
      <xdr:row>6</xdr:row>
      <xdr:rowOff>28575</xdr:rowOff>
    </xdr:to>
    <xdr:sp macro="" textlink="">
      <xdr:nvSpPr>
        <xdr:cNvPr id="25" name="Flowchart: Connector 24">
          <a:extLst>
            <a:ext uri="{FF2B5EF4-FFF2-40B4-BE49-F238E27FC236}">
              <a16:creationId xmlns:a16="http://schemas.microsoft.com/office/drawing/2014/main" id="{00000000-0008-0000-0000-000019000000}"/>
            </a:ext>
          </a:extLst>
        </xdr:cNvPr>
        <xdr:cNvSpPr/>
      </xdr:nvSpPr>
      <xdr:spPr>
        <a:xfrm>
          <a:off x="8001000" y="1009650"/>
          <a:ext cx="161925" cy="161925"/>
        </a:xfrm>
        <a:prstGeom prst="flowChartConnector">
          <a:avLst/>
        </a:prstGeom>
        <a:noFill/>
        <a:ln w="44450">
          <a:solidFill>
            <a:schemeClr val="accent2">
              <a:lumMod val="50000"/>
              <a:alpha val="68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3</xdr:col>
      <xdr:colOff>285410</xdr:colOff>
      <xdr:row>6</xdr:row>
      <xdr:rowOff>55060</xdr:rowOff>
    </xdr:from>
    <xdr:to>
      <xdr:col>4</xdr:col>
      <xdr:colOff>495650</xdr:colOff>
      <xdr:row>7</xdr:row>
      <xdr:rowOff>113411</xdr:rowOff>
    </xdr:to>
    <xdr:sp macro="" textlink="">
      <xdr:nvSpPr>
        <xdr:cNvPr id="33" name="Rectangle 32">
          <a:extLst>
            <a:ext uri="{FF2B5EF4-FFF2-40B4-BE49-F238E27FC236}">
              <a16:creationId xmlns:a16="http://schemas.microsoft.com/office/drawing/2014/main" id="{00000000-0008-0000-0000-000021000000}"/>
            </a:ext>
          </a:extLst>
        </xdr:cNvPr>
        <xdr:cNvSpPr/>
      </xdr:nvSpPr>
      <xdr:spPr>
        <a:xfrm>
          <a:off x="2114210" y="1198060"/>
          <a:ext cx="819840" cy="248851"/>
        </a:xfrm>
        <a:prstGeom prst="rect">
          <a:avLst/>
        </a:prstGeom>
        <a:noFill/>
      </xdr:spPr>
      <xdr:txBody>
        <a:bodyPr wrap="none" lIns="91440" tIns="45720" rIns="91440" bIns="45720">
          <a:spAutoFit/>
        </a:bodyPr>
        <a:lstStyle/>
        <a:p>
          <a:pPr algn="ctr"/>
          <a:r>
            <a:rPr lang="en-US" sz="1000" b="1" cap="none" spc="0">
              <a:ln w="0"/>
              <a:solidFill>
                <a:schemeClr val="tx1">
                  <a:lumMod val="65000"/>
                  <a:lumOff val="35000"/>
                </a:schemeClr>
              </a:solidFill>
              <a:effectLst>
                <a:outerShdw blurRad="38100" dist="19050" dir="2700000" algn="tl" rotWithShape="0">
                  <a:schemeClr val="dk1">
                    <a:alpha val="40000"/>
                  </a:schemeClr>
                </a:outerShdw>
              </a:effectLst>
            </a:rPr>
            <a:t>First Quater</a:t>
          </a:r>
        </a:p>
      </xdr:txBody>
    </xdr:sp>
    <xdr:clientData/>
  </xdr:twoCellAnchor>
  <xdr:twoCellAnchor editAs="absolute">
    <xdr:from>
      <xdr:col>6</xdr:col>
      <xdr:colOff>522824</xdr:colOff>
      <xdr:row>6</xdr:row>
      <xdr:rowOff>55060</xdr:rowOff>
    </xdr:from>
    <xdr:to>
      <xdr:col>8</xdr:col>
      <xdr:colOff>277288</xdr:colOff>
      <xdr:row>7</xdr:row>
      <xdr:rowOff>113411</xdr:rowOff>
    </xdr:to>
    <xdr:sp macro="" textlink="">
      <xdr:nvSpPr>
        <xdr:cNvPr id="34" name="Rectangle 33">
          <a:extLst>
            <a:ext uri="{FF2B5EF4-FFF2-40B4-BE49-F238E27FC236}">
              <a16:creationId xmlns:a16="http://schemas.microsoft.com/office/drawing/2014/main" id="{00000000-0008-0000-0000-000022000000}"/>
            </a:ext>
          </a:extLst>
        </xdr:cNvPr>
        <xdr:cNvSpPr/>
      </xdr:nvSpPr>
      <xdr:spPr>
        <a:xfrm>
          <a:off x="4180424" y="1198060"/>
          <a:ext cx="973664" cy="248851"/>
        </a:xfrm>
        <a:prstGeom prst="rect">
          <a:avLst/>
        </a:prstGeom>
        <a:noFill/>
      </xdr:spPr>
      <xdr:txBody>
        <a:bodyPr wrap="none" lIns="91440" tIns="45720" rIns="91440" bIns="45720">
          <a:spAutoFit/>
        </a:bodyPr>
        <a:lstStyle/>
        <a:p>
          <a:pPr algn="ctr"/>
          <a:r>
            <a:rPr lang="en-US" sz="1000" b="1" cap="none" spc="0">
              <a:ln w="0"/>
              <a:solidFill>
                <a:schemeClr val="tx1">
                  <a:lumMod val="65000"/>
                  <a:lumOff val="35000"/>
                </a:schemeClr>
              </a:solidFill>
              <a:effectLst>
                <a:outerShdw blurRad="38100" dist="19050" dir="2700000" algn="tl" rotWithShape="0">
                  <a:schemeClr val="dk1">
                    <a:alpha val="40000"/>
                  </a:schemeClr>
                </a:outerShdw>
              </a:effectLst>
            </a:rPr>
            <a:t>Second Quater</a:t>
          </a:r>
        </a:p>
      </xdr:txBody>
    </xdr:sp>
    <xdr:clientData/>
  </xdr:twoCellAnchor>
  <xdr:twoCellAnchor editAs="absolute">
    <xdr:from>
      <xdr:col>10</xdr:col>
      <xdr:colOff>14453</xdr:colOff>
      <xdr:row>6</xdr:row>
      <xdr:rowOff>55060</xdr:rowOff>
    </xdr:from>
    <xdr:to>
      <xdr:col>11</xdr:col>
      <xdr:colOff>271309</xdr:colOff>
      <xdr:row>7</xdr:row>
      <xdr:rowOff>113411</xdr:rowOff>
    </xdr:to>
    <xdr:sp macro="" textlink="">
      <xdr:nvSpPr>
        <xdr:cNvPr id="35" name="Rectangle 34">
          <a:extLst>
            <a:ext uri="{FF2B5EF4-FFF2-40B4-BE49-F238E27FC236}">
              <a16:creationId xmlns:a16="http://schemas.microsoft.com/office/drawing/2014/main" id="{00000000-0008-0000-0000-000023000000}"/>
            </a:ext>
          </a:extLst>
        </xdr:cNvPr>
        <xdr:cNvSpPr/>
      </xdr:nvSpPr>
      <xdr:spPr>
        <a:xfrm>
          <a:off x="6110453" y="1198060"/>
          <a:ext cx="866456" cy="248851"/>
        </a:xfrm>
        <a:prstGeom prst="rect">
          <a:avLst/>
        </a:prstGeom>
        <a:noFill/>
      </xdr:spPr>
      <xdr:txBody>
        <a:bodyPr wrap="none" lIns="91440" tIns="45720" rIns="91440" bIns="45720">
          <a:spAutoFit/>
        </a:bodyPr>
        <a:lstStyle/>
        <a:p>
          <a:pPr algn="ctr"/>
          <a:r>
            <a:rPr lang="en-US" sz="1000" b="1" cap="none" spc="0">
              <a:ln w="0"/>
              <a:solidFill>
                <a:schemeClr val="tx1">
                  <a:lumMod val="65000"/>
                  <a:lumOff val="35000"/>
                </a:schemeClr>
              </a:solidFill>
              <a:effectLst>
                <a:outerShdw blurRad="38100" dist="19050" dir="2700000" algn="tl" rotWithShape="0">
                  <a:schemeClr val="dk1">
                    <a:alpha val="40000"/>
                  </a:schemeClr>
                </a:outerShdw>
              </a:effectLst>
            </a:rPr>
            <a:t>Third Quater</a:t>
          </a:r>
        </a:p>
      </xdr:txBody>
    </xdr:sp>
    <xdr:clientData/>
  </xdr:twoCellAnchor>
  <xdr:twoCellAnchor editAs="absolute">
    <xdr:from>
      <xdr:col>11</xdr:col>
      <xdr:colOff>960641</xdr:colOff>
      <xdr:row>6</xdr:row>
      <xdr:rowOff>55060</xdr:rowOff>
    </xdr:from>
    <xdr:to>
      <xdr:col>13</xdr:col>
      <xdr:colOff>39497</xdr:colOff>
      <xdr:row>7</xdr:row>
      <xdr:rowOff>113411</xdr:rowOff>
    </xdr:to>
    <xdr:sp macro="" textlink="">
      <xdr:nvSpPr>
        <xdr:cNvPr id="36" name="Rectangle 35">
          <a:extLst>
            <a:ext uri="{FF2B5EF4-FFF2-40B4-BE49-F238E27FC236}">
              <a16:creationId xmlns:a16="http://schemas.microsoft.com/office/drawing/2014/main" id="{00000000-0008-0000-0000-000024000000}"/>
            </a:ext>
          </a:extLst>
        </xdr:cNvPr>
        <xdr:cNvSpPr/>
      </xdr:nvSpPr>
      <xdr:spPr>
        <a:xfrm>
          <a:off x="7666241" y="1198060"/>
          <a:ext cx="898131" cy="248851"/>
        </a:xfrm>
        <a:prstGeom prst="rect">
          <a:avLst/>
        </a:prstGeom>
        <a:noFill/>
      </xdr:spPr>
      <xdr:txBody>
        <a:bodyPr wrap="none" lIns="91440" tIns="45720" rIns="91440" bIns="45720">
          <a:spAutoFit/>
        </a:bodyPr>
        <a:lstStyle/>
        <a:p>
          <a:pPr algn="ctr"/>
          <a:r>
            <a:rPr lang="en-US" sz="1000" b="1" cap="none" spc="0">
              <a:ln w="0"/>
              <a:solidFill>
                <a:schemeClr val="tx1">
                  <a:lumMod val="65000"/>
                  <a:lumOff val="35000"/>
                </a:schemeClr>
              </a:solidFill>
              <a:effectLst>
                <a:outerShdw blurRad="38100" dist="19050" dir="2700000" algn="tl" rotWithShape="0">
                  <a:schemeClr val="dk1">
                    <a:alpha val="40000"/>
                  </a:schemeClr>
                </a:outerShdw>
              </a:effectLst>
            </a:rPr>
            <a:t>Fouth Quater</a:t>
          </a:r>
        </a:p>
      </xdr:txBody>
    </xdr:sp>
    <xdr:clientData/>
  </xdr:twoCellAnchor>
  <xdr:twoCellAnchor editAs="absolute">
    <xdr:from>
      <xdr:col>14</xdr:col>
      <xdr:colOff>125372</xdr:colOff>
      <xdr:row>6</xdr:row>
      <xdr:rowOff>55060</xdr:rowOff>
    </xdr:from>
    <xdr:to>
      <xdr:col>15</xdr:col>
      <xdr:colOff>465199</xdr:colOff>
      <xdr:row>7</xdr:row>
      <xdr:rowOff>113411</xdr:rowOff>
    </xdr:to>
    <xdr:sp macro="" textlink="">
      <xdr:nvSpPr>
        <xdr:cNvPr id="37" name="Rectangle 36">
          <a:extLst>
            <a:ext uri="{FF2B5EF4-FFF2-40B4-BE49-F238E27FC236}">
              <a16:creationId xmlns:a16="http://schemas.microsoft.com/office/drawing/2014/main" id="{00000000-0008-0000-0000-000025000000}"/>
            </a:ext>
          </a:extLst>
        </xdr:cNvPr>
        <xdr:cNvSpPr/>
      </xdr:nvSpPr>
      <xdr:spPr>
        <a:xfrm>
          <a:off x="9259847" y="1198060"/>
          <a:ext cx="949427" cy="248851"/>
        </a:xfrm>
        <a:prstGeom prst="rect">
          <a:avLst/>
        </a:prstGeom>
        <a:noFill/>
      </xdr:spPr>
      <xdr:txBody>
        <a:bodyPr wrap="none" lIns="91440" tIns="45720" rIns="91440" bIns="45720">
          <a:spAutoFit/>
        </a:bodyPr>
        <a:lstStyle/>
        <a:p>
          <a:pPr algn="ctr"/>
          <a:r>
            <a:rPr lang="en-US" sz="1000" b="1" cap="none" spc="0">
              <a:ln w="0"/>
              <a:solidFill>
                <a:schemeClr val="tx1">
                  <a:lumMod val="65000"/>
                  <a:lumOff val="35000"/>
                </a:schemeClr>
              </a:solidFill>
              <a:effectLst>
                <a:outerShdw blurRad="38100" dist="19050" dir="2700000" algn="tl" rotWithShape="0">
                  <a:schemeClr val="dk1">
                    <a:alpha val="40000"/>
                  </a:schemeClr>
                </a:outerShdw>
              </a:effectLst>
            </a:rPr>
            <a:t>Total Revenue</a:t>
          </a:r>
        </a:p>
      </xdr:txBody>
    </xdr:sp>
    <xdr:clientData/>
  </xdr:twoCellAnchor>
  <xdr:twoCellAnchor editAs="absolute">
    <xdr:from>
      <xdr:col>17</xdr:col>
      <xdr:colOff>586727</xdr:colOff>
      <xdr:row>6</xdr:row>
      <xdr:rowOff>55060</xdr:rowOff>
    </xdr:from>
    <xdr:to>
      <xdr:col>18</xdr:col>
      <xdr:colOff>461041</xdr:colOff>
      <xdr:row>7</xdr:row>
      <xdr:rowOff>113411</xdr:rowOff>
    </xdr:to>
    <xdr:sp macro="" textlink="">
      <xdr:nvSpPr>
        <xdr:cNvPr id="38" name="Rectangle 37">
          <a:extLst>
            <a:ext uri="{FF2B5EF4-FFF2-40B4-BE49-F238E27FC236}">
              <a16:creationId xmlns:a16="http://schemas.microsoft.com/office/drawing/2014/main" id="{00000000-0008-0000-0000-000026000000}"/>
            </a:ext>
          </a:extLst>
        </xdr:cNvPr>
        <xdr:cNvSpPr/>
      </xdr:nvSpPr>
      <xdr:spPr>
        <a:xfrm>
          <a:off x="11550002" y="1198060"/>
          <a:ext cx="483914" cy="248851"/>
        </a:xfrm>
        <a:prstGeom prst="rect">
          <a:avLst/>
        </a:prstGeom>
        <a:noFill/>
      </xdr:spPr>
      <xdr:txBody>
        <a:bodyPr wrap="none" lIns="91440" tIns="45720" rIns="91440" bIns="45720">
          <a:spAutoFit/>
        </a:bodyPr>
        <a:lstStyle/>
        <a:p>
          <a:pPr algn="ctr"/>
          <a:r>
            <a:rPr lang="en-US" sz="1000" b="1" cap="none" spc="0">
              <a:ln w="0"/>
              <a:solidFill>
                <a:schemeClr val="tx1">
                  <a:lumMod val="65000"/>
                  <a:lumOff val="35000"/>
                </a:schemeClr>
              </a:solidFill>
              <a:effectLst>
                <a:outerShdw blurRad="38100" dist="19050" dir="2700000" algn="tl" rotWithShape="0">
                  <a:schemeClr val="dk1">
                    <a:alpha val="40000"/>
                  </a:schemeClr>
                </a:outerShdw>
              </a:effectLst>
            </a:rPr>
            <a:t>Profit</a:t>
          </a:r>
        </a:p>
      </xdr:txBody>
    </xdr:sp>
    <xdr:clientData/>
  </xdr:twoCellAnchor>
  <xdr:twoCellAnchor editAs="absolute">
    <xdr:from>
      <xdr:col>3</xdr:col>
      <xdr:colOff>319161</xdr:colOff>
      <xdr:row>3</xdr:row>
      <xdr:rowOff>140785</xdr:rowOff>
    </xdr:from>
    <xdr:to>
      <xdr:col>4</xdr:col>
      <xdr:colOff>404751</xdr:colOff>
      <xdr:row>5</xdr:row>
      <xdr:rowOff>124982</xdr:rowOff>
    </xdr:to>
    <xdr:sp macro="" textlink="Table!C4">
      <xdr:nvSpPr>
        <xdr:cNvPr id="39" name="Rectangle 38">
          <a:extLst>
            <a:ext uri="{FF2B5EF4-FFF2-40B4-BE49-F238E27FC236}">
              <a16:creationId xmlns:a16="http://schemas.microsoft.com/office/drawing/2014/main" id="{00000000-0008-0000-0000-000027000000}"/>
            </a:ext>
          </a:extLst>
        </xdr:cNvPr>
        <xdr:cNvSpPr/>
      </xdr:nvSpPr>
      <xdr:spPr>
        <a:xfrm>
          <a:off x="2147961" y="678667"/>
          <a:ext cx="695190" cy="342786"/>
        </a:xfrm>
        <a:prstGeom prst="rect">
          <a:avLst/>
        </a:prstGeom>
        <a:noFill/>
      </xdr:spPr>
      <xdr:txBody>
        <a:bodyPr wrap="none" lIns="91440" tIns="45720" rIns="91440" bIns="45720">
          <a:spAutoFit/>
        </a:bodyPr>
        <a:lstStyle/>
        <a:p>
          <a:pPr marL="0" indent="0" algn="ctr"/>
          <a:fld id="{518C35E1-7232-42B9-BBBF-939DA120946A}" type="TxLink">
            <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rPr>
            <a:pPr marL="0" indent="0" algn="ctr"/>
            <a:t>29.9%</a:t>
          </a:fld>
          <a:endPar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7</xdr:col>
      <xdr:colOff>109612</xdr:colOff>
      <xdr:row>3</xdr:row>
      <xdr:rowOff>140785</xdr:rowOff>
    </xdr:from>
    <xdr:to>
      <xdr:col>8</xdr:col>
      <xdr:colOff>195202</xdr:colOff>
      <xdr:row>5</xdr:row>
      <xdr:rowOff>124982</xdr:rowOff>
    </xdr:to>
    <xdr:sp macro="" textlink="Table!C5">
      <xdr:nvSpPr>
        <xdr:cNvPr id="40" name="Rectangle 39">
          <a:extLst>
            <a:ext uri="{FF2B5EF4-FFF2-40B4-BE49-F238E27FC236}">
              <a16:creationId xmlns:a16="http://schemas.microsoft.com/office/drawing/2014/main" id="{00000000-0008-0000-0000-000028000000}"/>
            </a:ext>
          </a:extLst>
        </xdr:cNvPr>
        <xdr:cNvSpPr/>
      </xdr:nvSpPr>
      <xdr:spPr>
        <a:xfrm>
          <a:off x="4376812" y="678667"/>
          <a:ext cx="695190" cy="342786"/>
        </a:xfrm>
        <a:prstGeom prst="rect">
          <a:avLst/>
        </a:prstGeom>
        <a:noFill/>
      </xdr:spPr>
      <xdr:txBody>
        <a:bodyPr wrap="none" lIns="91440" tIns="45720" rIns="91440" bIns="45720">
          <a:spAutoFit/>
        </a:bodyPr>
        <a:lstStyle/>
        <a:p>
          <a:pPr marL="0" indent="0" algn="ctr"/>
          <a:fld id="{ED328644-81AD-4DC7-A191-70E898E35B34}" type="TxLink">
            <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rPr>
            <a:pPr marL="0" indent="0" algn="ctr"/>
            <a:t>29.5%</a:t>
          </a:fld>
          <a:endPar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10</xdr:col>
      <xdr:colOff>99525</xdr:colOff>
      <xdr:row>3</xdr:row>
      <xdr:rowOff>140785</xdr:rowOff>
    </xdr:from>
    <xdr:to>
      <xdr:col>11</xdr:col>
      <xdr:colOff>167186</xdr:colOff>
      <xdr:row>5</xdr:row>
      <xdr:rowOff>124982</xdr:rowOff>
    </xdr:to>
    <xdr:sp macro="" textlink="Table!C6">
      <xdr:nvSpPr>
        <xdr:cNvPr id="41" name="Rectangle 40">
          <a:extLst>
            <a:ext uri="{FF2B5EF4-FFF2-40B4-BE49-F238E27FC236}">
              <a16:creationId xmlns:a16="http://schemas.microsoft.com/office/drawing/2014/main" id="{00000000-0008-0000-0000-000029000000}"/>
            </a:ext>
          </a:extLst>
        </xdr:cNvPr>
        <xdr:cNvSpPr/>
      </xdr:nvSpPr>
      <xdr:spPr>
        <a:xfrm>
          <a:off x="6195525" y="678667"/>
          <a:ext cx="695190" cy="342786"/>
        </a:xfrm>
        <a:prstGeom prst="rect">
          <a:avLst/>
        </a:prstGeom>
        <a:noFill/>
      </xdr:spPr>
      <xdr:txBody>
        <a:bodyPr wrap="none" lIns="91440" tIns="45720" rIns="91440" bIns="45720">
          <a:spAutoFit/>
        </a:bodyPr>
        <a:lstStyle/>
        <a:p>
          <a:pPr marL="0" indent="0" algn="ctr"/>
          <a:fld id="{0F298354-5E60-49F9-95BE-EE1CDEBB7DA9}" type="TxLink">
            <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rPr>
            <a:pPr marL="0" indent="0" algn="ctr"/>
            <a:t>25.3%</a:t>
          </a:fld>
          <a:endPar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11</xdr:col>
      <xdr:colOff>994596</xdr:colOff>
      <xdr:row>3</xdr:row>
      <xdr:rowOff>140785</xdr:rowOff>
    </xdr:from>
    <xdr:to>
      <xdr:col>12</xdr:col>
      <xdr:colOff>443691</xdr:colOff>
      <xdr:row>5</xdr:row>
      <xdr:rowOff>124982</xdr:rowOff>
    </xdr:to>
    <xdr:sp macro="" textlink="Table!C7">
      <xdr:nvSpPr>
        <xdr:cNvPr id="42" name="Rectangle 41">
          <a:extLst>
            <a:ext uri="{FF2B5EF4-FFF2-40B4-BE49-F238E27FC236}">
              <a16:creationId xmlns:a16="http://schemas.microsoft.com/office/drawing/2014/main" id="{00000000-0008-0000-0000-00002A000000}"/>
            </a:ext>
          </a:extLst>
        </xdr:cNvPr>
        <xdr:cNvSpPr/>
      </xdr:nvSpPr>
      <xdr:spPr>
        <a:xfrm>
          <a:off x="7718125" y="678667"/>
          <a:ext cx="695190" cy="342786"/>
        </a:xfrm>
        <a:prstGeom prst="rect">
          <a:avLst/>
        </a:prstGeom>
        <a:noFill/>
      </xdr:spPr>
      <xdr:txBody>
        <a:bodyPr wrap="none" lIns="91440" tIns="45720" rIns="91440" bIns="45720">
          <a:spAutoFit/>
        </a:bodyPr>
        <a:lstStyle/>
        <a:p>
          <a:pPr marL="0" indent="0" algn="ctr"/>
          <a:fld id="{6A7D599D-1D3F-4705-9563-798C4C9A547B}" type="TxLink">
            <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rPr>
            <a:pPr marL="0" indent="0" algn="ctr"/>
            <a:t>15.4%</a:t>
          </a:fld>
          <a:endParaRPr lang="en-US" sz="1600" b="0"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14</xdr:col>
      <xdr:colOff>505676</xdr:colOff>
      <xdr:row>10</xdr:row>
      <xdr:rowOff>79825</xdr:rowOff>
    </xdr:from>
    <xdr:to>
      <xdr:col>17</xdr:col>
      <xdr:colOff>88697</xdr:colOff>
      <xdr:row>12</xdr:row>
      <xdr:rowOff>64023</xdr:rowOff>
    </xdr:to>
    <xdr:sp macro="" textlink="Table!E4">
      <xdr:nvSpPr>
        <xdr:cNvPr id="45" name="Rectangle 44">
          <a:extLst>
            <a:ext uri="{FF2B5EF4-FFF2-40B4-BE49-F238E27FC236}">
              <a16:creationId xmlns:a16="http://schemas.microsoft.com/office/drawing/2014/main" id="{00000000-0008-0000-0000-00002D000000}"/>
            </a:ext>
          </a:extLst>
        </xdr:cNvPr>
        <xdr:cNvSpPr/>
      </xdr:nvSpPr>
      <xdr:spPr>
        <a:xfrm>
          <a:off x="9694500" y="1872766"/>
          <a:ext cx="1429750" cy="342786"/>
        </a:xfrm>
        <a:prstGeom prst="rect">
          <a:avLst/>
        </a:prstGeom>
        <a:noFill/>
      </xdr:spPr>
      <xdr:txBody>
        <a:bodyPr wrap="none" lIns="91440" tIns="45720" rIns="91440" bIns="45720">
          <a:spAutoFit/>
        </a:bodyPr>
        <a:lstStyle/>
        <a:p>
          <a:pPr marL="0" indent="0" algn="ctr"/>
          <a:fld id="{5646C9EB-3606-4064-81EA-F7EE45D65A2F}" type="TxLink">
            <a:rPr lang="en-US" sz="1600" b="1" i="0" u="none" strike="noStrike" cap="none" spc="0">
              <a:ln w="0"/>
              <a:solidFill>
                <a:schemeClr val="bg1">
                  <a:lumMod val="95000"/>
                </a:schemeClr>
              </a:solidFill>
              <a:effectLst>
                <a:outerShdw blurRad="38100" dist="19050" dir="2700000" algn="tl" rotWithShape="0">
                  <a:schemeClr val="dk1">
                    <a:alpha val="40000"/>
                  </a:schemeClr>
                </a:outerShdw>
              </a:effectLst>
              <a:latin typeface="Calibri"/>
              <a:ea typeface="+mn-ea"/>
              <a:cs typeface="+mn-cs"/>
            </a:rPr>
            <a:pPr marL="0" indent="0" algn="ctr"/>
            <a:t>₹ 12,89,84,130</a:t>
          </a:fld>
          <a:endParaRPr lang="en-US" sz="1600" b="1" i="0" u="none" strike="noStrike" cap="none" spc="0">
            <a:ln w="0"/>
            <a:solidFill>
              <a:schemeClr val="bg1">
                <a:lumMod val="9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11</xdr:col>
      <xdr:colOff>133350</xdr:colOff>
      <xdr:row>8</xdr:row>
      <xdr:rowOff>123825</xdr:rowOff>
    </xdr:from>
    <xdr:to>
      <xdr:col>14</xdr:col>
      <xdr:colOff>247649</xdr:colOff>
      <xdr:row>13</xdr:row>
      <xdr:rowOff>85725</xdr:rowOff>
    </xdr:to>
    <xdr:sp macro="" textlink="">
      <xdr:nvSpPr>
        <xdr:cNvPr id="46" name="Rounded Rectangle 45">
          <a:extLst>
            <a:ext uri="{FF2B5EF4-FFF2-40B4-BE49-F238E27FC236}">
              <a16:creationId xmlns:a16="http://schemas.microsoft.com/office/drawing/2014/main" id="{00000000-0008-0000-0000-00002E000000}"/>
            </a:ext>
          </a:extLst>
        </xdr:cNvPr>
        <xdr:cNvSpPr/>
      </xdr:nvSpPr>
      <xdr:spPr>
        <a:xfrm>
          <a:off x="6838950" y="1647825"/>
          <a:ext cx="2543174" cy="914400"/>
        </a:xfrm>
        <a:prstGeom prst="roundRect">
          <a:avLst/>
        </a:prstGeom>
        <a:gradFill flip="none" rotWithShape="1">
          <a:gsLst>
            <a:gs pos="32000">
              <a:srgbClr val="002060"/>
            </a:gs>
            <a:gs pos="100000">
              <a:schemeClr val="accent5">
                <a:lumMod val="20000"/>
                <a:lumOff val="80000"/>
              </a:schemeClr>
            </a:gs>
          </a:gsLst>
          <a:path path="circle">
            <a:fillToRect r="100000" b="100000"/>
          </a:path>
          <a:tileRect l="-100000" t="-100000"/>
        </a:gradFill>
        <a:ln>
          <a:noFill/>
        </a:ln>
        <a:effectLst>
          <a:outerShdw blurRad="50800" dist="38100" dir="5400000" algn="t"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350586</xdr:colOff>
      <xdr:row>8</xdr:row>
      <xdr:rowOff>150310</xdr:rowOff>
    </xdr:from>
    <xdr:to>
      <xdr:col>12</xdr:col>
      <xdr:colOff>344767</xdr:colOff>
      <xdr:row>10</xdr:row>
      <xdr:rowOff>134508</xdr:rowOff>
    </xdr:to>
    <xdr:sp macro="" textlink="Table!S3">
      <xdr:nvSpPr>
        <xdr:cNvPr id="51" name="Rectangle 50">
          <a:extLst>
            <a:ext uri="{FF2B5EF4-FFF2-40B4-BE49-F238E27FC236}">
              <a16:creationId xmlns:a16="http://schemas.microsoft.com/office/drawing/2014/main" id="{00000000-0008-0000-0000-000033000000}"/>
            </a:ext>
          </a:extLst>
        </xdr:cNvPr>
        <xdr:cNvSpPr/>
      </xdr:nvSpPr>
      <xdr:spPr>
        <a:xfrm>
          <a:off x="7074115" y="1584663"/>
          <a:ext cx="1240276" cy="342786"/>
        </a:xfrm>
        <a:prstGeom prst="rect">
          <a:avLst/>
        </a:prstGeom>
        <a:noFill/>
      </xdr:spPr>
      <xdr:txBody>
        <a:bodyPr wrap="none" lIns="91440" tIns="45720" rIns="91440" bIns="45720">
          <a:spAutoFit/>
        </a:bodyPr>
        <a:lstStyle/>
        <a:p>
          <a:pPr marL="0" indent="0" algn="ctr"/>
          <a:fld id="{D7CB9403-F04D-4AB9-8D6D-3BB11B5CEB16}" type="TxLink">
            <a:rPr lang="en-US" sz="16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 Customers</a:t>
          </a:fld>
          <a:endParaRPr lang="en-US" sz="16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11</xdr:col>
      <xdr:colOff>560657</xdr:colOff>
      <xdr:row>10</xdr:row>
      <xdr:rowOff>26485</xdr:rowOff>
    </xdr:from>
    <xdr:to>
      <xdr:col>12</xdr:col>
      <xdr:colOff>45147</xdr:colOff>
      <xdr:row>13</xdr:row>
      <xdr:rowOff>19260</xdr:rowOff>
    </xdr:to>
    <xdr:sp macro="" textlink="Table!T3">
      <xdr:nvSpPr>
        <xdr:cNvPr id="52" name="Rectangle 51">
          <a:extLst>
            <a:ext uri="{FF2B5EF4-FFF2-40B4-BE49-F238E27FC236}">
              <a16:creationId xmlns:a16="http://schemas.microsoft.com/office/drawing/2014/main" id="{00000000-0008-0000-0000-000034000000}"/>
            </a:ext>
          </a:extLst>
        </xdr:cNvPr>
        <xdr:cNvSpPr/>
      </xdr:nvSpPr>
      <xdr:spPr>
        <a:xfrm>
          <a:off x="7284186" y="1819426"/>
          <a:ext cx="730585" cy="530658"/>
        </a:xfrm>
        <a:prstGeom prst="rect">
          <a:avLst/>
        </a:prstGeom>
        <a:noFill/>
      </xdr:spPr>
      <xdr:txBody>
        <a:bodyPr wrap="none" lIns="91440" tIns="45720" rIns="91440" bIns="45720">
          <a:spAutoFit/>
        </a:bodyPr>
        <a:lstStyle/>
        <a:p>
          <a:pPr marL="0" indent="0" algn="ctr"/>
          <a:fld id="{586DD949-B828-4451-A3C3-ED0E927AFB75}" type="TxLink">
            <a:rPr lang="en-US" sz="2800" b="0"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166</a:t>
          </a:fld>
          <a:endParaRPr lang="en-US" sz="2800" b="0"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7</xdr:col>
      <xdr:colOff>151641</xdr:colOff>
      <xdr:row>8</xdr:row>
      <xdr:rowOff>150310</xdr:rowOff>
    </xdr:from>
    <xdr:to>
      <xdr:col>10</xdr:col>
      <xdr:colOff>38888</xdr:colOff>
      <xdr:row>10</xdr:row>
      <xdr:rowOff>134508</xdr:rowOff>
    </xdr:to>
    <xdr:sp macro="" textlink="Table!W3">
      <xdr:nvSpPr>
        <xdr:cNvPr id="55" name="Rectangle 54">
          <a:extLst>
            <a:ext uri="{FF2B5EF4-FFF2-40B4-BE49-F238E27FC236}">
              <a16:creationId xmlns:a16="http://schemas.microsoft.com/office/drawing/2014/main" id="{00000000-0008-0000-0000-000037000000}"/>
            </a:ext>
          </a:extLst>
        </xdr:cNvPr>
        <xdr:cNvSpPr/>
      </xdr:nvSpPr>
      <xdr:spPr>
        <a:xfrm>
          <a:off x="4418841" y="1584663"/>
          <a:ext cx="1716047" cy="342786"/>
        </a:xfrm>
        <a:prstGeom prst="rect">
          <a:avLst/>
        </a:prstGeom>
        <a:noFill/>
      </xdr:spPr>
      <xdr:txBody>
        <a:bodyPr wrap="none" lIns="91440" tIns="45720" rIns="91440" bIns="45720">
          <a:spAutoFit/>
        </a:bodyPr>
        <a:lstStyle/>
        <a:p>
          <a:pPr marL="0" indent="0" algn="ctr"/>
          <a:fld id="{131C2488-E0BE-43EC-965B-C978053AF0DB}" type="TxLink">
            <a:rPr lang="en-US" sz="16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 Drinks/Products</a:t>
          </a:fld>
          <a:endParaRPr lang="en-US" sz="1600" b="1"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8</xdr:col>
      <xdr:colOff>68601</xdr:colOff>
      <xdr:row>10</xdr:row>
      <xdr:rowOff>26485</xdr:rowOff>
    </xdr:from>
    <xdr:to>
      <xdr:col>9</xdr:col>
      <xdr:colOff>7613</xdr:colOff>
      <xdr:row>13</xdr:row>
      <xdr:rowOff>19260</xdr:rowOff>
    </xdr:to>
    <xdr:sp macro="" textlink="Table!X3">
      <xdr:nvSpPr>
        <xdr:cNvPr id="56" name="Rectangle 55">
          <a:extLst>
            <a:ext uri="{FF2B5EF4-FFF2-40B4-BE49-F238E27FC236}">
              <a16:creationId xmlns:a16="http://schemas.microsoft.com/office/drawing/2014/main" id="{00000000-0008-0000-0000-000038000000}"/>
            </a:ext>
          </a:extLst>
        </xdr:cNvPr>
        <xdr:cNvSpPr/>
      </xdr:nvSpPr>
      <xdr:spPr>
        <a:xfrm>
          <a:off x="4945401" y="1819426"/>
          <a:ext cx="548612" cy="530658"/>
        </a:xfrm>
        <a:prstGeom prst="rect">
          <a:avLst/>
        </a:prstGeom>
        <a:noFill/>
      </xdr:spPr>
      <xdr:txBody>
        <a:bodyPr wrap="none" lIns="91440" tIns="45720" rIns="91440" bIns="45720">
          <a:spAutoFit/>
        </a:bodyPr>
        <a:lstStyle/>
        <a:p>
          <a:pPr marL="0" indent="0" algn="ctr"/>
          <a:fld id="{F20DFAF8-D785-4750-B529-1C094C3FB9C7}" type="TxLink">
            <a:rPr lang="en-US" sz="2800" b="0"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rPr>
            <a:pPr marL="0" indent="0" algn="ctr"/>
            <a:t>35</a:t>
          </a:fld>
          <a:endParaRPr lang="en-US" sz="2800" b="0" i="0" u="none" strike="noStrike" cap="none" spc="0">
            <a:ln w="0"/>
            <a:solidFill>
              <a:schemeClr val="bg1">
                <a:lumMod val="8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3</xdr:col>
      <xdr:colOff>171450</xdr:colOff>
      <xdr:row>8</xdr:row>
      <xdr:rowOff>152400</xdr:rowOff>
    </xdr:from>
    <xdr:to>
      <xdr:col>7</xdr:col>
      <xdr:colOff>0</xdr:colOff>
      <xdr:row>13</xdr:row>
      <xdr:rowOff>114300</xdr:rowOff>
    </xdr:to>
    <xdr:sp macro="" textlink="">
      <xdr:nvSpPr>
        <xdr:cNvPr id="57" name="Rounded Rectangle 56">
          <a:extLst>
            <a:ext uri="{FF2B5EF4-FFF2-40B4-BE49-F238E27FC236}">
              <a16:creationId xmlns:a16="http://schemas.microsoft.com/office/drawing/2014/main" id="{00000000-0008-0000-0000-000039000000}"/>
            </a:ext>
          </a:extLst>
        </xdr:cNvPr>
        <xdr:cNvSpPr/>
      </xdr:nvSpPr>
      <xdr:spPr>
        <a:xfrm>
          <a:off x="2000250" y="1676400"/>
          <a:ext cx="2266950" cy="914400"/>
        </a:xfrm>
        <a:prstGeom prst="roundRect">
          <a:avLst/>
        </a:prstGeom>
        <a:gradFill flip="none" rotWithShape="1">
          <a:gsLst>
            <a:gs pos="62000">
              <a:schemeClr val="accent5">
                <a:lumMod val="75000"/>
              </a:schemeClr>
            </a:gs>
            <a:gs pos="100000">
              <a:schemeClr val="accent5">
                <a:lumMod val="50000"/>
              </a:schemeClr>
            </a:gs>
          </a:gsLst>
          <a:path path="circle">
            <a:fillToRect l="100000" t="100000"/>
          </a:path>
          <a:tileRect r="-100000" b="-100000"/>
        </a:gradFill>
        <a:ln>
          <a:noFill/>
        </a:ln>
        <a:effectLst>
          <a:outerShdw blurRad="50800" dist="38100" dir="5400000" algn="t" rotWithShape="0">
            <a:prstClr val="black">
              <a:alpha val="2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109279</xdr:colOff>
      <xdr:row>8</xdr:row>
      <xdr:rowOff>121735</xdr:rowOff>
    </xdr:from>
    <xdr:to>
      <xdr:col>5</xdr:col>
      <xdr:colOff>443207</xdr:colOff>
      <xdr:row>10</xdr:row>
      <xdr:rowOff>20940</xdr:rowOff>
    </xdr:to>
    <xdr:sp macro="" textlink="">
      <xdr:nvSpPr>
        <xdr:cNvPr id="58" name="Rectangle 57">
          <a:extLst>
            <a:ext uri="{FF2B5EF4-FFF2-40B4-BE49-F238E27FC236}">
              <a16:creationId xmlns:a16="http://schemas.microsoft.com/office/drawing/2014/main" id="{00000000-0008-0000-0000-00003A000000}"/>
            </a:ext>
          </a:extLst>
        </xdr:cNvPr>
        <xdr:cNvSpPr/>
      </xdr:nvSpPr>
      <xdr:spPr>
        <a:xfrm>
          <a:off x="2547679" y="1584775"/>
          <a:ext cx="943528" cy="264965"/>
        </a:xfrm>
        <a:prstGeom prst="rect">
          <a:avLst/>
        </a:prstGeom>
        <a:noFill/>
      </xdr:spPr>
      <xdr:txBody>
        <a:bodyPr wrap="none" lIns="91440" tIns="45720" rIns="91440" bIns="45720">
          <a:spAutoFit/>
        </a:bodyPr>
        <a:lstStyle/>
        <a:p>
          <a:pPr algn="ctr"/>
          <a:r>
            <a:rPr lang="en-US" sz="1200" b="1" cap="none" spc="0">
              <a:ln w="0"/>
              <a:solidFill>
                <a:schemeClr val="bg1">
                  <a:lumMod val="85000"/>
                </a:schemeClr>
              </a:solidFill>
              <a:effectLst>
                <a:outerShdw blurRad="38100" dist="19050" dir="2700000" algn="tl" rotWithShape="0">
                  <a:schemeClr val="dk1">
                    <a:alpha val="40000"/>
                  </a:schemeClr>
                </a:outerShdw>
              </a:effectLst>
            </a:rPr>
            <a:t>Yearly</a:t>
          </a:r>
          <a:r>
            <a:rPr lang="en-US" sz="1200" b="1" cap="none" spc="0" baseline="0">
              <a:ln w="0"/>
              <a:solidFill>
                <a:schemeClr val="bg1">
                  <a:lumMod val="85000"/>
                </a:schemeClr>
              </a:solidFill>
              <a:effectLst>
                <a:outerShdw blurRad="38100" dist="19050" dir="2700000" algn="tl" rotWithShape="0">
                  <a:schemeClr val="dk1">
                    <a:alpha val="40000"/>
                  </a:schemeClr>
                </a:outerShdw>
              </a:effectLst>
            </a:rPr>
            <a:t> Sales</a:t>
          </a:r>
          <a:endParaRPr lang="en-US" sz="1200" b="1" cap="none" spc="0">
            <a:ln w="0"/>
            <a:solidFill>
              <a:schemeClr val="bg1">
                <a:lumMod val="85000"/>
              </a:schemeClr>
            </a:solidFill>
            <a:effectLst>
              <a:outerShdw blurRad="38100" dist="19050" dir="2700000" algn="tl" rotWithShape="0">
                <a:schemeClr val="dk1">
                  <a:alpha val="40000"/>
                </a:schemeClr>
              </a:outerShdw>
            </a:effectLst>
          </a:endParaRPr>
        </a:p>
      </xdr:txBody>
    </xdr:sp>
    <xdr:clientData/>
  </xdr:twoCellAnchor>
  <xdr:twoCellAnchor editAs="absolute">
    <xdr:from>
      <xdr:col>7</xdr:col>
      <xdr:colOff>381000</xdr:colOff>
      <xdr:row>15</xdr:row>
      <xdr:rowOff>159097</xdr:rowOff>
    </xdr:from>
    <xdr:to>
      <xdr:col>11</xdr:col>
      <xdr:colOff>9525</xdr:colOff>
      <xdr:row>20</xdr:row>
      <xdr:rowOff>29557</xdr:rowOff>
    </xdr:to>
    <xdr:graphicFrame macro="">
      <xdr:nvGraphicFramePr>
        <xdr:cNvPr id="66" name="Chart 65">
          <a:extLst>
            <a:ext uri="{FF2B5EF4-FFF2-40B4-BE49-F238E27FC236}">
              <a16:creationId xmlns:a16="http://schemas.microsoft.com/office/drawing/2014/main" id="{00000000-0008-0000-0000-00004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5</xdr:col>
      <xdr:colOff>523875</xdr:colOff>
      <xdr:row>15</xdr:row>
      <xdr:rowOff>159097</xdr:rowOff>
    </xdr:from>
    <xdr:to>
      <xdr:col>9</xdr:col>
      <xdr:colOff>152400</xdr:colOff>
      <xdr:row>20</xdr:row>
      <xdr:rowOff>29557</xdr:rowOff>
    </xdr:to>
    <xdr:graphicFrame macro="">
      <xdr:nvGraphicFramePr>
        <xdr:cNvPr id="67" name="Chart 66">
          <a:extLst>
            <a:ext uri="{FF2B5EF4-FFF2-40B4-BE49-F238E27FC236}">
              <a16:creationId xmlns:a16="http://schemas.microsoft.com/office/drawing/2014/main" id="{00000000-0008-0000-0000-00004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57150</xdr:colOff>
      <xdr:row>15</xdr:row>
      <xdr:rowOff>159097</xdr:rowOff>
    </xdr:from>
    <xdr:to>
      <xdr:col>7</xdr:col>
      <xdr:colOff>295275</xdr:colOff>
      <xdr:row>20</xdr:row>
      <xdr:rowOff>29557</xdr:rowOff>
    </xdr:to>
    <xdr:graphicFrame macro="">
      <xdr:nvGraphicFramePr>
        <xdr:cNvPr id="68" name="Chart 67">
          <a:extLst>
            <a:ext uri="{FF2B5EF4-FFF2-40B4-BE49-F238E27FC236}">
              <a16:creationId xmlns:a16="http://schemas.microsoft.com/office/drawing/2014/main" id="{00000000-0008-0000-0000-00004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2</xdr:col>
      <xdr:colOff>200025</xdr:colOff>
      <xdr:row>15</xdr:row>
      <xdr:rowOff>159097</xdr:rowOff>
    </xdr:from>
    <xdr:to>
      <xdr:col>5</xdr:col>
      <xdr:colOff>438150</xdr:colOff>
      <xdr:row>20</xdr:row>
      <xdr:rowOff>29557</xdr:rowOff>
    </xdr:to>
    <xdr:graphicFrame macro="">
      <xdr:nvGraphicFramePr>
        <xdr:cNvPr id="69" name="Chart 68">
          <a:extLst>
            <a:ext uri="{FF2B5EF4-FFF2-40B4-BE49-F238E27FC236}">
              <a16:creationId xmlns:a16="http://schemas.microsoft.com/office/drawing/2014/main" id="{00000000-0008-0000-0000-00004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3</xdr:col>
      <xdr:colOff>128379</xdr:colOff>
      <xdr:row>19</xdr:row>
      <xdr:rowOff>64585</xdr:rowOff>
    </xdr:from>
    <xdr:to>
      <xdr:col>4</xdr:col>
      <xdr:colOff>576504</xdr:colOff>
      <xdr:row>21</xdr:row>
      <xdr:rowOff>17493</xdr:rowOff>
    </xdr:to>
    <xdr:sp macro="" textlink="Table!I4">
      <xdr:nvSpPr>
        <xdr:cNvPr id="71" name="Rectangle 70">
          <a:extLst>
            <a:ext uri="{FF2B5EF4-FFF2-40B4-BE49-F238E27FC236}">
              <a16:creationId xmlns:a16="http://schemas.microsoft.com/office/drawing/2014/main" id="{00000000-0008-0000-0000-000047000000}"/>
            </a:ext>
          </a:extLst>
        </xdr:cNvPr>
        <xdr:cNvSpPr/>
      </xdr:nvSpPr>
      <xdr:spPr>
        <a:xfrm>
          <a:off x="1957179" y="3489103"/>
          <a:ext cx="1057725" cy="311496"/>
        </a:xfrm>
        <a:prstGeom prst="rect">
          <a:avLst/>
        </a:prstGeom>
        <a:noFill/>
      </xdr:spPr>
      <xdr:txBody>
        <a:bodyPr wrap="none" lIns="91440" tIns="45720" rIns="91440" bIns="45720">
          <a:spAutoFit/>
        </a:bodyPr>
        <a:lstStyle/>
        <a:p>
          <a:pPr marL="0" indent="0" algn="ctr"/>
          <a:fld id="{3E11257F-FA42-463A-813F-F71EE9F15025}" type="TxLink">
            <a:rPr lang="en-US" sz="1400" b="1" i="0"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mn-cs"/>
            </a:rPr>
            <a:pPr marL="0" indent="0" algn="ctr"/>
            <a:t>hyman irish</a:t>
          </a:fld>
          <a:endParaRPr lang="en-US" sz="1400" b="1" i="0"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4</xdr:col>
      <xdr:colOff>521586</xdr:colOff>
      <xdr:row>19</xdr:row>
      <xdr:rowOff>64585</xdr:rowOff>
    </xdr:from>
    <xdr:to>
      <xdr:col>6</xdr:col>
      <xdr:colOff>460203</xdr:colOff>
      <xdr:row>21</xdr:row>
      <xdr:rowOff>17493</xdr:rowOff>
    </xdr:to>
    <xdr:sp macro="" textlink="Table!I5">
      <xdr:nvSpPr>
        <xdr:cNvPr id="72" name="Rectangle 71">
          <a:extLst>
            <a:ext uri="{FF2B5EF4-FFF2-40B4-BE49-F238E27FC236}">
              <a16:creationId xmlns:a16="http://schemas.microsoft.com/office/drawing/2014/main" id="{00000000-0008-0000-0000-000048000000}"/>
            </a:ext>
          </a:extLst>
        </xdr:cNvPr>
        <xdr:cNvSpPr/>
      </xdr:nvSpPr>
      <xdr:spPr>
        <a:xfrm>
          <a:off x="2959986" y="3489103"/>
          <a:ext cx="1157817" cy="311496"/>
        </a:xfrm>
        <a:prstGeom prst="rect">
          <a:avLst/>
        </a:prstGeom>
        <a:noFill/>
      </xdr:spPr>
      <xdr:txBody>
        <a:bodyPr wrap="none" lIns="91440" tIns="45720" rIns="91440" bIns="45720">
          <a:spAutoFit/>
        </a:bodyPr>
        <a:lstStyle/>
        <a:p>
          <a:pPr marL="0" indent="0" algn="ctr"/>
          <a:fld id="{AECA6B71-BAF0-467A-B258-118801BEC8B5}" type="TxLink">
            <a:rPr lang="en-US" sz="14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mn-ea"/>
              <a:cs typeface="+mn-cs"/>
            </a:rPr>
            <a:pPr marL="0" indent="0" algn="ctr"/>
            <a:t>quentin kunz</a:t>
          </a:fld>
          <a:endParaRPr lang="en-US" sz="14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6</xdr:col>
      <xdr:colOff>522333</xdr:colOff>
      <xdr:row>19</xdr:row>
      <xdr:rowOff>55060</xdr:rowOff>
    </xdr:from>
    <xdr:to>
      <xdr:col>8</xdr:col>
      <xdr:colOff>283017</xdr:colOff>
      <xdr:row>21</xdr:row>
      <xdr:rowOff>7968</xdr:rowOff>
    </xdr:to>
    <xdr:sp macro="" textlink="Table!I6">
      <xdr:nvSpPr>
        <xdr:cNvPr id="73" name="Rectangle 72">
          <a:extLst>
            <a:ext uri="{FF2B5EF4-FFF2-40B4-BE49-F238E27FC236}">
              <a16:creationId xmlns:a16="http://schemas.microsoft.com/office/drawing/2014/main" id="{00000000-0008-0000-0000-000049000000}"/>
            </a:ext>
          </a:extLst>
        </xdr:cNvPr>
        <xdr:cNvSpPr/>
      </xdr:nvSpPr>
      <xdr:spPr>
        <a:xfrm>
          <a:off x="4179933" y="3479578"/>
          <a:ext cx="979884" cy="311496"/>
        </a:xfrm>
        <a:prstGeom prst="rect">
          <a:avLst/>
        </a:prstGeom>
        <a:noFill/>
      </xdr:spPr>
      <xdr:txBody>
        <a:bodyPr wrap="none" lIns="91440" tIns="45720" rIns="91440" bIns="45720">
          <a:spAutoFit/>
        </a:bodyPr>
        <a:lstStyle/>
        <a:p>
          <a:pPr marL="0" indent="0" algn="ctr"/>
          <a:fld id="{1583821E-25E8-4B78-9CE6-83122BA9D579}" type="TxLink">
            <a:rPr lang="en-US" sz="1400" b="1" i="0" u="none" strike="noStrike" cap="none" spc="0">
              <a:ln w="0"/>
              <a:solidFill>
                <a:schemeClr val="accent4"/>
              </a:solidFill>
              <a:effectLst>
                <a:outerShdw blurRad="38100" dist="19050" dir="2700000" algn="tl" rotWithShape="0">
                  <a:schemeClr val="dk1">
                    <a:alpha val="40000"/>
                  </a:schemeClr>
                </a:outerShdw>
              </a:effectLst>
              <a:latin typeface="Calibri"/>
              <a:ea typeface="+mn-ea"/>
              <a:cs typeface="+mn-cs"/>
            </a:rPr>
            <a:pPr marL="0" indent="0" algn="ctr"/>
            <a:t>timika poe</a:t>
          </a:fld>
          <a:endParaRPr lang="en-US" sz="1400" b="1" i="0" u="none" strike="noStrike" cap="none" spc="0">
            <a:ln w="0"/>
            <a:solidFill>
              <a:schemeClr val="accent4"/>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8</xdr:col>
      <xdr:colOff>354766</xdr:colOff>
      <xdr:row>19</xdr:row>
      <xdr:rowOff>55060</xdr:rowOff>
    </xdr:from>
    <xdr:to>
      <xdr:col>9</xdr:col>
      <xdr:colOff>597771</xdr:colOff>
      <xdr:row>21</xdr:row>
      <xdr:rowOff>7968</xdr:rowOff>
    </xdr:to>
    <xdr:sp macro="" textlink="Table!I7">
      <xdr:nvSpPr>
        <xdr:cNvPr id="74" name="Rectangle 73">
          <a:extLst>
            <a:ext uri="{FF2B5EF4-FFF2-40B4-BE49-F238E27FC236}">
              <a16:creationId xmlns:a16="http://schemas.microsoft.com/office/drawing/2014/main" id="{00000000-0008-0000-0000-00004A000000}"/>
            </a:ext>
          </a:extLst>
        </xdr:cNvPr>
        <xdr:cNvSpPr/>
      </xdr:nvSpPr>
      <xdr:spPr>
        <a:xfrm>
          <a:off x="5231566" y="3479578"/>
          <a:ext cx="852605" cy="311496"/>
        </a:xfrm>
        <a:prstGeom prst="rect">
          <a:avLst/>
        </a:prstGeom>
        <a:noFill/>
      </xdr:spPr>
      <xdr:txBody>
        <a:bodyPr wrap="none" lIns="91440" tIns="45720" rIns="91440" bIns="45720">
          <a:spAutoFit/>
        </a:bodyPr>
        <a:lstStyle/>
        <a:p>
          <a:pPr marL="0" indent="0" algn="ctr"/>
          <a:fld id="{14578DC4-CAF7-49B1-90AF-F27C43B072D9}" type="TxLink">
            <a:rPr lang="en-US" sz="1400" b="1" i="0" u="none" strike="noStrike" cap="none" spc="0">
              <a:ln w="0"/>
              <a:solidFill>
                <a:schemeClr val="accent4">
                  <a:lumMod val="50000"/>
                </a:schemeClr>
              </a:solidFill>
              <a:effectLst>
                <a:outerShdw blurRad="38100" dist="19050" dir="2700000" algn="tl" rotWithShape="0">
                  <a:schemeClr val="dk1">
                    <a:alpha val="40000"/>
                  </a:schemeClr>
                </a:outerShdw>
              </a:effectLst>
              <a:latin typeface="Calibri"/>
              <a:ea typeface="+mn-ea"/>
              <a:cs typeface="+mn-cs"/>
            </a:rPr>
            <a:pPr marL="0" indent="0" algn="ctr"/>
            <a:t>zona otis</a:t>
          </a:fld>
          <a:endParaRPr lang="en-US" sz="1400" b="1" i="0" u="none" strike="noStrike" cap="none" spc="0">
            <a:ln w="0"/>
            <a:solidFill>
              <a:schemeClr val="accent4">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3</xdr:col>
      <xdr:colOff>349282</xdr:colOff>
      <xdr:row>17</xdr:row>
      <xdr:rowOff>74110</xdr:rowOff>
    </xdr:from>
    <xdr:to>
      <xdr:col>4</xdr:col>
      <xdr:colOff>279381</xdr:colOff>
      <xdr:row>18</xdr:row>
      <xdr:rowOff>159375</xdr:rowOff>
    </xdr:to>
    <xdr:sp macro="" textlink="Table!J4">
      <xdr:nvSpPr>
        <xdr:cNvPr id="75" name="Rectangle 74">
          <a:extLst>
            <a:ext uri="{FF2B5EF4-FFF2-40B4-BE49-F238E27FC236}">
              <a16:creationId xmlns:a16="http://schemas.microsoft.com/office/drawing/2014/main" id="{00000000-0008-0000-0000-00004B000000}"/>
            </a:ext>
          </a:extLst>
        </xdr:cNvPr>
        <xdr:cNvSpPr/>
      </xdr:nvSpPr>
      <xdr:spPr>
        <a:xfrm>
          <a:off x="2178082" y="3140039"/>
          <a:ext cx="539699" cy="264560"/>
        </a:xfrm>
        <a:prstGeom prst="rect">
          <a:avLst/>
        </a:prstGeom>
        <a:noFill/>
      </xdr:spPr>
      <xdr:txBody>
        <a:bodyPr wrap="none" lIns="91440" tIns="45720" rIns="91440" bIns="45720">
          <a:spAutoFit/>
        </a:bodyPr>
        <a:lstStyle/>
        <a:p>
          <a:pPr algn="ctr"/>
          <a:fld id="{7A2EE27E-AE7E-4785-8055-0593DCD2CFC4}" type="TxLink">
            <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rPr>
            <a:pPr algn="ctr"/>
            <a:t>14.9%</a:t>
          </a:fld>
          <a:endParaRPr lang="en-US" sz="1100" b="1" cap="none" spc="0">
            <a:ln w="0"/>
            <a:solidFill>
              <a:schemeClr val="tx1">
                <a:lumMod val="75000"/>
                <a:lumOff val="25000"/>
              </a:schemeClr>
            </a:solidFill>
            <a:effectLst>
              <a:outerShdw blurRad="38100" dist="19050" dir="2700000" algn="tl" rotWithShape="0">
                <a:schemeClr val="dk1">
                  <a:alpha val="40000"/>
                </a:schemeClr>
              </a:outerShdw>
            </a:effectLst>
          </a:endParaRPr>
        </a:p>
      </xdr:txBody>
    </xdr:sp>
    <xdr:clientData/>
  </xdr:twoCellAnchor>
  <xdr:twoCellAnchor editAs="absolute">
    <xdr:from>
      <xdr:col>5</xdr:col>
      <xdr:colOff>215932</xdr:colOff>
      <xdr:row>17</xdr:row>
      <xdr:rowOff>74110</xdr:rowOff>
    </xdr:from>
    <xdr:to>
      <xdr:col>6</xdr:col>
      <xdr:colOff>146031</xdr:colOff>
      <xdr:row>18</xdr:row>
      <xdr:rowOff>159375</xdr:rowOff>
    </xdr:to>
    <xdr:sp macro="" textlink="Table!J5">
      <xdr:nvSpPr>
        <xdr:cNvPr id="76" name="Rectangle 75">
          <a:extLst>
            <a:ext uri="{FF2B5EF4-FFF2-40B4-BE49-F238E27FC236}">
              <a16:creationId xmlns:a16="http://schemas.microsoft.com/office/drawing/2014/main" id="{00000000-0008-0000-0000-00004C000000}"/>
            </a:ext>
          </a:extLst>
        </xdr:cNvPr>
        <xdr:cNvSpPr/>
      </xdr:nvSpPr>
      <xdr:spPr>
        <a:xfrm>
          <a:off x="3263932" y="3140039"/>
          <a:ext cx="539699" cy="264560"/>
        </a:xfrm>
        <a:prstGeom prst="rect">
          <a:avLst/>
        </a:prstGeom>
        <a:noFill/>
      </xdr:spPr>
      <xdr:txBody>
        <a:bodyPr wrap="none" lIns="91440" tIns="45720" rIns="91440" bIns="45720">
          <a:spAutoFit/>
        </a:bodyPr>
        <a:lstStyle/>
        <a:p>
          <a:pPr marL="0" indent="0" algn="ctr"/>
          <a:fld id="{FCCB465D-8C9C-41E0-BE24-BC7CE1013E62}" type="TxLink">
            <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28.6%</a:t>
          </a:fld>
          <a:endPar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7</xdr:col>
      <xdr:colOff>82582</xdr:colOff>
      <xdr:row>17</xdr:row>
      <xdr:rowOff>55060</xdr:rowOff>
    </xdr:from>
    <xdr:to>
      <xdr:col>8</xdr:col>
      <xdr:colOff>12681</xdr:colOff>
      <xdr:row>18</xdr:row>
      <xdr:rowOff>140325</xdr:rowOff>
    </xdr:to>
    <xdr:sp macro="" textlink="Table!J6">
      <xdr:nvSpPr>
        <xdr:cNvPr id="77" name="Rectangle 76">
          <a:extLst>
            <a:ext uri="{FF2B5EF4-FFF2-40B4-BE49-F238E27FC236}">
              <a16:creationId xmlns:a16="http://schemas.microsoft.com/office/drawing/2014/main" id="{00000000-0008-0000-0000-00004D000000}"/>
            </a:ext>
          </a:extLst>
        </xdr:cNvPr>
        <xdr:cNvSpPr/>
      </xdr:nvSpPr>
      <xdr:spPr>
        <a:xfrm>
          <a:off x="4349782" y="3120989"/>
          <a:ext cx="539699" cy="264560"/>
        </a:xfrm>
        <a:prstGeom prst="rect">
          <a:avLst/>
        </a:prstGeom>
        <a:noFill/>
      </xdr:spPr>
      <xdr:txBody>
        <a:bodyPr wrap="none" lIns="91440" tIns="45720" rIns="91440" bIns="45720">
          <a:spAutoFit/>
        </a:bodyPr>
        <a:lstStyle/>
        <a:p>
          <a:pPr marL="0" indent="0" algn="ctr"/>
          <a:fld id="{AA572122-C4A9-4BC4-8216-AF35A2BCFB78}" type="TxLink">
            <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19.6%</a:t>
          </a:fld>
          <a:endPar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8</xdr:col>
      <xdr:colOff>539782</xdr:colOff>
      <xdr:row>17</xdr:row>
      <xdr:rowOff>74110</xdr:rowOff>
    </xdr:from>
    <xdr:to>
      <xdr:col>9</xdr:col>
      <xdr:colOff>469881</xdr:colOff>
      <xdr:row>18</xdr:row>
      <xdr:rowOff>159375</xdr:rowOff>
    </xdr:to>
    <xdr:sp macro="" textlink="Table!J7">
      <xdr:nvSpPr>
        <xdr:cNvPr id="78" name="Rectangle 77">
          <a:extLst>
            <a:ext uri="{FF2B5EF4-FFF2-40B4-BE49-F238E27FC236}">
              <a16:creationId xmlns:a16="http://schemas.microsoft.com/office/drawing/2014/main" id="{00000000-0008-0000-0000-00004E000000}"/>
            </a:ext>
          </a:extLst>
        </xdr:cNvPr>
        <xdr:cNvSpPr/>
      </xdr:nvSpPr>
      <xdr:spPr>
        <a:xfrm>
          <a:off x="5416582" y="3140039"/>
          <a:ext cx="539699" cy="264560"/>
        </a:xfrm>
        <a:prstGeom prst="rect">
          <a:avLst/>
        </a:prstGeom>
        <a:noFill/>
      </xdr:spPr>
      <xdr:txBody>
        <a:bodyPr wrap="none" lIns="91440" tIns="45720" rIns="91440" bIns="45720">
          <a:spAutoFit/>
        </a:bodyPr>
        <a:lstStyle/>
        <a:p>
          <a:pPr marL="0" indent="0" algn="ctr"/>
          <a:fld id="{586B8985-72A5-4C15-B276-36F3DDDEC721}" type="TxLink">
            <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36.9%</a:t>
          </a:fld>
          <a:endParaRPr lang="en-US" sz="11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3</xdr:col>
      <xdr:colOff>142876</xdr:colOff>
      <xdr:row>22</xdr:row>
      <xdr:rowOff>133350</xdr:rowOff>
    </xdr:from>
    <xdr:to>
      <xdr:col>10</xdr:col>
      <xdr:colOff>161926</xdr:colOff>
      <xdr:row>32</xdr:row>
      <xdr:rowOff>47624</xdr:rowOff>
    </xdr:to>
    <xdr:sp macro="" textlink="">
      <xdr:nvSpPr>
        <xdr:cNvPr id="80" name="Rounded Rectangle 79">
          <a:extLst>
            <a:ext uri="{FF2B5EF4-FFF2-40B4-BE49-F238E27FC236}">
              <a16:creationId xmlns:a16="http://schemas.microsoft.com/office/drawing/2014/main" id="{00000000-0008-0000-0000-000050000000}"/>
            </a:ext>
          </a:extLst>
        </xdr:cNvPr>
        <xdr:cNvSpPr/>
      </xdr:nvSpPr>
      <xdr:spPr>
        <a:xfrm>
          <a:off x="1971676" y="4333875"/>
          <a:ext cx="4286250" cy="1819274"/>
        </a:xfrm>
        <a:prstGeom prst="roundRect">
          <a:avLst>
            <a:gd name="adj" fmla="val 9167"/>
          </a:avLst>
        </a:prstGeom>
        <a:solidFill>
          <a:schemeClr val="accent1">
            <a:lumMod val="20000"/>
            <a:lumOff val="80000"/>
          </a:schemeClr>
        </a:solidFill>
        <a:ln>
          <a:noFill/>
        </a:ln>
        <a:effectLst>
          <a:outerShdw blurRad="63500" sx="102000" sy="102000" algn="ctr" rotWithShape="0">
            <a:prstClr val="black">
              <a:alpha val="1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4</xdr:col>
      <xdr:colOff>19050</xdr:colOff>
      <xdr:row>5</xdr:row>
      <xdr:rowOff>114300</xdr:rowOff>
    </xdr:from>
    <xdr:to>
      <xdr:col>4</xdr:col>
      <xdr:colOff>76200</xdr:colOff>
      <xdr:row>5</xdr:row>
      <xdr:rowOff>171450</xdr:rowOff>
    </xdr:to>
    <xdr:sp macro="" textlink="">
      <xdr:nvSpPr>
        <xdr:cNvPr id="81" name="Flowchart: Connector 80">
          <a:extLst>
            <a:ext uri="{FF2B5EF4-FFF2-40B4-BE49-F238E27FC236}">
              <a16:creationId xmlns:a16="http://schemas.microsoft.com/office/drawing/2014/main" id="{00000000-0008-0000-0000-000051000000}"/>
            </a:ext>
          </a:extLst>
        </xdr:cNvPr>
        <xdr:cNvSpPr/>
      </xdr:nvSpPr>
      <xdr:spPr>
        <a:xfrm>
          <a:off x="2457450" y="1066800"/>
          <a:ext cx="57150" cy="5715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390525</xdr:colOff>
      <xdr:row>5</xdr:row>
      <xdr:rowOff>114300</xdr:rowOff>
    </xdr:from>
    <xdr:to>
      <xdr:col>7</xdr:col>
      <xdr:colOff>447675</xdr:colOff>
      <xdr:row>5</xdr:row>
      <xdr:rowOff>171450</xdr:rowOff>
    </xdr:to>
    <xdr:sp macro="" textlink="">
      <xdr:nvSpPr>
        <xdr:cNvPr id="82" name="Flowchart: Connector 81">
          <a:extLst>
            <a:ext uri="{FF2B5EF4-FFF2-40B4-BE49-F238E27FC236}">
              <a16:creationId xmlns:a16="http://schemas.microsoft.com/office/drawing/2014/main" id="{00000000-0008-0000-0000-000052000000}"/>
            </a:ext>
          </a:extLst>
        </xdr:cNvPr>
        <xdr:cNvSpPr/>
      </xdr:nvSpPr>
      <xdr:spPr>
        <a:xfrm>
          <a:off x="4657725" y="1066800"/>
          <a:ext cx="57150" cy="5715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400050</xdr:colOff>
      <xdr:row>5</xdr:row>
      <xdr:rowOff>104775</xdr:rowOff>
    </xdr:from>
    <xdr:to>
      <xdr:col>10</xdr:col>
      <xdr:colOff>457200</xdr:colOff>
      <xdr:row>5</xdr:row>
      <xdr:rowOff>161925</xdr:rowOff>
    </xdr:to>
    <xdr:sp macro="" textlink="">
      <xdr:nvSpPr>
        <xdr:cNvPr id="83" name="Flowchart: Connector 82">
          <a:extLst>
            <a:ext uri="{FF2B5EF4-FFF2-40B4-BE49-F238E27FC236}">
              <a16:creationId xmlns:a16="http://schemas.microsoft.com/office/drawing/2014/main" id="{00000000-0008-0000-0000-000053000000}"/>
            </a:ext>
          </a:extLst>
        </xdr:cNvPr>
        <xdr:cNvSpPr/>
      </xdr:nvSpPr>
      <xdr:spPr>
        <a:xfrm>
          <a:off x="6496050" y="1057275"/>
          <a:ext cx="57150" cy="5715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142875</xdr:colOff>
      <xdr:row>5</xdr:row>
      <xdr:rowOff>114300</xdr:rowOff>
    </xdr:from>
    <xdr:to>
      <xdr:col>12</xdr:col>
      <xdr:colOff>200025</xdr:colOff>
      <xdr:row>5</xdr:row>
      <xdr:rowOff>171450</xdr:rowOff>
    </xdr:to>
    <xdr:sp macro="" textlink="">
      <xdr:nvSpPr>
        <xdr:cNvPr id="84" name="Flowchart: Connector 83">
          <a:extLst>
            <a:ext uri="{FF2B5EF4-FFF2-40B4-BE49-F238E27FC236}">
              <a16:creationId xmlns:a16="http://schemas.microsoft.com/office/drawing/2014/main" id="{00000000-0008-0000-0000-000054000000}"/>
            </a:ext>
          </a:extLst>
        </xdr:cNvPr>
        <xdr:cNvSpPr/>
      </xdr:nvSpPr>
      <xdr:spPr>
        <a:xfrm>
          <a:off x="8058150" y="1066800"/>
          <a:ext cx="57150" cy="5715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552450</xdr:colOff>
      <xdr:row>5</xdr:row>
      <xdr:rowOff>114300</xdr:rowOff>
    </xdr:from>
    <xdr:to>
      <xdr:col>15</xdr:col>
      <xdr:colOff>0</xdr:colOff>
      <xdr:row>5</xdr:row>
      <xdr:rowOff>171450</xdr:rowOff>
    </xdr:to>
    <xdr:sp macro="" textlink="">
      <xdr:nvSpPr>
        <xdr:cNvPr id="85" name="Flowchart: Connector 84">
          <a:extLst>
            <a:ext uri="{FF2B5EF4-FFF2-40B4-BE49-F238E27FC236}">
              <a16:creationId xmlns:a16="http://schemas.microsoft.com/office/drawing/2014/main" id="{00000000-0008-0000-0000-000055000000}"/>
            </a:ext>
          </a:extLst>
        </xdr:cNvPr>
        <xdr:cNvSpPr/>
      </xdr:nvSpPr>
      <xdr:spPr>
        <a:xfrm>
          <a:off x="9686925" y="1066800"/>
          <a:ext cx="57150" cy="5715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18</xdr:col>
      <xdr:colOff>200025</xdr:colOff>
      <xdr:row>5</xdr:row>
      <xdr:rowOff>114300</xdr:rowOff>
    </xdr:from>
    <xdr:to>
      <xdr:col>18</xdr:col>
      <xdr:colOff>257175</xdr:colOff>
      <xdr:row>5</xdr:row>
      <xdr:rowOff>171450</xdr:rowOff>
    </xdr:to>
    <xdr:sp macro="" textlink="">
      <xdr:nvSpPr>
        <xdr:cNvPr id="86" name="Flowchart: Connector 85">
          <a:extLst>
            <a:ext uri="{FF2B5EF4-FFF2-40B4-BE49-F238E27FC236}">
              <a16:creationId xmlns:a16="http://schemas.microsoft.com/office/drawing/2014/main" id="{00000000-0008-0000-0000-000056000000}"/>
            </a:ext>
          </a:extLst>
        </xdr:cNvPr>
        <xdr:cNvSpPr/>
      </xdr:nvSpPr>
      <xdr:spPr>
        <a:xfrm>
          <a:off x="11772900" y="1066800"/>
          <a:ext cx="57150" cy="57150"/>
        </a:xfrm>
        <a:prstGeom prst="flowChartConnector">
          <a:avLst/>
        </a:prstGeom>
        <a:solidFill>
          <a:schemeClr val="accent2">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13</xdr:col>
      <xdr:colOff>503770</xdr:colOff>
      <xdr:row>3</xdr:row>
      <xdr:rowOff>112210</xdr:rowOff>
    </xdr:from>
    <xdr:to>
      <xdr:col>16</xdr:col>
      <xdr:colOff>86791</xdr:colOff>
      <xdr:row>5</xdr:row>
      <xdr:rowOff>96407</xdr:rowOff>
    </xdr:to>
    <xdr:sp macro="" textlink="Table!F4">
      <xdr:nvSpPr>
        <xdr:cNvPr id="70" name="Rectangle 69">
          <a:extLst>
            <a:ext uri="{FF2B5EF4-FFF2-40B4-BE49-F238E27FC236}">
              <a16:creationId xmlns:a16="http://schemas.microsoft.com/office/drawing/2014/main" id="{00000000-0008-0000-0000-000046000000}"/>
            </a:ext>
          </a:extLst>
        </xdr:cNvPr>
        <xdr:cNvSpPr/>
      </xdr:nvSpPr>
      <xdr:spPr>
        <a:xfrm>
          <a:off x="9082994" y="650092"/>
          <a:ext cx="1429750" cy="342786"/>
        </a:xfrm>
        <a:prstGeom prst="rect">
          <a:avLst/>
        </a:prstGeom>
        <a:noFill/>
      </xdr:spPr>
      <xdr:txBody>
        <a:bodyPr wrap="none" lIns="91440" tIns="45720" rIns="91440" bIns="45720">
          <a:spAutoFit/>
        </a:bodyPr>
        <a:lstStyle/>
        <a:p>
          <a:pPr marL="0" indent="0" algn="ctr"/>
          <a:fld id="{793B8C97-18D2-47F7-8D04-41906A553C70}" type="TxLink">
            <a:rPr lang="en-US" sz="1600" b="1"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rPr>
            <a:pPr marL="0" indent="0" algn="ctr"/>
            <a:t>₹ 14,33,41,700</a:t>
          </a:fld>
          <a:endParaRPr lang="en-US" sz="1600" b="1"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17</xdr:col>
      <xdr:colOff>51508</xdr:colOff>
      <xdr:row>3</xdr:row>
      <xdr:rowOff>131260</xdr:rowOff>
    </xdr:from>
    <xdr:to>
      <xdr:col>19</xdr:col>
      <xdr:colOff>158056</xdr:colOff>
      <xdr:row>5</xdr:row>
      <xdr:rowOff>115457</xdr:rowOff>
    </xdr:to>
    <xdr:sp macro="" textlink="Table!G4">
      <xdr:nvSpPr>
        <xdr:cNvPr id="79" name="Rectangle 78">
          <a:extLst>
            <a:ext uri="{FF2B5EF4-FFF2-40B4-BE49-F238E27FC236}">
              <a16:creationId xmlns:a16="http://schemas.microsoft.com/office/drawing/2014/main" id="{00000000-0008-0000-0000-00004F000000}"/>
            </a:ext>
          </a:extLst>
        </xdr:cNvPr>
        <xdr:cNvSpPr/>
      </xdr:nvSpPr>
      <xdr:spPr>
        <a:xfrm>
          <a:off x="11087061" y="669142"/>
          <a:ext cx="1325748" cy="342786"/>
        </a:xfrm>
        <a:prstGeom prst="rect">
          <a:avLst/>
        </a:prstGeom>
        <a:noFill/>
      </xdr:spPr>
      <xdr:txBody>
        <a:bodyPr wrap="none" lIns="91440" tIns="45720" rIns="91440" bIns="45720">
          <a:spAutoFit/>
        </a:bodyPr>
        <a:lstStyle/>
        <a:p>
          <a:pPr marL="0" indent="0" algn="ctr"/>
          <a:fld id="{83D2AB46-B74F-4C62-8A85-DDCA2B42D377}" type="TxLink">
            <a:rPr lang="en-US" sz="1600" b="1"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rPr>
            <a:pPr marL="0" indent="0" algn="ctr"/>
            <a:t>₹ 1,43,57,570</a:t>
          </a:fld>
          <a:endParaRPr lang="en-US" sz="1600" b="1" i="0" u="none" strike="noStrike" cap="none" spc="0">
            <a:ln w="0"/>
            <a:solidFill>
              <a:schemeClr val="accent5">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0</xdr:col>
      <xdr:colOff>0</xdr:colOff>
      <xdr:row>13</xdr:row>
      <xdr:rowOff>47625</xdr:rowOff>
    </xdr:from>
    <xdr:to>
      <xdr:col>3</xdr:col>
      <xdr:colOff>0</xdr:colOff>
      <xdr:row>32</xdr:row>
      <xdr:rowOff>104775</xdr:rowOff>
    </xdr:to>
    <mc:AlternateContent xmlns:mc="http://schemas.openxmlformats.org/markup-compatibility/2006" xmlns:a14="http://schemas.microsoft.com/office/drawing/2010/main">
      <mc:Choice Requires="a14">
        <xdr:graphicFrame macro="">
          <xdr:nvGraphicFramePr>
            <xdr:cNvPr id="88" name="Drinks/Products">
              <a:extLst>
                <a:ext uri="{FF2B5EF4-FFF2-40B4-BE49-F238E27FC236}">
                  <a16:creationId xmlns:a16="http://schemas.microsoft.com/office/drawing/2014/main" id="{00000000-0008-0000-0000-000058000000}"/>
                </a:ext>
              </a:extLst>
            </xdr:cNvPr>
            <xdr:cNvGraphicFramePr/>
          </xdr:nvGraphicFramePr>
          <xdr:xfrm>
            <a:off x="0" y="0"/>
            <a:ext cx="0" cy="0"/>
          </xdr:xfrm>
          <a:graphic>
            <a:graphicData uri="http://schemas.microsoft.com/office/drawing/2010/slicer">
              <sle:slicer xmlns:sle="http://schemas.microsoft.com/office/drawing/2010/slicer" name="Drinks/Products"/>
            </a:graphicData>
          </a:graphic>
        </xdr:graphicFrame>
      </mc:Choice>
      <mc:Fallback xmlns="">
        <xdr:sp macro="" textlink="">
          <xdr:nvSpPr>
            <xdr:cNvPr id="0" name=""/>
            <xdr:cNvSpPr>
              <a:spLocks noTextEdit="1"/>
            </xdr:cNvSpPr>
          </xdr:nvSpPr>
          <xdr:spPr>
            <a:xfrm>
              <a:off x="0" y="2524125"/>
              <a:ext cx="1828800" cy="3686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0</xdr:row>
      <xdr:rowOff>0</xdr:rowOff>
    </xdr:from>
    <xdr:to>
      <xdr:col>3</xdr:col>
      <xdr:colOff>0</xdr:colOff>
      <xdr:row>3</xdr:row>
      <xdr:rowOff>38100</xdr:rowOff>
    </xdr:to>
    <mc:AlternateContent xmlns:mc="http://schemas.openxmlformats.org/markup-compatibility/2006" xmlns:a14="http://schemas.microsoft.com/office/drawing/2010/main">
      <mc:Choice Requires="a14">
        <xdr:graphicFrame macro="">
          <xdr:nvGraphicFramePr>
            <xdr:cNvPr id="90" name="Gender">
              <a:extLst>
                <a:ext uri="{FF2B5EF4-FFF2-40B4-BE49-F238E27FC236}">
                  <a16:creationId xmlns:a16="http://schemas.microsoft.com/office/drawing/2014/main" id="{00000000-0008-0000-0000-00005A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0"/>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152400</xdr:colOff>
      <xdr:row>29</xdr:row>
      <xdr:rowOff>95251</xdr:rowOff>
    </xdr:from>
    <xdr:to>
      <xdr:col>10</xdr:col>
      <xdr:colOff>167640</xdr:colOff>
      <xdr:row>33</xdr:row>
      <xdr:rowOff>9525</xdr:rowOff>
    </xdr:to>
    <mc:AlternateContent xmlns:mc="http://schemas.openxmlformats.org/markup-compatibility/2006" xmlns:a14="http://schemas.microsoft.com/office/drawing/2010/main">
      <mc:Choice Requires="a14">
        <xdr:graphicFrame macro="">
          <xdr:nvGraphicFramePr>
            <xdr:cNvPr id="91" name="Sales Reps">
              <a:extLst>
                <a:ext uri="{FF2B5EF4-FFF2-40B4-BE49-F238E27FC236}">
                  <a16:creationId xmlns:a16="http://schemas.microsoft.com/office/drawing/2014/main" id="{00000000-0008-0000-0000-00005B000000}"/>
                </a:ext>
              </a:extLst>
            </xdr:cNvPr>
            <xdr:cNvGraphicFramePr/>
          </xdr:nvGraphicFramePr>
          <xdr:xfrm>
            <a:off x="0" y="0"/>
            <a:ext cx="0" cy="0"/>
          </xdr:xfrm>
          <a:graphic>
            <a:graphicData uri="http://schemas.microsoft.com/office/drawing/2010/slicer">
              <sle:slicer xmlns:sle="http://schemas.microsoft.com/office/drawing/2010/slicer" name="Sales Reps"/>
            </a:graphicData>
          </a:graphic>
        </xdr:graphicFrame>
      </mc:Choice>
      <mc:Fallback xmlns="">
        <xdr:sp macro="" textlink="">
          <xdr:nvSpPr>
            <xdr:cNvPr id="0" name=""/>
            <xdr:cNvSpPr>
              <a:spLocks noTextEdit="1"/>
            </xdr:cNvSpPr>
          </xdr:nvSpPr>
          <xdr:spPr>
            <a:xfrm>
              <a:off x="1981200" y="5629276"/>
              <a:ext cx="4248150" cy="6762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161925</xdr:rowOff>
    </xdr:from>
    <xdr:to>
      <xdr:col>3</xdr:col>
      <xdr:colOff>0</xdr:colOff>
      <xdr:row>13</xdr:row>
      <xdr:rowOff>9525</xdr:rowOff>
    </xdr:to>
    <mc:AlternateContent xmlns:mc="http://schemas.openxmlformats.org/markup-compatibility/2006" xmlns:a14="http://schemas.microsoft.com/office/drawing/2010/main">
      <mc:Choice Requires="a14">
        <xdr:graphicFrame macro="">
          <xdr:nvGraphicFramePr>
            <xdr:cNvPr id="92" name="Categories">
              <a:extLst>
                <a:ext uri="{FF2B5EF4-FFF2-40B4-BE49-F238E27FC236}">
                  <a16:creationId xmlns:a16="http://schemas.microsoft.com/office/drawing/2014/main" id="{00000000-0008-0000-0000-00005C000000}"/>
                </a:ext>
              </a:extLst>
            </xdr:cNvPr>
            <xdr:cNvGraphicFramePr/>
          </xdr:nvGraphicFramePr>
          <xdr:xfrm>
            <a:off x="0" y="0"/>
            <a:ext cx="0" cy="0"/>
          </xdr:xfrm>
          <a:graphic>
            <a:graphicData uri="http://schemas.microsoft.com/office/drawing/2010/slicer">
              <sle:slicer xmlns:sle="http://schemas.microsoft.com/office/drawing/2010/slicer" name="Categories"/>
            </a:graphicData>
          </a:graphic>
        </xdr:graphicFrame>
      </mc:Choice>
      <mc:Fallback xmlns="">
        <xdr:sp macro="" textlink="">
          <xdr:nvSpPr>
            <xdr:cNvPr id="0" name=""/>
            <xdr:cNvSpPr>
              <a:spLocks noTextEdit="1"/>
            </xdr:cNvSpPr>
          </xdr:nvSpPr>
          <xdr:spPr>
            <a:xfrm>
              <a:off x="0" y="1304925"/>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127573</xdr:colOff>
      <xdr:row>20</xdr:row>
      <xdr:rowOff>112210</xdr:rowOff>
    </xdr:from>
    <xdr:to>
      <xdr:col>4</xdr:col>
      <xdr:colOff>558259</xdr:colOff>
      <xdr:row>22</xdr:row>
      <xdr:rowOff>33827</xdr:rowOff>
    </xdr:to>
    <xdr:sp macro="" textlink="Table!K4">
      <xdr:nvSpPr>
        <xdr:cNvPr id="94" name="Rectangle 93">
          <a:extLst>
            <a:ext uri="{FF2B5EF4-FFF2-40B4-BE49-F238E27FC236}">
              <a16:creationId xmlns:a16="http://schemas.microsoft.com/office/drawing/2014/main" id="{00000000-0008-0000-0000-00005E000000}"/>
            </a:ext>
          </a:extLst>
        </xdr:cNvPr>
        <xdr:cNvSpPr/>
      </xdr:nvSpPr>
      <xdr:spPr>
        <a:xfrm>
          <a:off x="1956373" y="3716022"/>
          <a:ext cx="1040286" cy="280205"/>
        </a:xfrm>
        <a:prstGeom prst="rect">
          <a:avLst/>
        </a:prstGeom>
        <a:noFill/>
      </xdr:spPr>
      <xdr:txBody>
        <a:bodyPr wrap="none" lIns="91440" tIns="45720" rIns="91440" bIns="45720">
          <a:spAutoFit/>
        </a:bodyPr>
        <a:lstStyle/>
        <a:p>
          <a:pPr algn="ctr"/>
          <a:fld id="{16E8ADE8-A181-4DE3-A77F-3E41F57BDE4C}" type="TxLink">
            <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rPr>
            <a:pPr algn="ctr"/>
            <a:t>₹ 2,13,02,200</a:t>
          </a:fld>
          <a:endParaRPr lang="en-US" sz="1400" b="1" cap="none" spc="0">
            <a:ln w="0"/>
            <a:solidFill>
              <a:schemeClr val="tx1">
                <a:lumMod val="75000"/>
                <a:lumOff val="25000"/>
              </a:schemeClr>
            </a:solidFill>
            <a:effectLst>
              <a:outerShdw blurRad="38100" dist="19050" dir="2700000" algn="tl" rotWithShape="0">
                <a:schemeClr val="dk1">
                  <a:alpha val="40000"/>
                </a:schemeClr>
              </a:outerShdw>
            </a:effectLst>
          </a:endParaRPr>
        </a:p>
      </xdr:txBody>
    </xdr:sp>
    <xdr:clientData/>
  </xdr:twoCellAnchor>
  <xdr:twoCellAnchor editAs="absolute">
    <xdr:from>
      <xdr:col>4</xdr:col>
      <xdr:colOff>556198</xdr:colOff>
      <xdr:row>20</xdr:row>
      <xdr:rowOff>112210</xdr:rowOff>
    </xdr:from>
    <xdr:to>
      <xdr:col>6</xdr:col>
      <xdr:colOff>377284</xdr:colOff>
      <xdr:row>22</xdr:row>
      <xdr:rowOff>33827</xdr:rowOff>
    </xdr:to>
    <xdr:sp macro="" textlink="Table!K5">
      <xdr:nvSpPr>
        <xdr:cNvPr id="95" name="Rectangle 94">
          <a:extLst>
            <a:ext uri="{FF2B5EF4-FFF2-40B4-BE49-F238E27FC236}">
              <a16:creationId xmlns:a16="http://schemas.microsoft.com/office/drawing/2014/main" id="{00000000-0008-0000-0000-00005F000000}"/>
            </a:ext>
          </a:extLst>
        </xdr:cNvPr>
        <xdr:cNvSpPr/>
      </xdr:nvSpPr>
      <xdr:spPr>
        <a:xfrm>
          <a:off x="2994598" y="3716022"/>
          <a:ext cx="1040286" cy="280205"/>
        </a:xfrm>
        <a:prstGeom prst="rect">
          <a:avLst/>
        </a:prstGeom>
        <a:noFill/>
      </xdr:spPr>
      <xdr:txBody>
        <a:bodyPr wrap="none" lIns="91440" tIns="45720" rIns="91440" bIns="45720">
          <a:spAutoFit/>
        </a:bodyPr>
        <a:lstStyle/>
        <a:p>
          <a:pPr marL="0" indent="0" algn="ctr"/>
          <a:fld id="{F6F45379-84C6-42AF-8292-52CD249EA4B9}" type="TxLink">
            <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 4,09,91,350</a:t>
          </a:fld>
          <a:endPar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6</xdr:col>
      <xdr:colOff>451423</xdr:colOff>
      <xdr:row>20</xdr:row>
      <xdr:rowOff>112210</xdr:rowOff>
    </xdr:from>
    <xdr:to>
      <xdr:col>8</xdr:col>
      <xdr:colOff>272509</xdr:colOff>
      <xdr:row>22</xdr:row>
      <xdr:rowOff>33827</xdr:rowOff>
    </xdr:to>
    <xdr:sp macro="" textlink="Table!K6">
      <xdr:nvSpPr>
        <xdr:cNvPr id="96" name="Rectangle 95">
          <a:extLst>
            <a:ext uri="{FF2B5EF4-FFF2-40B4-BE49-F238E27FC236}">
              <a16:creationId xmlns:a16="http://schemas.microsoft.com/office/drawing/2014/main" id="{00000000-0008-0000-0000-000060000000}"/>
            </a:ext>
          </a:extLst>
        </xdr:cNvPr>
        <xdr:cNvSpPr/>
      </xdr:nvSpPr>
      <xdr:spPr>
        <a:xfrm>
          <a:off x="4109023" y="3716022"/>
          <a:ext cx="1040286" cy="280205"/>
        </a:xfrm>
        <a:prstGeom prst="rect">
          <a:avLst/>
        </a:prstGeom>
        <a:noFill/>
      </xdr:spPr>
      <xdr:txBody>
        <a:bodyPr wrap="none" lIns="91440" tIns="45720" rIns="91440" bIns="45720">
          <a:spAutoFit/>
        </a:bodyPr>
        <a:lstStyle/>
        <a:p>
          <a:pPr marL="0" indent="0" algn="ctr"/>
          <a:fld id="{54495BEF-08CA-4FED-9ADC-DD8D0B522096}" type="TxLink">
            <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 2,81,60,400</a:t>
          </a:fld>
          <a:endPar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8</xdr:col>
      <xdr:colOff>270448</xdr:colOff>
      <xdr:row>20</xdr:row>
      <xdr:rowOff>112210</xdr:rowOff>
    </xdr:from>
    <xdr:to>
      <xdr:col>10</xdr:col>
      <xdr:colOff>91534</xdr:colOff>
      <xdr:row>22</xdr:row>
      <xdr:rowOff>33827</xdr:rowOff>
    </xdr:to>
    <xdr:sp macro="" textlink="Table!K7">
      <xdr:nvSpPr>
        <xdr:cNvPr id="97" name="Rectangle 96">
          <a:extLst>
            <a:ext uri="{FF2B5EF4-FFF2-40B4-BE49-F238E27FC236}">
              <a16:creationId xmlns:a16="http://schemas.microsoft.com/office/drawing/2014/main" id="{00000000-0008-0000-0000-000061000000}"/>
            </a:ext>
          </a:extLst>
        </xdr:cNvPr>
        <xdr:cNvSpPr/>
      </xdr:nvSpPr>
      <xdr:spPr>
        <a:xfrm>
          <a:off x="5147248" y="3716022"/>
          <a:ext cx="1040286" cy="280205"/>
        </a:xfrm>
        <a:prstGeom prst="rect">
          <a:avLst/>
        </a:prstGeom>
        <a:noFill/>
      </xdr:spPr>
      <xdr:txBody>
        <a:bodyPr wrap="none" lIns="91440" tIns="45720" rIns="91440" bIns="45720">
          <a:spAutoFit/>
        </a:bodyPr>
        <a:lstStyle/>
        <a:p>
          <a:pPr marL="0" indent="0" algn="ctr"/>
          <a:fld id="{67549C30-946A-400B-A362-2B8FBF406AEE}" type="TxLink">
            <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rPr>
            <a:pPr marL="0" indent="0" algn="ctr"/>
            <a:t>₹ 5,28,87,750</a:t>
          </a:fld>
          <a:endParaRPr lang="en-US" sz="1200" b="1" i="0" u="none" strike="noStrike" cap="none" spc="0">
            <a:ln w="0"/>
            <a:solidFill>
              <a:schemeClr val="tx1">
                <a:lumMod val="75000"/>
                <a:lumOff val="25000"/>
              </a:schemeClr>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10</xdr:col>
      <xdr:colOff>276225</xdr:colOff>
      <xdr:row>29</xdr:row>
      <xdr:rowOff>104775</xdr:rowOff>
    </xdr:from>
    <xdr:to>
      <xdr:col>19</xdr:col>
      <xdr:colOff>190500</xdr:colOff>
      <xdr:row>33</xdr:row>
      <xdr:rowOff>66675</xdr:rowOff>
    </xdr:to>
    <mc:AlternateContent xmlns:mc="http://schemas.openxmlformats.org/markup-compatibility/2006" xmlns:a14="http://schemas.microsoft.com/office/drawing/2010/main">
      <mc:Choice Requires="a14">
        <xdr:graphicFrame macro="">
          <xdr:nvGraphicFramePr>
            <xdr:cNvPr id="98" name="Date">
              <a:extLst>
                <a:ext uri="{FF2B5EF4-FFF2-40B4-BE49-F238E27FC236}">
                  <a16:creationId xmlns:a16="http://schemas.microsoft.com/office/drawing/2014/main" id="{00000000-0008-0000-0000-000062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72225" y="5638800"/>
              <a:ext cx="600075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66676</xdr:rowOff>
    </xdr:from>
    <xdr:to>
      <xdr:col>3</xdr:col>
      <xdr:colOff>0</xdr:colOff>
      <xdr:row>6</xdr:row>
      <xdr:rowOff>133350</xdr:rowOff>
    </xdr:to>
    <mc:AlternateContent xmlns:mc="http://schemas.openxmlformats.org/markup-compatibility/2006" xmlns:a14="http://schemas.microsoft.com/office/drawing/2010/main">
      <mc:Choice Requires="a14">
        <xdr:graphicFrame macro="">
          <xdr:nvGraphicFramePr>
            <xdr:cNvPr id="99" name="Years">
              <a:extLst>
                <a:ext uri="{FF2B5EF4-FFF2-40B4-BE49-F238E27FC236}">
                  <a16:creationId xmlns:a16="http://schemas.microsoft.com/office/drawing/2014/main" id="{00000000-0008-0000-0000-000063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0" y="638176"/>
              <a:ext cx="1828800"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529915</xdr:colOff>
      <xdr:row>21</xdr:row>
      <xdr:rowOff>36010</xdr:rowOff>
    </xdr:from>
    <xdr:to>
      <xdr:col>4</xdr:col>
      <xdr:colOff>136849</xdr:colOff>
      <xdr:row>22</xdr:row>
      <xdr:rowOff>121276</xdr:rowOff>
    </xdr:to>
    <xdr:sp macro="" textlink="Table!Q4">
      <xdr:nvSpPr>
        <xdr:cNvPr id="100" name="Rectangle 99">
          <a:extLst>
            <a:ext uri="{FF2B5EF4-FFF2-40B4-BE49-F238E27FC236}">
              <a16:creationId xmlns:a16="http://schemas.microsoft.com/office/drawing/2014/main" id="{00000000-0008-0000-0000-000064000000}"/>
            </a:ext>
          </a:extLst>
        </xdr:cNvPr>
        <xdr:cNvSpPr/>
      </xdr:nvSpPr>
      <xdr:spPr>
        <a:xfrm>
          <a:off x="2358715" y="3819116"/>
          <a:ext cx="216534" cy="264560"/>
        </a:xfrm>
        <a:prstGeom prst="rect">
          <a:avLst/>
        </a:prstGeom>
        <a:noFill/>
      </xdr:spPr>
      <xdr:txBody>
        <a:bodyPr wrap="none" lIns="91440" tIns="45720" rIns="91440" bIns="45720">
          <a:spAutoFit/>
        </a:bodyPr>
        <a:lstStyle/>
        <a:p>
          <a:pPr algn="ctr"/>
          <a:fld id="{C2778C14-DF9B-449A-BA6E-362C228FD7FB}" type="TxLink">
            <a:rPr lang="en-US" sz="1100" b="0" i="0" u="none" strike="noStrike" cap="none" spc="0">
              <a:ln w="0"/>
              <a:solidFill>
                <a:srgbClr val="C00000"/>
              </a:solidFill>
              <a:effectLst>
                <a:outerShdw blurRad="38100" dist="19050" dir="2700000" algn="tl" rotWithShape="0">
                  <a:schemeClr val="dk1">
                    <a:alpha val="40000"/>
                  </a:schemeClr>
                </a:outerShdw>
              </a:effectLst>
              <a:latin typeface="Calibri"/>
            </a:rPr>
            <a:pPr algn="ctr"/>
            <a:t> </a:t>
          </a:fld>
          <a:endParaRPr lang="en-US" sz="1100" b="1" cap="none" spc="0">
            <a:ln w="0"/>
            <a:solidFill>
              <a:srgbClr val="C00000"/>
            </a:solidFill>
            <a:effectLst>
              <a:outerShdw blurRad="38100" dist="19050" dir="2700000" algn="tl" rotWithShape="0">
                <a:schemeClr val="dk1">
                  <a:alpha val="40000"/>
                </a:schemeClr>
              </a:outerShdw>
            </a:effectLst>
          </a:endParaRPr>
        </a:p>
      </xdr:txBody>
    </xdr:sp>
    <xdr:clientData/>
  </xdr:twoCellAnchor>
  <xdr:twoCellAnchor editAs="absolute">
    <xdr:from>
      <xdr:col>5</xdr:col>
      <xdr:colOff>387040</xdr:colOff>
      <xdr:row>21</xdr:row>
      <xdr:rowOff>45535</xdr:rowOff>
    </xdr:from>
    <xdr:to>
      <xdr:col>5</xdr:col>
      <xdr:colOff>603574</xdr:colOff>
      <xdr:row>22</xdr:row>
      <xdr:rowOff>130801</xdr:rowOff>
    </xdr:to>
    <xdr:sp macro="" textlink="Table!Q5">
      <xdr:nvSpPr>
        <xdr:cNvPr id="101" name="Rectangle 100">
          <a:extLst>
            <a:ext uri="{FF2B5EF4-FFF2-40B4-BE49-F238E27FC236}">
              <a16:creationId xmlns:a16="http://schemas.microsoft.com/office/drawing/2014/main" id="{00000000-0008-0000-0000-000065000000}"/>
            </a:ext>
          </a:extLst>
        </xdr:cNvPr>
        <xdr:cNvSpPr/>
      </xdr:nvSpPr>
      <xdr:spPr>
        <a:xfrm>
          <a:off x="3435040" y="3828641"/>
          <a:ext cx="216534" cy="264560"/>
        </a:xfrm>
        <a:prstGeom prst="rect">
          <a:avLst/>
        </a:prstGeom>
        <a:noFill/>
      </xdr:spPr>
      <xdr:txBody>
        <a:bodyPr wrap="none" lIns="91440" tIns="45720" rIns="91440" bIns="45720">
          <a:spAutoFit/>
        </a:bodyPr>
        <a:lstStyle/>
        <a:p>
          <a:pPr marL="0" indent="0" algn="ctr"/>
          <a:fld id="{02CE974A-2C68-4947-8DFF-C5B135355460}" type="TxLink">
            <a:rPr lang="en-US" sz="1100" b="0" i="0" u="none" strike="noStrike" cap="none" spc="0">
              <a:ln w="0"/>
              <a:solidFill>
                <a:srgbClr val="C00000"/>
              </a:solidFill>
              <a:effectLst>
                <a:outerShdw blurRad="38100" dist="19050" dir="2700000" algn="tl" rotWithShape="0">
                  <a:schemeClr val="dk1">
                    <a:alpha val="40000"/>
                  </a:schemeClr>
                </a:outerShdw>
              </a:effectLst>
              <a:latin typeface="Calibri"/>
              <a:ea typeface="+mn-ea"/>
              <a:cs typeface="+mn-cs"/>
            </a:rPr>
            <a:pPr marL="0" indent="0" algn="ctr"/>
            <a:t> </a:t>
          </a:fld>
          <a:endParaRPr lang="en-US" sz="1100" b="0" i="0" u="none" strike="noStrike" cap="none" spc="0">
            <a:ln w="0"/>
            <a:solidFill>
              <a:srgbClr val="C00000"/>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7</xdr:col>
      <xdr:colOff>206065</xdr:colOff>
      <xdr:row>21</xdr:row>
      <xdr:rowOff>36010</xdr:rowOff>
    </xdr:from>
    <xdr:to>
      <xdr:col>7</xdr:col>
      <xdr:colOff>422599</xdr:colOff>
      <xdr:row>22</xdr:row>
      <xdr:rowOff>121276</xdr:rowOff>
    </xdr:to>
    <xdr:sp macro="" textlink="Table!Q6">
      <xdr:nvSpPr>
        <xdr:cNvPr id="102" name="Rectangle 101">
          <a:extLst>
            <a:ext uri="{FF2B5EF4-FFF2-40B4-BE49-F238E27FC236}">
              <a16:creationId xmlns:a16="http://schemas.microsoft.com/office/drawing/2014/main" id="{00000000-0008-0000-0000-000066000000}"/>
            </a:ext>
          </a:extLst>
        </xdr:cNvPr>
        <xdr:cNvSpPr/>
      </xdr:nvSpPr>
      <xdr:spPr>
        <a:xfrm>
          <a:off x="4473265" y="3819116"/>
          <a:ext cx="216534" cy="264560"/>
        </a:xfrm>
        <a:prstGeom prst="rect">
          <a:avLst/>
        </a:prstGeom>
        <a:noFill/>
      </xdr:spPr>
      <xdr:txBody>
        <a:bodyPr wrap="none" lIns="91440" tIns="45720" rIns="91440" bIns="45720">
          <a:spAutoFit/>
        </a:bodyPr>
        <a:lstStyle/>
        <a:p>
          <a:pPr marL="0" indent="0" algn="ctr"/>
          <a:fld id="{075EE5F3-E186-4D22-9B3F-3A41AD43A168}" type="TxLink">
            <a:rPr lang="en-US" sz="1100" b="0" i="0" u="none" strike="noStrike" cap="none" spc="0">
              <a:ln w="0"/>
              <a:solidFill>
                <a:srgbClr val="C00000"/>
              </a:solidFill>
              <a:effectLst>
                <a:outerShdw blurRad="38100" dist="19050" dir="2700000" algn="tl" rotWithShape="0">
                  <a:schemeClr val="dk1">
                    <a:alpha val="40000"/>
                  </a:schemeClr>
                </a:outerShdw>
              </a:effectLst>
              <a:latin typeface="Calibri"/>
              <a:ea typeface="+mn-ea"/>
              <a:cs typeface="+mn-cs"/>
            </a:rPr>
            <a:pPr marL="0" indent="0" algn="ctr"/>
            <a:t> </a:t>
          </a:fld>
          <a:endParaRPr lang="en-US" sz="1100" b="0" i="0" u="none" strike="noStrike" cap="none" spc="0">
            <a:ln w="0"/>
            <a:solidFill>
              <a:srgbClr val="C00000"/>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9</xdr:col>
      <xdr:colOff>91765</xdr:colOff>
      <xdr:row>21</xdr:row>
      <xdr:rowOff>36010</xdr:rowOff>
    </xdr:from>
    <xdr:to>
      <xdr:col>9</xdr:col>
      <xdr:colOff>308299</xdr:colOff>
      <xdr:row>22</xdr:row>
      <xdr:rowOff>121276</xdr:rowOff>
    </xdr:to>
    <xdr:sp macro="" textlink="Table!Q7">
      <xdr:nvSpPr>
        <xdr:cNvPr id="103" name="Rectangle 102">
          <a:extLst>
            <a:ext uri="{FF2B5EF4-FFF2-40B4-BE49-F238E27FC236}">
              <a16:creationId xmlns:a16="http://schemas.microsoft.com/office/drawing/2014/main" id="{00000000-0008-0000-0000-000067000000}"/>
            </a:ext>
          </a:extLst>
        </xdr:cNvPr>
        <xdr:cNvSpPr/>
      </xdr:nvSpPr>
      <xdr:spPr>
        <a:xfrm>
          <a:off x="5578165" y="3819116"/>
          <a:ext cx="216534" cy="264560"/>
        </a:xfrm>
        <a:prstGeom prst="rect">
          <a:avLst/>
        </a:prstGeom>
        <a:noFill/>
      </xdr:spPr>
      <xdr:txBody>
        <a:bodyPr wrap="none" lIns="91440" tIns="45720" rIns="91440" bIns="45720">
          <a:spAutoFit/>
        </a:bodyPr>
        <a:lstStyle/>
        <a:p>
          <a:pPr marL="0" indent="0" algn="ctr"/>
          <a:fld id="{F162ABC2-BD29-45F6-BD5F-4D2C300425FA}" type="TxLink">
            <a:rPr lang="en-US" sz="1100" b="0" i="0" u="none" strike="noStrike" cap="none" spc="0">
              <a:ln w="0"/>
              <a:solidFill>
                <a:srgbClr val="C00000"/>
              </a:solidFill>
              <a:effectLst>
                <a:outerShdw blurRad="38100" dist="19050" dir="2700000" algn="tl" rotWithShape="0">
                  <a:schemeClr val="dk1">
                    <a:alpha val="40000"/>
                  </a:schemeClr>
                </a:outerShdw>
              </a:effectLst>
              <a:latin typeface="Calibri"/>
              <a:ea typeface="+mn-ea"/>
              <a:cs typeface="+mn-cs"/>
            </a:rPr>
            <a:pPr marL="0" indent="0" algn="ctr"/>
            <a:t> </a:t>
          </a:fld>
          <a:endParaRPr lang="en-US" sz="1100" b="0" i="0" u="none" strike="noStrike" cap="none" spc="0">
            <a:ln w="0"/>
            <a:solidFill>
              <a:srgbClr val="C00000"/>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editAs="absolute">
    <xdr:from>
      <xdr:col>3</xdr:col>
      <xdr:colOff>95250</xdr:colOff>
      <xdr:row>23</xdr:row>
      <xdr:rowOff>95250</xdr:rowOff>
    </xdr:from>
    <xdr:to>
      <xdr:col>9</xdr:col>
      <xdr:colOff>590550</xdr:colOff>
      <xdr:row>29</xdr:row>
      <xdr:rowOff>142875</xdr:rowOff>
    </xdr:to>
    <xdr:graphicFrame macro="">
      <xdr:nvGraphicFramePr>
        <xdr:cNvPr id="104" name="Chart 103">
          <a:extLst>
            <a:ext uri="{FF2B5EF4-FFF2-40B4-BE49-F238E27FC236}">
              <a16:creationId xmlns:a16="http://schemas.microsoft.com/office/drawing/2014/main" id="{00000000-0008-0000-0000-00006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9</xdr:col>
      <xdr:colOff>401726</xdr:colOff>
      <xdr:row>0</xdr:row>
      <xdr:rowOff>38100</xdr:rowOff>
    </xdr:from>
    <xdr:to>
      <xdr:col>13</xdr:col>
      <xdr:colOff>437920</xdr:colOff>
      <xdr:row>3</xdr:row>
      <xdr:rowOff>0</xdr:rowOff>
    </xdr:to>
    <xdr:sp macro="" textlink="">
      <xdr:nvSpPr>
        <xdr:cNvPr id="108" name="Rectangle 107">
          <a:extLst>
            <a:ext uri="{FF2B5EF4-FFF2-40B4-BE49-F238E27FC236}">
              <a16:creationId xmlns:a16="http://schemas.microsoft.com/office/drawing/2014/main" id="{00000000-0008-0000-0000-00006C000000}"/>
            </a:ext>
          </a:extLst>
        </xdr:cNvPr>
        <xdr:cNvSpPr/>
      </xdr:nvSpPr>
      <xdr:spPr>
        <a:xfrm>
          <a:off x="5888126" y="38100"/>
          <a:ext cx="3129018" cy="499782"/>
        </a:xfrm>
        <a:prstGeom prst="rect">
          <a:avLst/>
        </a:prstGeom>
        <a:noFill/>
      </xdr:spPr>
      <xdr:txBody>
        <a:bodyPr wrap="square" lIns="91440" tIns="45720" rIns="91440" bIns="45720">
          <a:noAutofit/>
        </a:bodyPr>
        <a:lstStyle/>
        <a:p>
          <a:pPr marL="0" indent="0" algn="ctr"/>
          <a:r>
            <a:rPr lang="en-US" sz="2000" b="1" i="0" u="none" strike="noStrike"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Margun Pub</a:t>
          </a:r>
          <a:r>
            <a:rPr lang="en-US" sz="2000" b="1" i="0" u="none" strike="noStrike" cap="none" spc="0" baseline="0">
              <a:ln w="0"/>
              <a:solidFill>
                <a:schemeClr val="bg1">
                  <a:lumMod val="85000"/>
                </a:schemeClr>
              </a:solidFill>
              <a:effectLst>
                <a:outerShdw blurRad="38100" dist="19050" dir="2700000" algn="tl" rotWithShape="0">
                  <a:schemeClr val="dk1">
                    <a:alpha val="40000"/>
                  </a:schemeClr>
                </a:outerShdw>
              </a:effectLst>
              <a:latin typeface="+mn-lt"/>
              <a:ea typeface="+mn-ea"/>
              <a:cs typeface="+mn-cs"/>
            </a:rPr>
            <a:t> Analysis</a:t>
          </a:r>
          <a:endParaRPr lang="en-US" sz="2000" b="1" i="0" u="none" strike="noStrike" cap="none" spc="0">
            <a:ln w="0"/>
            <a:solidFill>
              <a:schemeClr val="bg1">
                <a:lumMod val="85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5</xdr:col>
      <xdr:colOff>316823</xdr:colOff>
      <xdr:row>14</xdr:row>
      <xdr:rowOff>169360</xdr:rowOff>
    </xdr:from>
    <xdr:to>
      <xdr:col>7</xdr:col>
      <xdr:colOff>521411</xdr:colOff>
      <xdr:row>18</xdr:row>
      <xdr:rowOff>62903</xdr:rowOff>
    </xdr:to>
    <xdr:sp macro="" textlink="">
      <xdr:nvSpPr>
        <xdr:cNvPr id="106" name="Rectangle 105">
          <a:extLst>
            <a:ext uri="{FF2B5EF4-FFF2-40B4-BE49-F238E27FC236}">
              <a16:creationId xmlns:a16="http://schemas.microsoft.com/office/drawing/2014/main" id="{00000000-0008-0000-0000-00006A000000}"/>
            </a:ext>
          </a:extLst>
        </xdr:cNvPr>
        <xdr:cNvSpPr/>
      </xdr:nvSpPr>
      <xdr:spPr>
        <a:xfrm>
          <a:off x="3364823" y="2729680"/>
          <a:ext cx="1423788" cy="640303"/>
        </a:xfrm>
        <a:prstGeom prst="rect">
          <a:avLst/>
        </a:prstGeom>
        <a:noFill/>
      </xdr:spPr>
      <xdr:txBody>
        <a:bodyPr wrap="none" lIns="91440" tIns="45720" rIns="91440" bIns="45720">
          <a:sp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200" b="0" i="0" u="none" strike="noStrike" kern="0" cap="none" spc="0" normalizeH="0" baseline="0" noProof="0">
              <a:ln w="0"/>
              <a:solidFill>
                <a:srgbClr val="4472C4">
                  <a:lumMod val="50000"/>
                </a:srgbClr>
              </a:solidFill>
              <a:effectLst>
                <a:outerShdw blurRad="38100" dist="19050" dir="2700000" algn="tl" rotWithShape="0">
                  <a:prstClr val="black">
                    <a:alpha val="40000"/>
                  </a:prstClr>
                </a:outerShdw>
              </a:effectLst>
              <a:uLnTx/>
              <a:uFillTx/>
              <a:latin typeface="+mn-lt"/>
              <a:ea typeface="+mn-ea"/>
              <a:cs typeface="+mn-cs"/>
            </a:rPr>
            <a:t>Sales by Each Brand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IN" sz="1100" b="0" i="0" u="none" strike="noStrike" kern="0" cap="none" spc="0" normalizeH="0" baseline="0" noProof="0">
            <a:ln>
              <a:noFill/>
            </a:ln>
            <a:solidFill>
              <a:prstClr val="black"/>
            </a:solidFill>
            <a:effectLst/>
            <a:uLnTx/>
            <a:uFillTx/>
            <a:latin typeface="+mn-lt"/>
            <a:ea typeface="+mn-ea"/>
            <a:cs typeface="+mn-cs"/>
          </a:endParaRPr>
        </a:p>
        <a:p>
          <a:pPr marL="0" indent="0" algn="ctr"/>
          <a:endParaRPr lang="en-US" sz="1200" b="0" cap="none" spc="0">
            <a:ln w="0"/>
            <a:solidFill>
              <a:schemeClr val="accent5">
                <a:lumMod val="50000"/>
              </a:schemeClr>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5</xdr:col>
      <xdr:colOff>213566</xdr:colOff>
      <xdr:row>22</xdr:row>
      <xdr:rowOff>95065</xdr:rowOff>
    </xdr:from>
    <xdr:to>
      <xdr:col>7</xdr:col>
      <xdr:colOff>598010</xdr:colOff>
      <xdr:row>24</xdr:row>
      <xdr:rowOff>9510</xdr:rowOff>
    </xdr:to>
    <xdr:sp macro="" textlink="">
      <xdr:nvSpPr>
        <xdr:cNvPr id="109" name="Rectangle 108">
          <a:extLst>
            <a:ext uri="{FF2B5EF4-FFF2-40B4-BE49-F238E27FC236}">
              <a16:creationId xmlns:a16="http://schemas.microsoft.com/office/drawing/2014/main" id="{00000000-0008-0000-0000-00006D000000}"/>
            </a:ext>
          </a:extLst>
        </xdr:cNvPr>
        <xdr:cNvSpPr/>
      </xdr:nvSpPr>
      <xdr:spPr>
        <a:xfrm>
          <a:off x="3261566" y="4133665"/>
          <a:ext cx="1603644" cy="280205"/>
        </a:xfrm>
        <a:prstGeom prst="rect">
          <a:avLst/>
        </a:prstGeom>
        <a:noFill/>
      </xdr:spPr>
      <xdr:txBody>
        <a:bodyPr wrap="none" lIns="91440" tIns="45720" rIns="91440" bIns="45720">
          <a:spAutoFit/>
        </a:bodyPr>
        <a:lstStyle/>
        <a:p>
          <a:pPr marL="0" indent="0" algn="ctr"/>
          <a:r>
            <a:rPr lang="en-US" sz="1200" b="0" cap="none" spc="0">
              <a:ln w="0"/>
              <a:solidFill>
                <a:schemeClr val="accent5">
                  <a:lumMod val="50000"/>
                </a:schemeClr>
              </a:solidFill>
              <a:effectLst>
                <a:outerShdw blurRad="38100" dist="19050" dir="2700000" algn="tl" rotWithShape="0">
                  <a:schemeClr val="dk1">
                    <a:alpha val="40000"/>
                  </a:schemeClr>
                </a:outerShdw>
              </a:effectLst>
              <a:latin typeface="+mn-lt"/>
              <a:ea typeface="+mn-ea"/>
              <a:cs typeface="+mn-cs"/>
            </a:rPr>
            <a:t>Categories Sales View</a:t>
          </a:r>
        </a:p>
      </xdr:txBody>
    </xdr:sp>
    <xdr:clientData/>
  </xdr:twoCellAnchor>
  <xdr:twoCellAnchor editAs="absolute">
    <xdr:from>
      <xdr:col>10</xdr:col>
      <xdr:colOff>342899</xdr:colOff>
      <xdr:row>17</xdr:row>
      <xdr:rowOff>66675</xdr:rowOff>
    </xdr:from>
    <xdr:to>
      <xdr:col>19</xdr:col>
      <xdr:colOff>114299</xdr:colOff>
      <xdr:row>29</xdr:row>
      <xdr:rowOff>80962</xdr:rowOff>
    </xdr:to>
    <xdr:graphicFrame macro="">
      <xdr:nvGraphicFramePr>
        <xdr:cNvPr id="110" name="Chart 109">
          <a:extLst>
            <a:ext uri="{FF2B5EF4-FFF2-40B4-BE49-F238E27FC236}">
              <a16:creationId xmlns:a16="http://schemas.microsoft.com/office/drawing/2014/main" id="{00000000-0008-0000-0000-00006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10</xdr:col>
      <xdr:colOff>514350</xdr:colOff>
      <xdr:row>29</xdr:row>
      <xdr:rowOff>76200</xdr:rowOff>
    </xdr:from>
    <xdr:to>
      <xdr:col>18</xdr:col>
      <xdr:colOff>466725</xdr:colOff>
      <xdr:row>29</xdr:row>
      <xdr:rowOff>76200</xdr:rowOff>
    </xdr:to>
    <xdr:cxnSp macro="">
      <xdr:nvCxnSpPr>
        <xdr:cNvPr id="20" name="Straight Connector 19">
          <a:extLst>
            <a:ext uri="{FF2B5EF4-FFF2-40B4-BE49-F238E27FC236}">
              <a16:creationId xmlns:a16="http://schemas.microsoft.com/office/drawing/2014/main" id="{00000000-0008-0000-0000-000014000000}"/>
            </a:ext>
          </a:extLst>
        </xdr:cNvPr>
        <xdr:cNvCxnSpPr/>
      </xdr:nvCxnSpPr>
      <xdr:spPr>
        <a:xfrm>
          <a:off x="6610350" y="5610225"/>
          <a:ext cx="5429250" cy="0"/>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16</xdr:col>
      <xdr:colOff>323178</xdr:colOff>
      <xdr:row>15</xdr:row>
      <xdr:rowOff>150310</xdr:rowOff>
    </xdr:from>
    <xdr:to>
      <xdr:col>18</xdr:col>
      <xdr:colOff>515070</xdr:colOff>
      <xdr:row>17</xdr:row>
      <xdr:rowOff>39990</xdr:rowOff>
    </xdr:to>
    <xdr:sp macro="" textlink="">
      <xdr:nvSpPr>
        <xdr:cNvPr id="113" name="Rectangle 112">
          <a:extLst>
            <a:ext uri="{FF2B5EF4-FFF2-40B4-BE49-F238E27FC236}">
              <a16:creationId xmlns:a16="http://schemas.microsoft.com/office/drawing/2014/main" id="{00000000-0008-0000-0000-000071000000}"/>
            </a:ext>
          </a:extLst>
        </xdr:cNvPr>
        <xdr:cNvSpPr/>
      </xdr:nvSpPr>
      <xdr:spPr>
        <a:xfrm>
          <a:off x="10676853" y="3007810"/>
          <a:ext cx="1411092" cy="280205"/>
        </a:xfrm>
        <a:prstGeom prst="rect">
          <a:avLst/>
        </a:prstGeom>
        <a:noFill/>
      </xdr:spPr>
      <xdr:txBody>
        <a:bodyPr wrap="none" lIns="91440" tIns="45720" rIns="91440" bIns="45720">
          <a:spAutoFit/>
        </a:bodyPr>
        <a:lstStyle/>
        <a:p>
          <a:pPr algn="ctr"/>
          <a:r>
            <a:rPr lang="en-US" sz="1200" b="0" cap="none" spc="0">
              <a:ln w="0"/>
              <a:solidFill>
                <a:schemeClr val="accent5">
                  <a:lumMod val="50000"/>
                </a:schemeClr>
              </a:solidFill>
              <a:effectLst>
                <a:outerShdw blurRad="38100" dist="19050" dir="2700000" algn="tl" rotWithShape="0">
                  <a:schemeClr val="dk1">
                    <a:alpha val="40000"/>
                  </a:schemeClr>
                </a:outerShdw>
              </a:effectLst>
            </a:rPr>
            <a:t>Monthly Sales View</a:t>
          </a:r>
        </a:p>
      </xdr:txBody>
    </xdr:sp>
    <xdr:clientData/>
  </xdr:twoCellAnchor>
  <xdr:twoCellAnchor editAs="absolute">
    <xdr:from>
      <xdr:col>12</xdr:col>
      <xdr:colOff>512302</xdr:colOff>
      <xdr:row>5</xdr:row>
      <xdr:rowOff>7435</xdr:rowOff>
    </xdr:from>
    <xdr:to>
      <xdr:col>13</xdr:col>
      <xdr:colOff>116350</xdr:colOff>
      <xdr:row>6</xdr:row>
      <xdr:rowOff>76992</xdr:rowOff>
    </xdr:to>
    <xdr:sp macro="" textlink="Table!AQ4">
      <xdr:nvSpPr>
        <xdr:cNvPr id="114" name="Rectangle 113">
          <a:extLst>
            <a:ext uri="{FF2B5EF4-FFF2-40B4-BE49-F238E27FC236}">
              <a16:creationId xmlns:a16="http://schemas.microsoft.com/office/drawing/2014/main" id="{00000000-0008-0000-0000-000072000000}"/>
            </a:ext>
          </a:extLst>
        </xdr:cNvPr>
        <xdr:cNvSpPr/>
      </xdr:nvSpPr>
      <xdr:spPr>
        <a:xfrm>
          <a:off x="8481926" y="903906"/>
          <a:ext cx="213648" cy="248851"/>
        </a:xfrm>
        <a:prstGeom prst="rect">
          <a:avLst/>
        </a:prstGeom>
        <a:noFill/>
      </xdr:spPr>
      <xdr:txBody>
        <a:bodyPr wrap="none" lIns="91440" tIns="45720" rIns="91440" bIns="45720">
          <a:spAutoFit/>
        </a:bodyPr>
        <a:lstStyle/>
        <a:p>
          <a:pPr marL="0" indent="0" algn="ctr"/>
          <a:fld id="{91D75AF4-FB32-4D56-9569-20EE0A28FCC3}" type="TxLink">
            <a:rPr lang="en-US" sz="1000" b="1" cap="none" spc="0">
              <a:ln w="0"/>
              <a:solidFill>
                <a:schemeClr val="bg1"/>
              </a:solidFill>
              <a:effectLst>
                <a:outerShdw blurRad="38100" dist="19050" dir="2700000" algn="tl" rotWithShape="0">
                  <a:schemeClr val="dk1">
                    <a:alpha val="40000"/>
                  </a:schemeClr>
                </a:outerShdw>
              </a:effectLst>
              <a:latin typeface="+mn-lt"/>
              <a:ea typeface="+mn-ea"/>
              <a:cs typeface="+mn-cs"/>
            </a:rPr>
            <a:pPr marL="0" indent="0" algn="ctr"/>
            <a:t> </a:t>
          </a:fld>
          <a:endParaRPr lang="en-US" sz="1000" b="1" cap="none" spc="0">
            <a:ln w="0"/>
            <a:solidFill>
              <a:schemeClr val="bg1"/>
            </a:solidFill>
            <a:effectLst>
              <a:outerShdw blurRad="38100" dist="19050" dir="2700000" algn="tl" rotWithShape="0">
                <a:schemeClr val="dk1">
                  <a:alpha val="40000"/>
                </a:schemeClr>
              </a:outerShdw>
            </a:effectLst>
            <a:latin typeface="+mn-lt"/>
            <a:ea typeface="+mn-ea"/>
            <a:cs typeface="+mn-cs"/>
          </a:endParaRPr>
        </a:p>
      </xdr:txBody>
    </xdr:sp>
    <xdr:clientData/>
  </xdr:twoCellAnchor>
  <xdr:twoCellAnchor editAs="absolute">
    <xdr:from>
      <xdr:col>5</xdr:col>
      <xdr:colOff>585454</xdr:colOff>
      <xdr:row>29</xdr:row>
      <xdr:rowOff>169360</xdr:rowOff>
    </xdr:from>
    <xdr:to>
      <xdr:col>7</xdr:col>
      <xdr:colOff>214692</xdr:colOff>
      <xdr:row>31</xdr:row>
      <xdr:rowOff>68160</xdr:rowOff>
    </xdr:to>
    <xdr:sp macro="" textlink="">
      <xdr:nvSpPr>
        <xdr:cNvPr id="111" name="Rectangle 110">
          <a:extLst>
            <a:ext uri="{FF2B5EF4-FFF2-40B4-BE49-F238E27FC236}">
              <a16:creationId xmlns:a16="http://schemas.microsoft.com/office/drawing/2014/main" id="{00000000-0008-0000-0000-00006F000000}"/>
            </a:ext>
          </a:extLst>
        </xdr:cNvPr>
        <xdr:cNvSpPr/>
      </xdr:nvSpPr>
      <xdr:spPr>
        <a:xfrm>
          <a:off x="3633454" y="5488120"/>
          <a:ext cx="848438" cy="264560"/>
        </a:xfrm>
        <a:prstGeom prst="rect">
          <a:avLst/>
        </a:prstGeom>
        <a:noFill/>
      </xdr:spPr>
      <xdr:txBody>
        <a:bodyPr wrap="none" lIns="91440" tIns="45720" rIns="91440" bIns="45720">
          <a:spAutoFit/>
        </a:bodyPr>
        <a:lstStyle/>
        <a:p>
          <a:pPr marL="0" indent="0" algn="ctr"/>
          <a:r>
            <a:rPr lang="en-US" sz="1100" b="0" cap="none" spc="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rPr>
            <a:t>Sales Brand</a:t>
          </a:r>
        </a:p>
      </xdr:txBody>
    </xdr:sp>
    <xdr:clientData/>
  </xdr:twoCellAnchor>
  <xdr:twoCellAnchor editAs="absolute">
    <xdr:from>
      <xdr:col>13</xdr:col>
      <xdr:colOff>475448</xdr:colOff>
      <xdr:row>29</xdr:row>
      <xdr:rowOff>159835</xdr:rowOff>
    </xdr:from>
    <xdr:to>
      <xdr:col>14</xdr:col>
      <xdr:colOff>496149</xdr:colOff>
      <xdr:row>31</xdr:row>
      <xdr:rowOff>58635</xdr:rowOff>
    </xdr:to>
    <xdr:sp macro="" textlink="">
      <xdr:nvSpPr>
        <xdr:cNvPr id="115" name="Rectangle 114">
          <a:extLst>
            <a:ext uri="{FF2B5EF4-FFF2-40B4-BE49-F238E27FC236}">
              <a16:creationId xmlns:a16="http://schemas.microsoft.com/office/drawing/2014/main" id="{00000000-0008-0000-0000-000073000000}"/>
            </a:ext>
          </a:extLst>
        </xdr:cNvPr>
        <xdr:cNvSpPr/>
      </xdr:nvSpPr>
      <xdr:spPr>
        <a:xfrm>
          <a:off x="9047948" y="5478595"/>
          <a:ext cx="630301" cy="264560"/>
        </a:xfrm>
        <a:prstGeom prst="rect">
          <a:avLst/>
        </a:prstGeom>
        <a:noFill/>
      </xdr:spPr>
      <xdr:txBody>
        <a:bodyPr wrap="none" lIns="91440" tIns="45720" rIns="91440" bIns="45720">
          <a:spAutoFit/>
        </a:bodyPr>
        <a:lstStyle/>
        <a:p>
          <a:pPr marL="0" indent="0" algn="ctr"/>
          <a:r>
            <a:rPr lang="en-US" sz="1100" b="0" cap="none" spc="0">
              <a:ln w="0"/>
              <a:solidFill>
                <a:schemeClr val="accent1">
                  <a:lumMod val="50000"/>
                </a:schemeClr>
              </a:solidFill>
              <a:effectLst>
                <a:outerShdw blurRad="38100" dist="19050" dir="2700000" algn="tl" rotWithShape="0">
                  <a:schemeClr val="dk1">
                    <a:alpha val="40000"/>
                  </a:schemeClr>
                </a:outerShdw>
              </a:effectLst>
              <a:latin typeface="+mn-lt"/>
              <a:ea typeface="+mn-ea"/>
              <a:cs typeface="+mn-cs"/>
            </a:rPr>
            <a:t>Months</a:t>
          </a:r>
        </a:p>
      </xdr:txBody>
    </xdr:sp>
    <xdr:clientData/>
  </xdr:twoCellAnchor>
  <xdr:twoCellAnchor editAs="absolute">
    <xdr:from>
      <xdr:col>3</xdr:col>
      <xdr:colOff>323850</xdr:colOff>
      <xdr:row>29</xdr:row>
      <xdr:rowOff>76200</xdr:rowOff>
    </xdr:from>
    <xdr:to>
      <xdr:col>9</xdr:col>
      <xdr:colOff>590550</xdr:colOff>
      <xdr:row>29</xdr:row>
      <xdr:rowOff>85725</xdr:rowOff>
    </xdr:to>
    <xdr:cxnSp macro="">
      <xdr:nvCxnSpPr>
        <xdr:cNvPr id="116" name="Straight Connector 115">
          <a:extLst>
            <a:ext uri="{FF2B5EF4-FFF2-40B4-BE49-F238E27FC236}">
              <a16:creationId xmlns:a16="http://schemas.microsoft.com/office/drawing/2014/main" id="{00000000-0008-0000-0000-000074000000}"/>
            </a:ext>
          </a:extLst>
        </xdr:cNvPr>
        <xdr:cNvCxnSpPr/>
      </xdr:nvCxnSpPr>
      <xdr:spPr>
        <a:xfrm>
          <a:off x="2152650" y="5610225"/>
          <a:ext cx="3924300" cy="9525"/>
        </a:xfrm>
        <a:prstGeom prst="line">
          <a:avLst/>
        </a:prstGeom>
        <a:ln>
          <a:solidFill>
            <a:srgbClr val="C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3</xdr:col>
      <xdr:colOff>104776</xdr:colOff>
      <xdr:row>9</xdr:row>
      <xdr:rowOff>19050</xdr:rowOff>
    </xdr:from>
    <xdr:to>
      <xdr:col>6</xdr:col>
      <xdr:colOff>495300</xdr:colOff>
      <xdr:row>14</xdr:row>
      <xdr:rowOff>9526</xdr:rowOff>
    </xdr:to>
    <xdr:graphicFrame macro="">
      <xdr:nvGraphicFramePr>
        <xdr:cNvPr id="117" name="Chart 116">
          <a:extLst>
            <a:ext uri="{FF2B5EF4-FFF2-40B4-BE49-F238E27FC236}">
              <a16:creationId xmlns:a16="http://schemas.microsoft.com/office/drawing/2014/main" id="{00000000-0008-0000-0000-00007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6</xdr:col>
      <xdr:colOff>209549</xdr:colOff>
      <xdr:row>9</xdr:row>
      <xdr:rowOff>9524</xdr:rowOff>
    </xdr:from>
    <xdr:to>
      <xdr:col>6</xdr:col>
      <xdr:colOff>526470</xdr:colOff>
      <xdr:row>10</xdr:row>
      <xdr:rowOff>135945</xdr:rowOff>
    </xdr:to>
    <xdr:pic>
      <xdr:nvPicPr>
        <xdr:cNvPr id="17" name="Picture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3867149" y="1724024"/>
          <a:ext cx="316921" cy="316921"/>
        </a:xfrm>
        <a:prstGeom prst="rect">
          <a:avLst/>
        </a:prstGeom>
      </xdr:spPr>
    </xdr:pic>
    <xdr:clientData/>
  </xdr:twoCellAnchor>
  <xdr:twoCellAnchor editAs="absolute">
    <xdr:from>
      <xdr:col>9</xdr:col>
      <xdr:colOff>228599</xdr:colOff>
      <xdr:row>0</xdr:row>
      <xdr:rowOff>57149</xdr:rowOff>
    </xdr:from>
    <xdr:to>
      <xdr:col>10</xdr:col>
      <xdr:colOff>76199</xdr:colOff>
      <xdr:row>2</xdr:row>
      <xdr:rowOff>133349</xdr:rowOff>
    </xdr:to>
    <xdr:pic>
      <xdr:nvPicPr>
        <xdr:cNvPr id="118" name="Picture 117">
          <a:extLst>
            <a:ext uri="{FF2B5EF4-FFF2-40B4-BE49-F238E27FC236}">
              <a16:creationId xmlns:a16="http://schemas.microsoft.com/office/drawing/2014/main" id="{00000000-0008-0000-0000-00007600000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714999" y="57149"/>
          <a:ext cx="457200" cy="457200"/>
        </a:xfrm>
        <a:prstGeom prst="rect">
          <a:avLst/>
        </a:prstGeom>
        <a:effectLst>
          <a:outerShdw dist="38100" dir="13500000" algn="br" rotWithShape="0">
            <a:prstClr val="black">
              <a:alpha val="40000"/>
            </a:prstClr>
          </a:outerShdw>
        </a:effectLst>
      </xdr:spPr>
    </xdr:pic>
    <xdr:clientData/>
  </xdr:twoCellAnchor>
  <xdr:twoCellAnchor editAs="absolute">
    <xdr:from>
      <xdr:col>16</xdr:col>
      <xdr:colOff>9524</xdr:colOff>
      <xdr:row>15</xdr:row>
      <xdr:rowOff>133349</xdr:rowOff>
    </xdr:from>
    <xdr:to>
      <xdr:col>16</xdr:col>
      <xdr:colOff>326445</xdr:colOff>
      <xdr:row>17</xdr:row>
      <xdr:rowOff>59745</xdr:rowOff>
    </xdr:to>
    <xdr:pic>
      <xdr:nvPicPr>
        <xdr:cNvPr id="119" name="Picture 118">
          <a:extLst>
            <a:ext uri="{FF2B5EF4-FFF2-40B4-BE49-F238E27FC236}">
              <a16:creationId xmlns:a16="http://schemas.microsoft.com/office/drawing/2014/main" id="{00000000-0008-0000-0000-000077000000}"/>
            </a:ext>
          </a:extLst>
        </xdr:cNvPr>
        <xdr:cNvPicPr>
          <a:picLocks noChangeAspect="1"/>
        </xdr:cNvPicPr>
      </xdr:nvPicPr>
      <xdr:blipFill>
        <a:blip xmlns:r="http://schemas.openxmlformats.org/officeDocument/2006/relationships" r:embed="rId10">
          <a:duotone>
            <a:prstClr val="black"/>
            <a:schemeClr val="accent2">
              <a:tint val="45000"/>
              <a:satMod val="400000"/>
            </a:schemeClr>
          </a:duotone>
          <a:extLst>
            <a:ext uri="{BEBA8EAE-BF5A-486C-A8C5-ECC9F3942E4B}">
              <a14:imgProps xmlns:a14="http://schemas.microsoft.com/office/drawing/2010/main">
                <a14:imgLayer r:embed="rId11">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0363199" y="2990849"/>
          <a:ext cx="316921" cy="316921"/>
        </a:xfrm>
        <a:prstGeom prst="rect">
          <a:avLst/>
        </a:prstGeom>
      </xdr:spPr>
    </xdr:pic>
    <xdr:clientData/>
  </xdr:twoCellAnchor>
  <xdr:twoCellAnchor editAs="absolute">
    <xdr:from>
      <xdr:col>11</xdr:col>
      <xdr:colOff>228600</xdr:colOff>
      <xdr:row>10</xdr:row>
      <xdr:rowOff>0</xdr:rowOff>
    </xdr:from>
    <xdr:to>
      <xdr:col>11</xdr:col>
      <xdr:colOff>879792</xdr:colOff>
      <xdr:row>11</xdr:row>
      <xdr:rowOff>100911</xdr:rowOff>
    </xdr:to>
    <xdr:sp macro="" textlink="Table!$U$5">
      <xdr:nvSpPr>
        <xdr:cNvPr id="120" name="Rectangle 119">
          <a:extLst>
            <a:ext uri="{FF2B5EF4-FFF2-40B4-BE49-F238E27FC236}">
              <a16:creationId xmlns:a16="http://schemas.microsoft.com/office/drawing/2014/main" id="{00000000-0008-0000-0000-000078000000}"/>
            </a:ext>
          </a:extLst>
        </xdr:cNvPr>
        <xdr:cNvSpPr/>
      </xdr:nvSpPr>
      <xdr:spPr>
        <a:xfrm>
          <a:off x="6952129" y="1792941"/>
          <a:ext cx="651192" cy="280205"/>
        </a:xfrm>
        <a:prstGeom prst="rect">
          <a:avLst/>
        </a:prstGeom>
        <a:noFill/>
      </xdr:spPr>
      <xdr:txBody>
        <a:bodyPr wrap="square" lIns="91440" tIns="45720" rIns="91440" bIns="45720">
          <a:spAutoFit/>
        </a:bodyPr>
        <a:lstStyle/>
        <a:p>
          <a:pPr algn="ctr"/>
          <a:fld id="{66D758DE-6C58-44A8-9194-02C6498DF0D4}"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rPr>
            <a:pPr algn="ctr"/>
            <a:t> </a:t>
          </a:fld>
          <a:endParaRPr lang="en-US" sz="6000" b="1" cap="none" spc="0">
            <a:ln w="0"/>
            <a:solidFill>
              <a:schemeClr val="bg1"/>
            </a:solidFill>
            <a:effectLst>
              <a:outerShdw blurRad="38100" dist="19050" dir="2700000" algn="tl" rotWithShape="0">
                <a:schemeClr val="dk1">
                  <a:alpha val="40000"/>
                </a:schemeClr>
              </a:outerShdw>
            </a:effectLst>
          </a:endParaRPr>
        </a:p>
      </xdr:txBody>
    </xdr:sp>
    <xdr:clientData/>
  </xdr:twoCellAnchor>
  <xdr:twoCellAnchor editAs="absolute">
    <xdr:from>
      <xdr:col>7</xdr:col>
      <xdr:colOff>200025</xdr:colOff>
      <xdr:row>10</xdr:row>
      <xdr:rowOff>0</xdr:rowOff>
    </xdr:from>
    <xdr:to>
      <xdr:col>8</xdr:col>
      <xdr:colOff>241617</xdr:colOff>
      <xdr:row>11</xdr:row>
      <xdr:rowOff>100911</xdr:rowOff>
    </xdr:to>
    <xdr:sp macro="" textlink="Table!Y5">
      <xdr:nvSpPr>
        <xdr:cNvPr id="121" name="Rectangle 120">
          <a:extLst>
            <a:ext uri="{FF2B5EF4-FFF2-40B4-BE49-F238E27FC236}">
              <a16:creationId xmlns:a16="http://schemas.microsoft.com/office/drawing/2014/main" id="{00000000-0008-0000-0000-000079000000}"/>
            </a:ext>
          </a:extLst>
        </xdr:cNvPr>
        <xdr:cNvSpPr/>
      </xdr:nvSpPr>
      <xdr:spPr>
        <a:xfrm>
          <a:off x="4467225" y="1792941"/>
          <a:ext cx="651192" cy="280205"/>
        </a:xfrm>
        <a:prstGeom prst="rect">
          <a:avLst/>
        </a:prstGeom>
        <a:noFill/>
      </xdr:spPr>
      <xdr:txBody>
        <a:bodyPr wrap="square" lIns="91440" tIns="45720" rIns="91440" bIns="45720">
          <a:spAutoFit/>
        </a:bodyPr>
        <a:lstStyle/>
        <a:p>
          <a:pPr marL="0" indent="0" algn="ctr"/>
          <a:fld id="{67C64989-7740-4A26-8926-AF2D877394BD}" type="TxLink">
            <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 </a:t>
          </a:fld>
          <a:endParaRPr lang="en-US" sz="12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twoCellAnchor>
  <xdr:twoCellAnchor>
    <xdr:from>
      <xdr:col>14</xdr:col>
      <xdr:colOff>480060</xdr:colOff>
      <xdr:row>8</xdr:row>
      <xdr:rowOff>152400</xdr:rowOff>
    </xdr:from>
    <xdr:to>
      <xdr:col>17</xdr:col>
      <xdr:colOff>144780</xdr:colOff>
      <xdr:row>10</xdr:row>
      <xdr:rowOff>76200</xdr:rowOff>
    </xdr:to>
    <xdr:sp macro="" textlink="">
      <xdr:nvSpPr>
        <xdr:cNvPr id="9" name="TextBox 8">
          <a:extLst>
            <a:ext uri="{FF2B5EF4-FFF2-40B4-BE49-F238E27FC236}">
              <a16:creationId xmlns:a16="http://schemas.microsoft.com/office/drawing/2014/main" id="{AB3CFB43-6ED0-F398-1CBF-A85A673A182D}"/>
            </a:ext>
          </a:extLst>
        </xdr:cNvPr>
        <xdr:cNvSpPr txBox="1"/>
      </xdr:nvSpPr>
      <xdr:spPr>
        <a:xfrm>
          <a:off x="9662160" y="1615440"/>
          <a:ext cx="150876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bg1"/>
              </a:solidFill>
            </a:rPr>
            <a:t>Total Cost Price</a:t>
          </a:r>
        </a:p>
      </xdr:txBody>
    </xdr:sp>
    <xdr:clientData/>
  </xdr:twoCellAnchor>
  <xdr:twoCellAnchor editAs="oneCell">
    <xdr:from>
      <xdr:col>12</xdr:col>
      <xdr:colOff>548640</xdr:colOff>
      <xdr:row>8</xdr:row>
      <xdr:rowOff>144780</xdr:rowOff>
    </xdr:from>
    <xdr:to>
      <xdr:col>14</xdr:col>
      <xdr:colOff>160020</xdr:colOff>
      <xdr:row>13</xdr:row>
      <xdr:rowOff>60960</xdr:rowOff>
    </xdr:to>
    <xdr:pic>
      <xdr:nvPicPr>
        <xdr:cNvPr id="12" name="Picture 11">
          <a:extLst>
            <a:ext uri="{FF2B5EF4-FFF2-40B4-BE49-F238E27FC236}">
              <a16:creationId xmlns:a16="http://schemas.microsoft.com/office/drawing/2014/main" id="{C3E33AAA-85BA-CD2B-A80B-83BCC4EBEB3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511540" y="1607820"/>
          <a:ext cx="830580" cy="830580"/>
        </a:xfrm>
        <a:prstGeom prst="rect">
          <a:avLst/>
        </a:prstGeom>
      </xdr:spPr>
    </xdr:pic>
    <xdr:clientData/>
  </xdr:twoCellAnchor>
  <xdr:twoCellAnchor editAs="oneCell">
    <xdr:from>
      <xdr:col>17</xdr:col>
      <xdr:colOff>396241</xdr:colOff>
      <xdr:row>9</xdr:row>
      <xdr:rowOff>0</xdr:rowOff>
    </xdr:from>
    <xdr:to>
      <xdr:col>19</xdr:col>
      <xdr:colOff>53971</xdr:colOff>
      <xdr:row>13</xdr:row>
      <xdr:rowOff>15240</xdr:rowOff>
    </xdr:to>
    <xdr:pic>
      <xdr:nvPicPr>
        <xdr:cNvPr id="47" name="Picture 46">
          <a:extLst>
            <a:ext uri="{FF2B5EF4-FFF2-40B4-BE49-F238E27FC236}">
              <a16:creationId xmlns:a16="http://schemas.microsoft.com/office/drawing/2014/main" id="{F371CAF9-D0D5-4BCD-B845-E7BC9526F7F0}"/>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1422381" y="1645920"/>
          <a:ext cx="876930" cy="746760"/>
        </a:xfrm>
        <a:prstGeom prst="rect">
          <a:avLst/>
        </a:prstGeom>
      </xdr:spPr>
    </xdr:pic>
    <xdr:clientData/>
  </xdr:twoCellAnchor>
  <xdr:twoCellAnchor editAs="oneCell">
    <xdr:from>
      <xdr:col>9</xdr:col>
      <xdr:colOff>327661</xdr:colOff>
      <xdr:row>8</xdr:row>
      <xdr:rowOff>129541</xdr:rowOff>
    </xdr:from>
    <xdr:to>
      <xdr:col>11</xdr:col>
      <xdr:colOff>22860</xdr:colOff>
      <xdr:row>13</xdr:row>
      <xdr:rowOff>144780</xdr:rowOff>
    </xdr:to>
    <xdr:pic>
      <xdr:nvPicPr>
        <xdr:cNvPr id="13" name="Picture 12">
          <a:extLst>
            <a:ext uri="{FF2B5EF4-FFF2-40B4-BE49-F238E27FC236}">
              <a16:creationId xmlns:a16="http://schemas.microsoft.com/office/drawing/2014/main" id="{B9AF84C6-F236-FBB7-18CF-CFDB2AA1AABD}"/>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5814061" y="1592581"/>
          <a:ext cx="929639" cy="9296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449580</xdr:colOff>
      <xdr:row>9</xdr:row>
      <xdr:rowOff>45720</xdr:rowOff>
    </xdr:from>
    <xdr:to>
      <xdr:col>8</xdr:col>
      <xdr:colOff>243840</xdr:colOff>
      <xdr:row>13</xdr:row>
      <xdr:rowOff>129540</xdr:rowOff>
    </xdr:to>
    <xdr:graphicFrame macro="">
      <xdr:nvGraphicFramePr>
        <xdr:cNvPr id="2" name="Chart 1">
          <a:extLst>
            <a:ext uri="{FF2B5EF4-FFF2-40B4-BE49-F238E27FC236}">
              <a16:creationId xmlns:a16="http://schemas.microsoft.com/office/drawing/2014/main" id="{9E42E2CC-0E04-1D61-84EE-012DC52B59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243840</xdr:colOff>
      <xdr:row>11</xdr:row>
      <xdr:rowOff>53341</xdr:rowOff>
    </xdr:from>
    <xdr:ext cx="601980" cy="264560"/>
    <xdr:sp macro="" textlink="$F$5">
      <xdr:nvSpPr>
        <xdr:cNvPr id="3" name="TextBox 2">
          <a:extLst>
            <a:ext uri="{FF2B5EF4-FFF2-40B4-BE49-F238E27FC236}">
              <a16:creationId xmlns:a16="http://schemas.microsoft.com/office/drawing/2014/main" id="{D89F87FE-A979-BD08-9572-0E6015AA7830}"/>
            </a:ext>
          </a:extLst>
        </xdr:cNvPr>
        <xdr:cNvSpPr txBox="1"/>
      </xdr:nvSpPr>
      <xdr:spPr>
        <a:xfrm>
          <a:off x="1104900" y="2065021"/>
          <a:ext cx="6019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59860EEA-6631-46CB-9F81-2B21F6677223}" type="TxLink">
            <a:rPr lang="en-US" sz="1100" b="0" i="0" u="none" strike="noStrike">
              <a:solidFill>
                <a:srgbClr val="000000"/>
              </a:solidFill>
              <a:latin typeface="Calibri"/>
              <a:ea typeface="Calibri"/>
              <a:cs typeface="Calibri"/>
            </a:rPr>
            <a:pPr/>
            <a:t>28.6%</a:t>
          </a:fld>
          <a:endParaRPr lang="en-IN" sz="1100"/>
        </a:p>
      </xdr:txBody>
    </xdr:sp>
    <xdr:clientData/>
  </xdr:oneCellAnchor>
  <xdr:twoCellAnchor>
    <xdr:from>
      <xdr:col>0</xdr:col>
      <xdr:colOff>807720</xdr:colOff>
      <xdr:row>14</xdr:row>
      <xdr:rowOff>106680</xdr:rowOff>
    </xdr:from>
    <xdr:to>
      <xdr:col>2</xdr:col>
      <xdr:colOff>30480</xdr:colOff>
      <xdr:row>19</xdr:row>
      <xdr:rowOff>83820</xdr:rowOff>
    </xdr:to>
    <xdr:graphicFrame macro="">
      <xdr:nvGraphicFramePr>
        <xdr:cNvPr id="8" name="Chart 7">
          <a:extLst>
            <a:ext uri="{FF2B5EF4-FFF2-40B4-BE49-F238E27FC236}">
              <a16:creationId xmlns:a16="http://schemas.microsoft.com/office/drawing/2014/main" id="{B1C0A6E8-C5B7-FABF-2FBD-2CDEF22EE8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449580</xdr:colOff>
      <xdr:row>12</xdr:row>
      <xdr:rowOff>53340</xdr:rowOff>
    </xdr:from>
    <xdr:to>
      <xdr:col>5</xdr:col>
      <xdr:colOff>327660</xdr:colOff>
      <xdr:row>17</xdr:row>
      <xdr:rowOff>22860</xdr:rowOff>
    </xdr:to>
    <xdr:graphicFrame macro="">
      <xdr:nvGraphicFramePr>
        <xdr:cNvPr id="9" name="Chart 8">
          <a:extLst>
            <a:ext uri="{FF2B5EF4-FFF2-40B4-BE49-F238E27FC236}">
              <a16:creationId xmlns:a16="http://schemas.microsoft.com/office/drawing/2014/main" id="{DD026321-9CC2-7877-DB30-601B0000B2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472440</xdr:colOff>
      <xdr:row>6</xdr:row>
      <xdr:rowOff>160020</xdr:rowOff>
    </xdr:from>
    <xdr:to>
      <xdr:col>5</xdr:col>
      <xdr:colOff>190500</xdr:colOff>
      <xdr:row>12</xdr:row>
      <xdr:rowOff>7620</xdr:rowOff>
    </xdr:to>
    <xdr:graphicFrame macro="">
      <xdr:nvGraphicFramePr>
        <xdr:cNvPr id="10" name="Chart 9">
          <a:extLst>
            <a:ext uri="{FF2B5EF4-FFF2-40B4-BE49-F238E27FC236}">
              <a16:creationId xmlns:a16="http://schemas.microsoft.com/office/drawing/2014/main" id="{7EFA6674-3ABE-428D-9072-18EC5F16A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175260</xdr:colOff>
      <xdr:row>1</xdr:row>
      <xdr:rowOff>83820</xdr:rowOff>
    </xdr:from>
    <xdr:to>
      <xdr:col>8</xdr:col>
      <xdr:colOff>571500</xdr:colOff>
      <xdr:row>11</xdr:row>
      <xdr:rowOff>76200</xdr:rowOff>
    </xdr:to>
    <xdr:graphicFrame macro="">
      <xdr:nvGraphicFramePr>
        <xdr:cNvPr id="3" name="Chart 2">
          <a:extLst>
            <a:ext uri="{FF2B5EF4-FFF2-40B4-BE49-F238E27FC236}">
              <a16:creationId xmlns:a16="http://schemas.microsoft.com/office/drawing/2014/main" id="{3F5ED4F2-4A3A-2BF6-63B0-FA53B609A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ta With Decision: Brings data to life" refreshedDate="44151.96519560185" createdVersion="6" refreshedVersion="6" minRefreshableVersion="3" recordCount="683" xr:uid="{00000000-000A-0000-FFFF-FFFF02000000}">
  <cacheSource type="worksheet">
    <worksheetSource name="Table1"/>
  </cacheSource>
  <cacheFields count="16">
    <cacheField name="Id" numFmtId="0">
      <sharedItems containsSemiMixedTypes="0" containsString="0" containsNumber="1" containsInteger="1" minValue="1" maxValue="26" count="26">
        <n v="1"/>
        <n v="2"/>
        <n v="3"/>
        <n v="4"/>
        <n v="5"/>
        <n v="6"/>
        <n v="7"/>
        <n v="8"/>
        <n v="9"/>
        <n v="10"/>
        <n v="11"/>
        <n v="12"/>
        <n v="13"/>
        <n v="14"/>
        <n v="15"/>
        <n v="16"/>
        <n v="17"/>
        <n v="18"/>
        <n v="19"/>
        <n v="20"/>
        <n v="21"/>
        <n v="22"/>
        <n v="23"/>
        <n v="24"/>
        <n v="25"/>
        <n v="26"/>
      </sharedItems>
    </cacheField>
    <cacheField name="Date" numFmtId="14">
      <sharedItems containsSemiMixedTypes="0" containsNonDate="0" containsDate="1" containsString="0" minDate="2019-01-01T00:00:00" maxDate="2020-11-14T00:00:00" count="683">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sharedItems>
      <fieldGroup par="15" base="1">
        <rangePr groupBy="days" startDate="2019-01-01T00:00:00" endDate="2020-11-14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14/2020"/>
        </groupItems>
      </fieldGroup>
    </cacheField>
    <cacheField name="Customers" numFmtId="0">
      <sharedItems count="165">
        <s v="Bernard Weatherly"/>
        <s v="Cordia Knopp"/>
        <s v="Burton Jin"/>
        <s v="Lauren Guzzi"/>
        <s v="Carter Hunt"/>
        <s v="Isaiah Magwood"/>
        <s v="Hugh Chavira"/>
        <s v="Lucius Moorhead"/>
        <s v="Deane Keown"/>
        <s v="Joannie Wolters"/>
        <s v="Christene Mccaleb"/>
        <s v="Alline Kushner"/>
        <s v="Vicki Hargrave"/>
        <s v="Julienne Merkel"/>
        <s v="Keven Thole"/>
        <s v="Eusebia Waldroup"/>
        <s v="Veronique Eccleston"/>
        <s v="Sean Richman"/>
        <s v="Lala Marquez"/>
        <s v="Derick Macey"/>
        <s v="Eda Brase"/>
        <s v="Willis Weissman"/>
        <s v="Mariam Pinheiro"/>
        <s v="Malcom Meister"/>
        <s v="Holli Ethridge"/>
        <s v="Cole Poling"/>
        <s v="Ahmad Lynde"/>
        <s v="Mariano Leary"/>
        <s v="Tawanda Buchanon"/>
        <s v="Nickolas Grossi"/>
        <s v="Bradford Marlatt"/>
        <s v="Carlton Bose"/>
        <s v="Asuncion Braunstein"/>
        <s v="Theron Kramer"/>
        <s v="Jeramy Metoyer"/>
        <s v="Sol Roger"/>
        <s v="Earnest Birkholz"/>
        <s v="Amada Knouse"/>
        <s v="Gregorio Hottinger"/>
        <s v="Lawerence Abernethy"/>
        <s v="Marina Quayle"/>
        <s v="Whitney Wasinger"/>
        <s v="Roy Wilkie"/>
        <s v="Hyun Bynoe"/>
        <s v="Katelin Coney"/>
        <s v="Jennifer Pridgen"/>
        <s v="Zachary Breeden"/>
        <s v="Deon Mounce"/>
        <s v="Buddy Steinbeck"/>
        <s v="Julius Bakker"/>
        <s v="Hans Koh"/>
        <s v="Jamal Dimarco"/>
        <s v="Stephan Ranger"/>
        <s v="Jackie Montague"/>
        <s v="Nathanael Ohl"/>
        <s v="Hosea Michelson"/>
        <s v="Carly Sirianni"/>
        <s v="Abram Manrique"/>
        <s v="Mica Herzberg"/>
        <s v="Lemuel Hardman"/>
        <s v="Shanelle Hick"/>
        <s v="Maryellen Hartness"/>
        <s v="Sylvester Blackledge"/>
        <s v="Vivienne Binion"/>
        <s v="Ahmed Minch"/>
        <s v="Leopoldo Hole"/>
        <s v="Gemma Chilton"/>
        <s v="Laurence Ryles"/>
        <s v="Eleanor Dickson"/>
        <s v="Elsy Latta"/>
        <s v="Sherwood Shire"/>
        <s v="Carolynn Moynihan"/>
        <s v="Mckinley Scofield"/>
        <s v="Brendon Crowther"/>
        <s v="Nancy Trogdon"/>
        <s v="Darin Shipp"/>
        <s v="Joel Maine"/>
        <s v="Luciana Campfield"/>
        <s v="Gilbert Bloss"/>
        <s v="Sharda Choudhury"/>
        <s v="Chung Moynihan"/>
        <s v="Dayna Edmondson"/>
        <s v="Bobbie Miner"/>
        <s v="Gidget Loring"/>
        <s v="Hettie Lauber"/>
        <s v="Toi Stallard"/>
        <s v="Tristan Cockrell"/>
        <s v="Towanda Matson"/>
        <s v="Leland Fifield"/>
        <s v="Audria Barrios"/>
        <s v="Jim Lurie"/>
        <s v="Lorette Petrillo"/>
        <s v="Damian Grist"/>
        <s v="Zana Ordonez"/>
        <s v="Rhett Chapple"/>
        <s v="Jeneva Bybee"/>
        <s v="Brendon Camp"/>
        <s v="Nettie Mccandless"/>
        <s v="Lezlie Bohannan"/>
        <s v="Hester Cabana"/>
        <s v="Isobel Dance"/>
        <s v="Erica Harlan"/>
        <s v="Leda Haskell"/>
        <s v="Loralee Ball"/>
        <s v="Otha Orrell"/>
        <s v="Honey Eaves"/>
        <s v="Ellis Mcneel"/>
        <s v="Gabriel Beale"/>
        <s v="Nathanael Mcmillin"/>
        <s v="Donald Mazur"/>
        <s v="Eliz Linneman"/>
        <s v="Gracie Lett"/>
        <s v="Gema Grover"/>
        <s v="Delana Freedman"/>
        <s v="Mary Tate"/>
        <s v="Abe Macleod"/>
        <s v="Evon Lawson"/>
        <s v="Jerlene Dunnigan"/>
        <s v="Bobbie Schoenrock"/>
        <s v="Mike Waddington"/>
        <s v="Nigel Wadsworth"/>
        <s v="Hayden Novack"/>
        <s v="Voncile Trojanowski"/>
        <s v="Roberto Derry"/>
        <s v="Tona Huseby"/>
        <s v="Londa Maya"/>
        <s v="Jocelyn Scotti"/>
        <s v="Frank Mallon"/>
        <s v="Kurtis Irons"/>
        <s v="Jamey Seim"/>
        <s v="Walton Keim"/>
        <s v="Micki Jauregui"/>
        <s v="Ngoc Watson"/>
        <s v="Inocencia Buteau"/>
        <s v="Charlie Koeller"/>
        <s v="Rosy Baumeister"/>
        <s v="Charity Denman"/>
        <s v="Luke Tumlin"/>
        <s v="Hannah Ma"/>
        <s v="Celinda Magruder"/>
        <s v="Arturo Halvorsen"/>
        <s v="Tiny Oliveri"/>
        <s v="Kerri Card"/>
        <s v="Young Funes"/>
        <s v="Neomi Pitchford"/>
        <s v="Ivan Groner"/>
        <s v="Etsuko Wilmot"/>
        <s v="William Mcnerney"/>
        <s v="Logan Berryman"/>
        <s v="Houston Joe"/>
        <s v="Igbagboluwa Titi"/>
        <s v="Ikeolu Kani"/>
        <s v="Ilesanmi Ahammed"/>
        <s v="Imoleoluwa Amina"/>
        <s v="Inioluwa Ali"/>
        <s v="Ipadeola Bamidele"/>
        <s v="Ipinuoluwa Asha"/>
        <s v="Iremide Asha"/>
        <s v="Iretiola Sunday"/>
        <s v="Koledowo Niniola"/>
        <s v="Musa Aba"/>
        <s v="Rashedat Lola"/>
        <s v="Pat Fred"/>
        <s v="Mama Janet"/>
        <s v="Nana Halid"/>
      </sharedItems>
    </cacheField>
    <cacheField name="Gender" numFmtId="0">
      <sharedItems count="2">
        <s v="M"/>
        <s v="F"/>
      </sharedItems>
    </cacheField>
    <cacheField name="Sales Reps" numFmtId="0">
      <sharedItems count="4">
        <s v="timika poe"/>
        <s v="zona otis"/>
        <s v="quentin kunz"/>
        <s v="hyman irish"/>
      </sharedItems>
    </cacheField>
    <cacheField name="Drinks/Products" numFmtId="0">
      <sharedItems count="48">
        <s v="Heineken Bottle"/>
        <s v="Origin Bottle"/>
        <s v="Smirnoff Bottle"/>
        <s v="Frontera Rose 75Cl"/>
        <s v="Frontera Sauv Blanc 75Cl"/>
        <s v="G.H Mumm 75 Cl"/>
        <s v="Guinness Can"/>
        <s v="Gulder Can"/>
        <s v="Harp Can"/>
        <s v="Heineken Can"/>
        <s v="Hennessy V.S 70 Cl"/>
        <s v="Hennessy V.S.O.P 70 Cl"/>
        <s v="Kagor Red Wine 75Cl"/>
        <s v="Martell Vs Cognac 70Cl"/>
        <s v="Martell Vsop Cognac 70Cl"/>
        <s v="Martini Brut 75 Cl"/>
        <s v="Martini Rose 75 Cl"/>
        <s v="Moet Brut Imperial 75Cl"/>
        <s v="Moet Nectar Imperial Champagne 75Cl"/>
        <s v="Origin Can"/>
        <s v="Smirnoff Can"/>
        <s v="Star Can"/>
        <s v="5 Alive 1Ltr"/>
        <s v="Amstel Malta Can"/>
        <s v="CHAMDOR 75CL"/>
        <s v="Coke Can"/>
        <s v="COKE PLASTIC BOTTLE"/>
        <s v="Fanta Can"/>
        <s v="FANTA PLASTIC BOTTLE"/>
        <s v="Malta Guinness Can"/>
        <s v="Maltina Can"/>
        <s v="MALTINA PET BOTTLE"/>
        <s v="ORIGIN ZERO CAN"/>
        <s v="Pepsi Can"/>
        <s v="Amarula" u="1"/>
        <s v="Bottega Gold 75Cl" u="1"/>
        <s v="Four Cousins White Wine 75Cl" u="1"/>
        <s v="Bottega Diamond 75Cl" u="1"/>
        <s v="Andre Rose 75 Cl" u="1"/>
        <s v="Andre Brut 75 Cl" u="1"/>
        <s v="Frontera Merlot 75Cl" u="1"/>
        <s v="Star Bottle" u="1"/>
        <s v="Absolut Vodka" u="1"/>
        <s v="Bottega Rose Gold 75Cl" u="1"/>
        <s v="Harp Bottle" u="1"/>
        <s v="Guinness Bottle" u="1"/>
        <s v="Gulder Bottle" u="1"/>
        <s v="PURE HEAVEN WINE" u="1"/>
      </sharedItems>
    </cacheField>
    <cacheField name="Categories" numFmtId="0">
      <sharedItems count="10">
        <s v=" Alcoholic Wine"/>
        <s v="Bear"/>
        <s v="Non Alcoholic "/>
        <s v="Origin Bottle" u="1"/>
        <s v="Smirnoff Bottle" u="1"/>
        <s v="Star Bottle" u="1"/>
        <s v="Heineken Bottle" u="1"/>
        <s v="Harp Bottle" u="1"/>
        <s v="Guinness Bottle" u="1"/>
        <s v="Gulder Bottle" u="1"/>
      </sharedItems>
    </cacheField>
    <cacheField name="Cost" numFmtId="0">
      <sharedItems containsSemiMixedTypes="0" containsString="0" containsNumber="1" containsInteger="1" minValue="1800" maxValue="88200"/>
    </cacheField>
    <cacheField name="Sals Price" numFmtId="0">
      <sharedItems containsSemiMixedTypes="0" containsString="0" containsNumber="1" containsInteger="1" minValue="2000" maxValue="98000"/>
    </cacheField>
    <cacheField name="Qty" numFmtId="0">
      <sharedItems containsSemiMixedTypes="0" containsString="0" containsNumber="1" containsInteger="1" minValue="1" maxValue="56" count="15">
        <n v="3"/>
        <n v="5"/>
        <n v="1"/>
        <n v="7"/>
        <n v="4"/>
        <n v="8"/>
        <n v="9"/>
        <n v="2"/>
        <n v="22"/>
        <n v="56"/>
        <n v="10"/>
        <n v="27"/>
        <n v="15"/>
        <n v="16"/>
        <n v="6"/>
      </sharedItems>
    </cacheField>
    <cacheField name="Cogs" numFmtId="0">
      <sharedItems containsSemiMixedTypes="0" containsString="0" containsNumber="1" containsInteger="1" minValue="2700" maxValue="2973600"/>
    </cacheField>
    <cacheField name="Revenue" numFmtId="0">
      <sharedItems containsSemiMixedTypes="0" containsString="0" containsNumber="1" containsInteger="1" minValue="3000" maxValue="3304000"/>
    </cacheField>
    <cacheField name="Profit" numFmtId="0">
      <sharedItems containsSemiMixedTypes="0" containsString="0" containsNumber="1" containsInteger="1" minValue="300" maxValue="330400"/>
    </cacheField>
    <cacheField name="Months" numFmtId="0" databaseField="0">
      <fieldGroup base="1">
        <rangePr groupBy="months" startDate="2019-01-01T00:00:00" endDate="2020-11-14T00:00:00"/>
        <groupItems count="14">
          <s v="&lt;1/1/2019"/>
          <s v="Jan"/>
          <s v="Feb"/>
          <s v="Mar"/>
          <s v="Apr"/>
          <s v="May"/>
          <s v="Jun"/>
          <s v="Jul"/>
          <s v="Aug"/>
          <s v="Sep"/>
          <s v="Oct"/>
          <s v="Nov"/>
          <s v="Dec"/>
          <s v="&gt;11/14/2020"/>
        </groupItems>
      </fieldGroup>
    </cacheField>
    <cacheField name="Quarters" numFmtId="0" databaseField="0">
      <fieldGroup base="1">
        <rangePr groupBy="quarters" startDate="2019-01-01T00:00:00" endDate="2020-11-14T00:00:00"/>
        <groupItems count="6">
          <s v="&lt;1/1/2019"/>
          <s v="Qtr1"/>
          <s v="Qtr2"/>
          <s v="Qtr3"/>
          <s v="Qtr4"/>
          <s v="&gt;11/14/2020"/>
        </groupItems>
      </fieldGroup>
    </cacheField>
    <cacheField name="Years" numFmtId="0" databaseField="0">
      <fieldGroup base="1">
        <rangePr groupBy="years" startDate="2019-01-01T00:00:00" endDate="2020-11-14T00:00:00"/>
        <groupItems count="4">
          <s v="&lt;1/1/2019"/>
          <s v="2019"/>
          <s v="2020"/>
          <s v="&gt;11/14/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3">
  <r>
    <x v="0"/>
    <x v="0"/>
    <x v="0"/>
    <x v="0"/>
    <x v="0"/>
    <x v="0"/>
    <x v="0"/>
    <n v="38250"/>
    <n v="42500"/>
    <x v="0"/>
    <n v="114750"/>
    <n v="127500"/>
    <n v="12750"/>
  </r>
  <r>
    <x v="1"/>
    <x v="1"/>
    <x v="1"/>
    <x v="1"/>
    <x v="1"/>
    <x v="1"/>
    <x v="0"/>
    <n v="2700"/>
    <n v="3000"/>
    <x v="1"/>
    <n v="13500"/>
    <n v="15000"/>
    <n v="1500"/>
  </r>
  <r>
    <x v="2"/>
    <x v="2"/>
    <x v="2"/>
    <x v="0"/>
    <x v="2"/>
    <x v="2"/>
    <x v="0"/>
    <n v="23850"/>
    <n v="26500"/>
    <x v="2"/>
    <n v="23850"/>
    <n v="26500"/>
    <n v="2650"/>
  </r>
  <r>
    <x v="3"/>
    <x v="3"/>
    <x v="3"/>
    <x v="0"/>
    <x v="2"/>
    <x v="3"/>
    <x v="0"/>
    <n v="24750"/>
    <n v="27500"/>
    <x v="1"/>
    <n v="123750"/>
    <n v="137500"/>
    <n v="13750"/>
  </r>
  <r>
    <x v="4"/>
    <x v="4"/>
    <x v="4"/>
    <x v="0"/>
    <x v="2"/>
    <x v="4"/>
    <x v="0"/>
    <n v="44550"/>
    <n v="49500"/>
    <x v="3"/>
    <n v="311850"/>
    <n v="346500"/>
    <n v="34650"/>
  </r>
  <r>
    <x v="5"/>
    <x v="5"/>
    <x v="5"/>
    <x v="0"/>
    <x v="2"/>
    <x v="5"/>
    <x v="0"/>
    <n v="9000"/>
    <n v="10000"/>
    <x v="4"/>
    <n v="36000"/>
    <n v="40000"/>
    <n v="4000"/>
  </r>
  <r>
    <x v="6"/>
    <x v="6"/>
    <x v="6"/>
    <x v="0"/>
    <x v="2"/>
    <x v="6"/>
    <x v="1"/>
    <n v="8640"/>
    <n v="9600"/>
    <x v="5"/>
    <n v="69120"/>
    <n v="76800"/>
    <n v="7680"/>
  </r>
  <r>
    <x v="7"/>
    <x v="7"/>
    <x v="7"/>
    <x v="0"/>
    <x v="2"/>
    <x v="7"/>
    <x v="1"/>
    <n v="9000"/>
    <n v="10000"/>
    <x v="5"/>
    <n v="72000"/>
    <n v="80000"/>
    <n v="8000"/>
  </r>
  <r>
    <x v="8"/>
    <x v="8"/>
    <x v="8"/>
    <x v="1"/>
    <x v="2"/>
    <x v="8"/>
    <x v="1"/>
    <n v="3870"/>
    <n v="4300"/>
    <x v="6"/>
    <n v="34830"/>
    <n v="38700"/>
    <n v="3870"/>
  </r>
  <r>
    <x v="9"/>
    <x v="9"/>
    <x v="9"/>
    <x v="1"/>
    <x v="2"/>
    <x v="9"/>
    <x v="1"/>
    <n v="45450"/>
    <n v="50500"/>
    <x v="7"/>
    <n v="90900"/>
    <n v="101000"/>
    <n v="10100"/>
  </r>
  <r>
    <x v="10"/>
    <x v="10"/>
    <x v="10"/>
    <x v="1"/>
    <x v="2"/>
    <x v="10"/>
    <x v="0"/>
    <n v="18225"/>
    <n v="20250"/>
    <x v="2"/>
    <n v="18225"/>
    <n v="20250"/>
    <n v="2025"/>
  </r>
  <r>
    <x v="11"/>
    <x v="11"/>
    <x v="11"/>
    <x v="1"/>
    <x v="2"/>
    <x v="11"/>
    <x v="0"/>
    <n v="1800"/>
    <n v="2000"/>
    <x v="8"/>
    <n v="39600"/>
    <n v="44000"/>
    <n v="4400"/>
  </r>
  <r>
    <x v="12"/>
    <x v="12"/>
    <x v="12"/>
    <x v="1"/>
    <x v="2"/>
    <x v="12"/>
    <x v="0"/>
    <n v="48600"/>
    <n v="54000"/>
    <x v="5"/>
    <n v="388800"/>
    <n v="432000"/>
    <n v="43200"/>
  </r>
  <r>
    <x v="13"/>
    <x v="13"/>
    <x v="13"/>
    <x v="1"/>
    <x v="2"/>
    <x v="13"/>
    <x v="0"/>
    <n v="72900"/>
    <n v="81000"/>
    <x v="3"/>
    <n v="510300"/>
    <n v="567000"/>
    <n v="56700"/>
  </r>
  <r>
    <x v="14"/>
    <x v="14"/>
    <x v="14"/>
    <x v="0"/>
    <x v="2"/>
    <x v="14"/>
    <x v="0"/>
    <n v="9450"/>
    <n v="10500"/>
    <x v="9"/>
    <n v="529200"/>
    <n v="588000"/>
    <n v="58800"/>
  </r>
  <r>
    <x v="15"/>
    <x v="15"/>
    <x v="15"/>
    <x v="1"/>
    <x v="2"/>
    <x v="15"/>
    <x v="0"/>
    <n v="36000"/>
    <n v="40000"/>
    <x v="10"/>
    <n v="360000"/>
    <n v="400000"/>
    <n v="40000"/>
  </r>
  <r>
    <x v="16"/>
    <x v="16"/>
    <x v="16"/>
    <x v="1"/>
    <x v="2"/>
    <x v="16"/>
    <x v="0"/>
    <n v="24300"/>
    <n v="27000"/>
    <x v="6"/>
    <n v="218700"/>
    <n v="243000"/>
    <n v="24300"/>
  </r>
  <r>
    <x v="17"/>
    <x v="17"/>
    <x v="17"/>
    <x v="1"/>
    <x v="2"/>
    <x v="17"/>
    <x v="0"/>
    <n v="9180"/>
    <n v="10200"/>
    <x v="11"/>
    <n v="247860"/>
    <n v="275400"/>
    <n v="27540"/>
  </r>
  <r>
    <x v="18"/>
    <x v="18"/>
    <x v="18"/>
    <x v="1"/>
    <x v="2"/>
    <x v="18"/>
    <x v="0"/>
    <n v="8640"/>
    <n v="9600"/>
    <x v="12"/>
    <n v="129600"/>
    <n v="144000"/>
    <n v="14400"/>
  </r>
  <r>
    <x v="19"/>
    <x v="19"/>
    <x v="19"/>
    <x v="0"/>
    <x v="2"/>
    <x v="19"/>
    <x v="1"/>
    <n v="8280"/>
    <n v="9200"/>
    <x v="0"/>
    <n v="24840"/>
    <n v="27600"/>
    <n v="2760"/>
  </r>
  <r>
    <x v="20"/>
    <x v="20"/>
    <x v="20"/>
    <x v="1"/>
    <x v="2"/>
    <x v="20"/>
    <x v="1"/>
    <n v="4950"/>
    <n v="5500"/>
    <x v="6"/>
    <n v="44550"/>
    <n v="49500"/>
    <n v="4950"/>
  </r>
  <r>
    <x v="21"/>
    <x v="21"/>
    <x v="21"/>
    <x v="0"/>
    <x v="2"/>
    <x v="21"/>
    <x v="1"/>
    <n v="3150"/>
    <n v="3500"/>
    <x v="8"/>
    <n v="69300"/>
    <n v="77000"/>
    <n v="7700"/>
  </r>
  <r>
    <x v="22"/>
    <x v="22"/>
    <x v="22"/>
    <x v="1"/>
    <x v="2"/>
    <x v="22"/>
    <x v="2"/>
    <n v="2700"/>
    <n v="3000"/>
    <x v="13"/>
    <n v="43200"/>
    <n v="48000"/>
    <n v="4800"/>
  </r>
  <r>
    <x v="23"/>
    <x v="23"/>
    <x v="23"/>
    <x v="0"/>
    <x v="3"/>
    <x v="23"/>
    <x v="2"/>
    <n v="4050"/>
    <n v="4500"/>
    <x v="14"/>
    <n v="24300"/>
    <n v="27000"/>
    <n v="2700"/>
  </r>
  <r>
    <x v="24"/>
    <x v="24"/>
    <x v="24"/>
    <x v="1"/>
    <x v="0"/>
    <x v="24"/>
    <x v="2"/>
    <n v="53100"/>
    <n v="59000"/>
    <x v="0"/>
    <n v="159300"/>
    <n v="177000"/>
    <n v="17700"/>
  </r>
  <r>
    <x v="25"/>
    <x v="25"/>
    <x v="25"/>
    <x v="0"/>
    <x v="3"/>
    <x v="25"/>
    <x v="2"/>
    <n v="88200"/>
    <n v="98000"/>
    <x v="1"/>
    <n v="441000"/>
    <n v="490000"/>
    <n v="49000"/>
  </r>
  <r>
    <x v="25"/>
    <x v="26"/>
    <x v="26"/>
    <x v="0"/>
    <x v="0"/>
    <x v="26"/>
    <x v="2"/>
    <n v="38250"/>
    <n v="42500"/>
    <x v="2"/>
    <n v="38250"/>
    <n v="42500"/>
    <n v="4250"/>
  </r>
  <r>
    <x v="25"/>
    <x v="27"/>
    <x v="27"/>
    <x v="0"/>
    <x v="3"/>
    <x v="27"/>
    <x v="2"/>
    <n v="2700"/>
    <n v="3000"/>
    <x v="1"/>
    <n v="13500"/>
    <n v="15000"/>
    <n v="1500"/>
  </r>
  <r>
    <x v="25"/>
    <x v="28"/>
    <x v="28"/>
    <x v="1"/>
    <x v="0"/>
    <x v="28"/>
    <x v="2"/>
    <n v="23850"/>
    <n v="26500"/>
    <x v="3"/>
    <n v="166950"/>
    <n v="185500"/>
    <n v="18550"/>
  </r>
  <r>
    <x v="25"/>
    <x v="29"/>
    <x v="29"/>
    <x v="0"/>
    <x v="3"/>
    <x v="29"/>
    <x v="2"/>
    <n v="24750"/>
    <n v="27500"/>
    <x v="4"/>
    <n v="99000"/>
    <n v="110000"/>
    <n v="11000"/>
  </r>
  <r>
    <x v="25"/>
    <x v="30"/>
    <x v="30"/>
    <x v="0"/>
    <x v="0"/>
    <x v="30"/>
    <x v="2"/>
    <n v="44550"/>
    <n v="49500"/>
    <x v="5"/>
    <n v="356400"/>
    <n v="396000"/>
    <n v="39600"/>
  </r>
  <r>
    <x v="25"/>
    <x v="31"/>
    <x v="31"/>
    <x v="0"/>
    <x v="3"/>
    <x v="31"/>
    <x v="2"/>
    <n v="9000"/>
    <n v="10000"/>
    <x v="5"/>
    <n v="72000"/>
    <n v="80000"/>
    <n v="8000"/>
  </r>
  <r>
    <x v="25"/>
    <x v="32"/>
    <x v="32"/>
    <x v="1"/>
    <x v="0"/>
    <x v="32"/>
    <x v="2"/>
    <n v="8640"/>
    <n v="9600"/>
    <x v="6"/>
    <n v="77760"/>
    <n v="86400"/>
    <n v="8640"/>
  </r>
  <r>
    <x v="25"/>
    <x v="33"/>
    <x v="33"/>
    <x v="0"/>
    <x v="3"/>
    <x v="33"/>
    <x v="2"/>
    <n v="9000"/>
    <n v="10000"/>
    <x v="7"/>
    <n v="18000"/>
    <n v="20000"/>
    <n v="2000"/>
  </r>
  <r>
    <x v="25"/>
    <x v="34"/>
    <x v="34"/>
    <x v="0"/>
    <x v="0"/>
    <x v="0"/>
    <x v="0"/>
    <n v="3870"/>
    <n v="4300"/>
    <x v="2"/>
    <n v="3870"/>
    <n v="4300"/>
    <n v="430"/>
  </r>
  <r>
    <x v="25"/>
    <x v="35"/>
    <x v="35"/>
    <x v="1"/>
    <x v="3"/>
    <x v="1"/>
    <x v="0"/>
    <n v="45450"/>
    <n v="50500"/>
    <x v="8"/>
    <n v="999900"/>
    <n v="1111000"/>
    <n v="111100"/>
  </r>
  <r>
    <x v="25"/>
    <x v="36"/>
    <x v="36"/>
    <x v="0"/>
    <x v="0"/>
    <x v="2"/>
    <x v="0"/>
    <n v="18225"/>
    <n v="20250"/>
    <x v="5"/>
    <n v="145800"/>
    <n v="162000"/>
    <n v="16200"/>
  </r>
  <r>
    <x v="25"/>
    <x v="37"/>
    <x v="37"/>
    <x v="1"/>
    <x v="3"/>
    <x v="3"/>
    <x v="0"/>
    <n v="1800"/>
    <n v="2000"/>
    <x v="3"/>
    <n v="12600"/>
    <n v="14000"/>
    <n v="1400"/>
  </r>
  <r>
    <x v="25"/>
    <x v="38"/>
    <x v="38"/>
    <x v="0"/>
    <x v="0"/>
    <x v="4"/>
    <x v="0"/>
    <n v="48600"/>
    <n v="54000"/>
    <x v="9"/>
    <n v="2721600"/>
    <n v="3024000"/>
    <n v="302400"/>
  </r>
  <r>
    <x v="25"/>
    <x v="39"/>
    <x v="39"/>
    <x v="0"/>
    <x v="3"/>
    <x v="5"/>
    <x v="0"/>
    <n v="72900"/>
    <n v="81000"/>
    <x v="10"/>
    <n v="729000"/>
    <n v="810000"/>
    <n v="81000"/>
  </r>
  <r>
    <x v="25"/>
    <x v="40"/>
    <x v="40"/>
    <x v="1"/>
    <x v="0"/>
    <x v="6"/>
    <x v="1"/>
    <n v="9450"/>
    <n v="10500"/>
    <x v="6"/>
    <n v="85050"/>
    <n v="94500"/>
    <n v="9450"/>
  </r>
  <r>
    <x v="25"/>
    <x v="41"/>
    <x v="41"/>
    <x v="0"/>
    <x v="3"/>
    <x v="7"/>
    <x v="1"/>
    <n v="36000"/>
    <n v="40000"/>
    <x v="11"/>
    <n v="972000"/>
    <n v="1080000"/>
    <n v="108000"/>
  </r>
  <r>
    <x v="25"/>
    <x v="42"/>
    <x v="42"/>
    <x v="0"/>
    <x v="0"/>
    <x v="8"/>
    <x v="1"/>
    <n v="24300"/>
    <n v="27000"/>
    <x v="12"/>
    <n v="364500"/>
    <n v="405000"/>
    <n v="40500"/>
  </r>
  <r>
    <x v="25"/>
    <x v="43"/>
    <x v="43"/>
    <x v="1"/>
    <x v="3"/>
    <x v="9"/>
    <x v="1"/>
    <n v="9180"/>
    <n v="10200"/>
    <x v="0"/>
    <n v="27540"/>
    <n v="30600"/>
    <n v="3060"/>
  </r>
  <r>
    <x v="25"/>
    <x v="44"/>
    <x v="44"/>
    <x v="1"/>
    <x v="0"/>
    <x v="10"/>
    <x v="0"/>
    <n v="8640"/>
    <n v="9600"/>
    <x v="6"/>
    <n v="77760"/>
    <n v="86400"/>
    <n v="8640"/>
  </r>
  <r>
    <x v="25"/>
    <x v="45"/>
    <x v="45"/>
    <x v="1"/>
    <x v="3"/>
    <x v="11"/>
    <x v="0"/>
    <n v="8280"/>
    <n v="9200"/>
    <x v="8"/>
    <n v="182160"/>
    <n v="202400"/>
    <n v="20240"/>
  </r>
  <r>
    <x v="25"/>
    <x v="46"/>
    <x v="46"/>
    <x v="0"/>
    <x v="0"/>
    <x v="12"/>
    <x v="0"/>
    <n v="4950"/>
    <n v="5500"/>
    <x v="13"/>
    <n v="79200"/>
    <n v="88000"/>
    <n v="8800"/>
  </r>
  <r>
    <x v="25"/>
    <x v="47"/>
    <x v="47"/>
    <x v="0"/>
    <x v="1"/>
    <x v="13"/>
    <x v="0"/>
    <n v="3150"/>
    <n v="3500"/>
    <x v="14"/>
    <n v="18900"/>
    <n v="21000"/>
    <n v="2100"/>
  </r>
  <r>
    <x v="25"/>
    <x v="48"/>
    <x v="48"/>
    <x v="0"/>
    <x v="0"/>
    <x v="14"/>
    <x v="0"/>
    <n v="2700"/>
    <n v="3000"/>
    <x v="0"/>
    <n v="8100"/>
    <n v="9000"/>
    <n v="900"/>
  </r>
  <r>
    <x v="25"/>
    <x v="49"/>
    <x v="49"/>
    <x v="0"/>
    <x v="1"/>
    <x v="15"/>
    <x v="0"/>
    <n v="4050"/>
    <n v="4500"/>
    <x v="1"/>
    <n v="20250"/>
    <n v="22500"/>
    <n v="2250"/>
  </r>
  <r>
    <x v="25"/>
    <x v="50"/>
    <x v="50"/>
    <x v="0"/>
    <x v="0"/>
    <x v="16"/>
    <x v="0"/>
    <n v="53100"/>
    <n v="59000"/>
    <x v="2"/>
    <n v="53100"/>
    <n v="59000"/>
    <n v="5900"/>
  </r>
  <r>
    <x v="25"/>
    <x v="51"/>
    <x v="51"/>
    <x v="0"/>
    <x v="1"/>
    <x v="17"/>
    <x v="0"/>
    <n v="88200"/>
    <n v="98000"/>
    <x v="1"/>
    <n v="441000"/>
    <n v="490000"/>
    <n v="49000"/>
  </r>
  <r>
    <x v="25"/>
    <x v="52"/>
    <x v="52"/>
    <x v="0"/>
    <x v="0"/>
    <x v="18"/>
    <x v="0"/>
    <n v="8640"/>
    <n v="9600"/>
    <x v="3"/>
    <n v="60480"/>
    <n v="67200"/>
    <n v="6720"/>
  </r>
  <r>
    <x v="25"/>
    <x v="53"/>
    <x v="53"/>
    <x v="0"/>
    <x v="1"/>
    <x v="19"/>
    <x v="1"/>
    <n v="8280"/>
    <n v="9200"/>
    <x v="4"/>
    <n v="33120"/>
    <n v="36800"/>
    <n v="3680"/>
  </r>
  <r>
    <x v="25"/>
    <x v="54"/>
    <x v="54"/>
    <x v="0"/>
    <x v="0"/>
    <x v="20"/>
    <x v="1"/>
    <n v="4950"/>
    <n v="5500"/>
    <x v="5"/>
    <n v="39600"/>
    <n v="44000"/>
    <n v="4400"/>
  </r>
  <r>
    <x v="25"/>
    <x v="55"/>
    <x v="55"/>
    <x v="0"/>
    <x v="1"/>
    <x v="21"/>
    <x v="1"/>
    <n v="3150"/>
    <n v="3500"/>
    <x v="5"/>
    <n v="25200"/>
    <n v="28000"/>
    <n v="2800"/>
  </r>
  <r>
    <x v="25"/>
    <x v="56"/>
    <x v="56"/>
    <x v="1"/>
    <x v="0"/>
    <x v="22"/>
    <x v="2"/>
    <n v="2700"/>
    <n v="3000"/>
    <x v="6"/>
    <n v="24300"/>
    <n v="27000"/>
    <n v="2700"/>
  </r>
  <r>
    <x v="25"/>
    <x v="57"/>
    <x v="57"/>
    <x v="0"/>
    <x v="1"/>
    <x v="23"/>
    <x v="2"/>
    <n v="4050"/>
    <n v="4500"/>
    <x v="7"/>
    <n v="8100"/>
    <n v="9000"/>
    <n v="900"/>
  </r>
  <r>
    <x v="25"/>
    <x v="58"/>
    <x v="58"/>
    <x v="1"/>
    <x v="0"/>
    <x v="24"/>
    <x v="2"/>
    <n v="53100"/>
    <n v="59000"/>
    <x v="2"/>
    <n v="53100"/>
    <n v="59000"/>
    <n v="5900"/>
  </r>
  <r>
    <x v="25"/>
    <x v="59"/>
    <x v="59"/>
    <x v="0"/>
    <x v="1"/>
    <x v="25"/>
    <x v="2"/>
    <n v="88200"/>
    <n v="98000"/>
    <x v="8"/>
    <n v="1940400"/>
    <n v="2156000"/>
    <n v="215600"/>
  </r>
  <r>
    <x v="25"/>
    <x v="60"/>
    <x v="60"/>
    <x v="1"/>
    <x v="0"/>
    <x v="26"/>
    <x v="2"/>
    <n v="38250"/>
    <n v="42500"/>
    <x v="5"/>
    <n v="306000"/>
    <n v="340000"/>
    <n v="34000"/>
  </r>
  <r>
    <x v="25"/>
    <x v="61"/>
    <x v="61"/>
    <x v="1"/>
    <x v="1"/>
    <x v="27"/>
    <x v="2"/>
    <n v="2700"/>
    <n v="3000"/>
    <x v="3"/>
    <n v="18900"/>
    <n v="21000"/>
    <n v="2100"/>
  </r>
  <r>
    <x v="25"/>
    <x v="62"/>
    <x v="62"/>
    <x v="0"/>
    <x v="0"/>
    <x v="28"/>
    <x v="2"/>
    <n v="23850"/>
    <n v="26500"/>
    <x v="9"/>
    <n v="1335600"/>
    <n v="1484000"/>
    <n v="148400"/>
  </r>
  <r>
    <x v="25"/>
    <x v="63"/>
    <x v="63"/>
    <x v="1"/>
    <x v="1"/>
    <x v="29"/>
    <x v="2"/>
    <n v="24750"/>
    <n v="27500"/>
    <x v="10"/>
    <n v="247500"/>
    <n v="275000"/>
    <n v="27500"/>
  </r>
  <r>
    <x v="25"/>
    <x v="64"/>
    <x v="64"/>
    <x v="0"/>
    <x v="0"/>
    <x v="30"/>
    <x v="2"/>
    <n v="44550"/>
    <n v="49500"/>
    <x v="6"/>
    <n v="400950"/>
    <n v="445500"/>
    <n v="44550"/>
  </r>
  <r>
    <x v="25"/>
    <x v="65"/>
    <x v="65"/>
    <x v="0"/>
    <x v="1"/>
    <x v="31"/>
    <x v="2"/>
    <n v="9000"/>
    <n v="10000"/>
    <x v="11"/>
    <n v="243000"/>
    <n v="270000"/>
    <n v="27000"/>
  </r>
  <r>
    <x v="25"/>
    <x v="66"/>
    <x v="66"/>
    <x v="1"/>
    <x v="0"/>
    <x v="32"/>
    <x v="2"/>
    <n v="8640"/>
    <n v="9600"/>
    <x v="12"/>
    <n v="129600"/>
    <n v="144000"/>
    <n v="14400"/>
  </r>
  <r>
    <x v="25"/>
    <x v="67"/>
    <x v="67"/>
    <x v="0"/>
    <x v="1"/>
    <x v="33"/>
    <x v="2"/>
    <n v="9000"/>
    <n v="10000"/>
    <x v="0"/>
    <n v="27000"/>
    <n v="30000"/>
    <n v="3000"/>
  </r>
  <r>
    <x v="25"/>
    <x v="68"/>
    <x v="68"/>
    <x v="1"/>
    <x v="0"/>
    <x v="0"/>
    <x v="0"/>
    <n v="3870"/>
    <n v="4300"/>
    <x v="6"/>
    <n v="34830"/>
    <n v="38700"/>
    <n v="3870"/>
  </r>
  <r>
    <x v="25"/>
    <x v="69"/>
    <x v="69"/>
    <x v="1"/>
    <x v="1"/>
    <x v="1"/>
    <x v="0"/>
    <n v="8640"/>
    <n v="9600"/>
    <x v="8"/>
    <n v="190080"/>
    <n v="211200"/>
    <n v="21120"/>
  </r>
  <r>
    <x v="25"/>
    <x v="70"/>
    <x v="70"/>
    <x v="0"/>
    <x v="0"/>
    <x v="2"/>
    <x v="0"/>
    <n v="8280"/>
    <n v="9200"/>
    <x v="13"/>
    <n v="132480"/>
    <n v="147200"/>
    <n v="14720"/>
  </r>
  <r>
    <x v="25"/>
    <x v="71"/>
    <x v="71"/>
    <x v="1"/>
    <x v="1"/>
    <x v="3"/>
    <x v="0"/>
    <n v="4950"/>
    <n v="5500"/>
    <x v="14"/>
    <n v="29700"/>
    <n v="33000"/>
    <n v="3300"/>
  </r>
  <r>
    <x v="25"/>
    <x v="72"/>
    <x v="72"/>
    <x v="0"/>
    <x v="0"/>
    <x v="4"/>
    <x v="0"/>
    <n v="3150"/>
    <n v="3500"/>
    <x v="0"/>
    <n v="9450"/>
    <n v="10500"/>
    <n v="1050"/>
  </r>
  <r>
    <x v="25"/>
    <x v="73"/>
    <x v="73"/>
    <x v="0"/>
    <x v="1"/>
    <x v="5"/>
    <x v="0"/>
    <n v="2700"/>
    <n v="3000"/>
    <x v="1"/>
    <n v="13500"/>
    <n v="15000"/>
    <n v="1500"/>
  </r>
  <r>
    <x v="25"/>
    <x v="74"/>
    <x v="74"/>
    <x v="1"/>
    <x v="0"/>
    <x v="6"/>
    <x v="1"/>
    <n v="4050"/>
    <n v="4500"/>
    <x v="2"/>
    <n v="4050"/>
    <n v="4500"/>
    <n v="450"/>
  </r>
  <r>
    <x v="25"/>
    <x v="75"/>
    <x v="75"/>
    <x v="0"/>
    <x v="1"/>
    <x v="7"/>
    <x v="1"/>
    <n v="53100"/>
    <n v="59000"/>
    <x v="1"/>
    <n v="265500"/>
    <n v="295000"/>
    <n v="29500"/>
  </r>
  <r>
    <x v="25"/>
    <x v="76"/>
    <x v="76"/>
    <x v="0"/>
    <x v="0"/>
    <x v="8"/>
    <x v="1"/>
    <n v="88200"/>
    <n v="98000"/>
    <x v="3"/>
    <n v="617400"/>
    <n v="686000"/>
    <n v="68600"/>
  </r>
  <r>
    <x v="25"/>
    <x v="77"/>
    <x v="77"/>
    <x v="1"/>
    <x v="1"/>
    <x v="9"/>
    <x v="1"/>
    <n v="38250"/>
    <n v="42500"/>
    <x v="4"/>
    <n v="153000"/>
    <n v="170000"/>
    <n v="17000"/>
  </r>
  <r>
    <x v="25"/>
    <x v="78"/>
    <x v="78"/>
    <x v="0"/>
    <x v="0"/>
    <x v="10"/>
    <x v="0"/>
    <n v="2700"/>
    <n v="3000"/>
    <x v="5"/>
    <n v="21600"/>
    <n v="24000"/>
    <n v="2400"/>
  </r>
  <r>
    <x v="25"/>
    <x v="79"/>
    <x v="79"/>
    <x v="1"/>
    <x v="1"/>
    <x v="11"/>
    <x v="0"/>
    <n v="23850"/>
    <n v="26500"/>
    <x v="5"/>
    <n v="190800"/>
    <n v="212000"/>
    <n v="21200"/>
  </r>
  <r>
    <x v="25"/>
    <x v="80"/>
    <x v="80"/>
    <x v="0"/>
    <x v="0"/>
    <x v="12"/>
    <x v="0"/>
    <n v="24750"/>
    <n v="27500"/>
    <x v="6"/>
    <n v="222750"/>
    <n v="247500"/>
    <n v="24750"/>
  </r>
  <r>
    <x v="25"/>
    <x v="81"/>
    <x v="81"/>
    <x v="1"/>
    <x v="0"/>
    <x v="13"/>
    <x v="0"/>
    <n v="44550"/>
    <n v="49500"/>
    <x v="7"/>
    <n v="89100"/>
    <n v="99000"/>
    <n v="9900"/>
  </r>
  <r>
    <x v="25"/>
    <x v="82"/>
    <x v="82"/>
    <x v="1"/>
    <x v="1"/>
    <x v="14"/>
    <x v="0"/>
    <n v="9000"/>
    <n v="10000"/>
    <x v="2"/>
    <n v="9000"/>
    <n v="10000"/>
    <n v="1000"/>
  </r>
  <r>
    <x v="25"/>
    <x v="83"/>
    <x v="83"/>
    <x v="1"/>
    <x v="0"/>
    <x v="15"/>
    <x v="0"/>
    <n v="8640"/>
    <n v="9600"/>
    <x v="8"/>
    <n v="190080"/>
    <n v="211200"/>
    <n v="21120"/>
  </r>
  <r>
    <x v="25"/>
    <x v="84"/>
    <x v="84"/>
    <x v="1"/>
    <x v="1"/>
    <x v="16"/>
    <x v="0"/>
    <n v="9000"/>
    <n v="10000"/>
    <x v="5"/>
    <n v="72000"/>
    <n v="80000"/>
    <n v="8000"/>
  </r>
  <r>
    <x v="25"/>
    <x v="85"/>
    <x v="85"/>
    <x v="1"/>
    <x v="0"/>
    <x v="17"/>
    <x v="0"/>
    <n v="3870"/>
    <n v="4300"/>
    <x v="3"/>
    <n v="27090"/>
    <n v="30100"/>
    <n v="3010"/>
  </r>
  <r>
    <x v="25"/>
    <x v="86"/>
    <x v="86"/>
    <x v="1"/>
    <x v="1"/>
    <x v="18"/>
    <x v="0"/>
    <n v="8280"/>
    <n v="9200"/>
    <x v="9"/>
    <n v="463680"/>
    <n v="515200"/>
    <n v="51520"/>
  </r>
  <r>
    <x v="25"/>
    <x v="87"/>
    <x v="87"/>
    <x v="1"/>
    <x v="0"/>
    <x v="19"/>
    <x v="1"/>
    <n v="4950"/>
    <n v="5500"/>
    <x v="10"/>
    <n v="49500"/>
    <n v="55000"/>
    <n v="5500"/>
  </r>
  <r>
    <x v="25"/>
    <x v="88"/>
    <x v="88"/>
    <x v="0"/>
    <x v="1"/>
    <x v="20"/>
    <x v="1"/>
    <n v="3150"/>
    <n v="3500"/>
    <x v="6"/>
    <n v="28350"/>
    <n v="31500"/>
    <n v="3150"/>
  </r>
  <r>
    <x v="25"/>
    <x v="89"/>
    <x v="89"/>
    <x v="1"/>
    <x v="0"/>
    <x v="21"/>
    <x v="1"/>
    <n v="2700"/>
    <n v="3000"/>
    <x v="11"/>
    <n v="72900"/>
    <n v="81000"/>
    <n v="8100"/>
  </r>
  <r>
    <x v="25"/>
    <x v="90"/>
    <x v="90"/>
    <x v="0"/>
    <x v="1"/>
    <x v="22"/>
    <x v="2"/>
    <n v="4050"/>
    <n v="4500"/>
    <x v="12"/>
    <n v="60750"/>
    <n v="67500"/>
    <n v="6750"/>
  </r>
  <r>
    <x v="25"/>
    <x v="91"/>
    <x v="91"/>
    <x v="1"/>
    <x v="0"/>
    <x v="23"/>
    <x v="2"/>
    <n v="8280"/>
    <n v="9200"/>
    <x v="0"/>
    <n v="24840"/>
    <n v="27600"/>
    <n v="2760"/>
  </r>
  <r>
    <x v="25"/>
    <x v="92"/>
    <x v="92"/>
    <x v="0"/>
    <x v="1"/>
    <x v="24"/>
    <x v="2"/>
    <n v="4950"/>
    <n v="5500"/>
    <x v="6"/>
    <n v="44550"/>
    <n v="49500"/>
    <n v="4950"/>
  </r>
  <r>
    <x v="25"/>
    <x v="93"/>
    <x v="93"/>
    <x v="1"/>
    <x v="0"/>
    <x v="25"/>
    <x v="2"/>
    <n v="3150"/>
    <n v="3500"/>
    <x v="8"/>
    <n v="69300"/>
    <n v="77000"/>
    <n v="7700"/>
  </r>
  <r>
    <x v="25"/>
    <x v="94"/>
    <x v="94"/>
    <x v="0"/>
    <x v="1"/>
    <x v="26"/>
    <x v="2"/>
    <n v="2700"/>
    <n v="3000"/>
    <x v="13"/>
    <n v="43200"/>
    <n v="48000"/>
    <n v="4800"/>
  </r>
  <r>
    <x v="25"/>
    <x v="95"/>
    <x v="95"/>
    <x v="1"/>
    <x v="0"/>
    <x v="27"/>
    <x v="2"/>
    <n v="4050"/>
    <n v="4500"/>
    <x v="14"/>
    <n v="24300"/>
    <n v="27000"/>
    <n v="2700"/>
  </r>
  <r>
    <x v="25"/>
    <x v="96"/>
    <x v="96"/>
    <x v="0"/>
    <x v="1"/>
    <x v="28"/>
    <x v="2"/>
    <n v="8280"/>
    <n v="9200"/>
    <x v="0"/>
    <n v="24840"/>
    <n v="27600"/>
    <n v="2760"/>
  </r>
  <r>
    <x v="25"/>
    <x v="97"/>
    <x v="97"/>
    <x v="1"/>
    <x v="0"/>
    <x v="29"/>
    <x v="2"/>
    <n v="4950"/>
    <n v="5500"/>
    <x v="1"/>
    <n v="24750"/>
    <n v="27500"/>
    <n v="2750"/>
  </r>
  <r>
    <x v="25"/>
    <x v="98"/>
    <x v="98"/>
    <x v="1"/>
    <x v="1"/>
    <x v="30"/>
    <x v="2"/>
    <n v="3150"/>
    <n v="3500"/>
    <x v="2"/>
    <n v="3150"/>
    <n v="3500"/>
    <n v="350"/>
  </r>
  <r>
    <x v="25"/>
    <x v="99"/>
    <x v="99"/>
    <x v="1"/>
    <x v="0"/>
    <x v="31"/>
    <x v="2"/>
    <n v="2700"/>
    <n v="3000"/>
    <x v="1"/>
    <n v="13500"/>
    <n v="15000"/>
    <n v="1500"/>
  </r>
  <r>
    <x v="25"/>
    <x v="100"/>
    <x v="100"/>
    <x v="1"/>
    <x v="1"/>
    <x v="32"/>
    <x v="2"/>
    <n v="4050"/>
    <n v="4500"/>
    <x v="3"/>
    <n v="28350"/>
    <n v="31500"/>
    <n v="3150"/>
  </r>
  <r>
    <x v="25"/>
    <x v="101"/>
    <x v="101"/>
    <x v="1"/>
    <x v="0"/>
    <x v="33"/>
    <x v="2"/>
    <n v="8280"/>
    <n v="9200"/>
    <x v="4"/>
    <n v="33120"/>
    <n v="36800"/>
    <n v="3680"/>
  </r>
  <r>
    <x v="25"/>
    <x v="102"/>
    <x v="102"/>
    <x v="1"/>
    <x v="1"/>
    <x v="6"/>
    <x v="1"/>
    <n v="4950"/>
    <n v="5500"/>
    <x v="5"/>
    <n v="39600"/>
    <n v="44000"/>
    <n v="4400"/>
  </r>
  <r>
    <x v="25"/>
    <x v="103"/>
    <x v="103"/>
    <x v="1"/>
    <x v="0"/>
    <x v="7"/>
    <x v="1"/>
    <n v="3150"/>
    <n v="3500"/>
    <x v="5"/>
    <n v="25200"/>
    <n v="28000"/>
    <n v="2800"/>
  </r>
  <r>
    <x v="25"/>
    <x v="104"/>
    <x v="104"/>
    <x v="0"/>
    <x v="1"/>
    <x v="8"/>
    <x v="1"/>
    <n v="2700"/>
    <n v="3000"/>
    <x v="6"/>
    <n v="24300"/>
    <n v="27000"/>
    <n v="2700"/>
  </r>
  <r>
    <x v="25"/>
    <x v="105"/>
    <x v="105"/>
    <x v="1"/>
    <x v="0"/>
    <x v="9"/>
    <x v="1"/>
    <n v="4050"/>
    <n v="4500"/>
    <x v="7"/>
    <n v="8100"/>
    <n v="9000"/>
    <n v="900"/>
  </r>
  <r>
    <x v="25"/>
    <x v="106"/>
    <x v="106"/>
    <x v="0"/>
    <x v="1"/>
    <x v="19"/>
    <x v="1"/>
    <n v="24750"/>
    <n v="27500"/>
    <x v="2"/>
    <n v="24750"/>
    <n v="27500"/>
    <n v="2750"/>
  </r>
  <r>
    <x v="25"/>
    <x v="107"/>
    <x v="107"/>
    <x v="0"/>
    <x v="0"/>
    <x v="20"/>
    <x v="1"/>
    <n v="44550"/>
    <n v="49500"/>
    <x v="8"/>
    <n v="980100"/>
    <n v="1089000"/>
    <n v="108900"/>
  </r>
  <r>
    <x v="25"/>
    <x v="108"/>
    <x v="108"/>
    <x v="0"/>
    <x v="1"/>
    <x v="21"/>
    <x v="1"/>
    <n v="9000"/>
    <n v="10000"/>
    <x v="5"/>
    <n v="72000"/>
    <n v="80000"/>
    <n v="8000"/>
  </r>
  <r>
    <x v="25"/>
    <x v="109"/>
    <x v="109"/>
    <x v="0"/>
    <x v="0"/>
    <x v="6"/>
    <x v="1"/>
    <n v="8640"/>
    <n v="9600"/>
    <x v="3"/>
    <n v="60480"/>
    <n v="67200"/>
    <n v="6720"/>
  </r>
  <r>
    <x v="25"/>
    <x v="110"/>
    <x v="110"/>
    <x v="1"/>
    <x v="1"/>
    <x v="7"/>
    <x v="1"/>
    <n v="9000"/>
    <n v="10000"/>
    <x v="9"/>
    <n v="504000"/>
    <n v="560000"/>
    <n v="56000"/>
  </r>
  <r>
    <x v="25"/>
    <x v="111"/>
    <x v="111"/>
    <x v="1"/>
    <x v="0"/>
    <x v="8"/>
    <x v="1"/>
    <n v="3870"/>
    <n v="4300"/>
    <x v="10"/>
    <n v="38700"/>
    <n v="43000"/>
    <n v="4300"/>
  </r>
  <r>
    <x v="25"/>
    <x v="112"/>
    <x v="112"/>
    <x v="1"/>
    <x v="1"/>
    <x v="9"/>
    <x v="1"/>
    <n v="45450"/>
    <n v="50500"/>
    <x v="6"/>
    <n v="409050"/>
    <n v="454500"/>
    <n v="45450"/>
  </r>
  <r>
    <x v="25"/>
    <x v="113"/>
    <x v="113"/>
    <x v="1"/>
    <x v="0"/>
    <x v="19"/>
    <x v="1"/>
    <n v="18225"/>
    <n v="20250"/>
    <x v="11"/>
    <n v="492075"/>
    <n v="546750"/>
    <n v="54675"/>
  </r>
  <r>
    <x v="25"/>
    <x v="114"/>
    <x v="114"/>
    <x v="0"/>
    <x v="1"/>
    <x v="20"/>
    <x v="1"/>
    <n v="1800"/>
    <n v="2000"/>
    <x v="12"/>
    <n v="27000"/>
    <n v="30000"/>
    <n v="3000"/>
  </r>
  <r>
    <x v="25"/>
    <x v="115"/>
    <x v="115"/>
    <x v="0"/>
    <x v="0"/>
    <x v="21"/>
    <x v="1"/>
    <n v="48600"/>
    <n v="54000"/>
    <x v="0"/>
    <n v="145800"/>
    <n v="162000"/>
    <n v="16200"/>
  </r>
  <r>
    <x v="25"/>
    <x v="116"/>
    <x v="116"/>
    <x v="1"/>
    <x v="1"/>
    <x v="22"/>
    <x v="2"/>
    <n v="72900"/>
    <n v="81000"/>
    <x v="6"/>
    <n v="656100"/>
    <n v="729000"/>
    <n v="72900"/>
  </r>
  <r>
    <x v="25"/>
    <x v="117"/>
    <x v="117"/>
    <x v="1"/>
    <x v="0"/>
    <x v="23"/>
    <x v="2"/>
    <n v="9450"/>
    <n v="10500"/>
    <x v="8"/>
    <n v="207900"/>
    <n v="231000"/>
    <n v="23100"/>
  </r>
  <r>
    <x v="25"/>
    <x v="118"/>
    <x v="118"/>
    <x v="0"/>
    <x v="1"/>
    <x v="24"/>
    <x v="2"/>
    <n v="36000"/>
    <n v="40000"/>
    <x v="13"/>
    <n v="576000"/>
    <n v="640000"/>
    <n v="64000"/>
  </r>
  <r>
    <x v="25"/>
    <x v="119"/>
    <x v="119"/>
    <x v="0"/>
    <x v="0"/>
    <x v="25"/>
    <x v="2"/>
    <n v="24300"/>
    <n v="27000"/>
    <x v="14"/>
    <n v="145800"/>
    <n v="162000"/>
    <n v="16200"/>
  </r>
  <r>
    <x v="25"/>
    <x v="120"/>
    <x v="120"/>
    <x v="0"/>
    <x v="1"/>
    <x v="26"/>
    <x v="2"/>
    <n v="9180"/>
    <n v="10200"/>
    <x v="0"/>
    <n v="27540"/>
    <n v="30600"/>
    <n v="3060"/>
  </r>
  <r>
    <x v="25"/>
    <x v="121"/>
    <x v="121"/>
    <x v="0"/>
    <x v="0"/>
    <x v="27"/>
    <x v="2"/>
    <n v="8640"/>
    <n v="9600"/>
    <x v="1"/>
    <n v="43200"/>
    <n v="48000"/>
    <n v="4800"/>
  </r>
  <r>
    <x v="25"/>
    <x v="122"/>
    <x v="122"/>
    <x v="1"/>
    <x v="1"/>
    <x v="28"/>
    <x v="2"/>
    <n v="8280"/>
    <n v="9200"/>
    <x v="2"/>
    <n v="8280"/>
    <n v="9200"/>
    <n v="920"/>
  </r>
  <r>
    <x v="25"/>
    <x v="123"/>
    <x v="123"/>
    <x v="1"/>
    <x v="0"/>
    <x v="29"/>
    <x v="2"/>
    <n v="4950"/>
    <n v="5500"/>
    <x v="1"/>
    <n v="24750"/>
    <n v="27500"/>
    <n v="2750"/>
  </r>
  <r>
    <x v="25"/>
    <x v="124"/>
    <x v="124"/>
    <x v="1"/>
    <x v="1"/>
    <x v="30"/>
    <x v="2"/>
    <n v="3150"/>
    <n v="3500"/>
    <x v="3"/>
    <n v="22050"/>
    <n v="24500"/>
    <n v="2450"/>
  </r>
  <r>
    <x v="25"/>
    <x v="125"/>
    <x v="125"/>
    <x v="1"/>
    <x v="0"/>
    <x v="31"/>
    <x v="2"/>
    <n v="2700"/>
    <n v="3000"/>
    <x v="4"/>
    <n v="10800"/>
    <n v="12000"/>
    <n v="1200"/>
  </r>
  <r>
    <x v="25"/>
    <x v="126"/>
    <x v="126"/>
    <x v="1"/>
    <x v="1"/>
    <x v="32"/>
    <x v="2"/>
    <n v="4050"/>
    <n v="4500"/>
    <x v="5"/>
    <n v="32400"/>
    <n v="36000"/>
    <n v="3600"/>
  </r>
  <r>
    <x v="25"/>
    <x v="127"/>
    <x v="127"/>
    <x v="1"/>
    <x v="0"/>
    <x v="33"/>
    <x v="2"/>
    <n v="53100"/>
    <n v="59000"/>
    <x v="5"/>
    <n v="424800"/>
    <n v="472000"/>
    <n v="47200"/>
  </r>
  <r>
    <x v="25"/>
    <x v="128"/>
    <x v="128"/>
    <x v="0"/>
    <x v="1"/>
    <x v="6"/>
    <x v="1"/>
    <n v="88200"/>
    <n v="98000"/>
    <x v="6"/>
    <n v="793800"/>
    <n v="882000"/>
    <n v="88200"/>
  </r>
  <r>
    <x v="25"/>
    <x v="129"/>
    <x v="129"/>
    <x v="0"/>
    <x v="0"/>
    <x v="7"/>
    <x v="1"/>
    <n v="38250"/>
    <n v="42500"/>
    <x v="7"/>
    <n v="76500"/>
    <n v="85000"/>
    <n v="8500"/>
  </r>
  <r>
    <x v="25"/>
    <x v="130"/>
    <x v="130"/>
    <x v="0"/>
    <x v="1"/>
    <x v="8"/>
    <x v="1"/>
    <n v="2700"/>
    <n v="3000"/>
    <x v="2"/>
    <n v="2700"/>
    <n v="3000"/>
    <n v="300"/>
  </r>
  <r>
    <x v="25"/>
    <x v="131"/>
    <x v="131"/>
    <x v="1"/>
    <x v="0"/>
    <x v="9"/>
    <x v="1"/>
    <n v="23850"/>
    <n v="26500"/>
    <x v="8"/>
    <n v="524700"/>
    <n v="583000"/>
    <n v="58300"/>
  </r>
  <r>
    <x v="25"/>
    <x v="132"/>
    <x v="132"/>
    <x v="1"/>
    <x v="3"/>
    <x v="19"/>
    <x v="1"/>
    <n v="24750"/>
    <n v="27500"/>
    <x v="5"/>
    <n v="198000"/>
    <n v="220000"/>
    <n v="22000"/>
  </r>
  <r>
    <x v="25"/>
    <x v="133"/>
    <x v="133"/>
    <x v="1"/>
    <x v="0"/>
    <x v="20"/>
    <x v="1"/>
    <n v="44550"/>
    <n v="49500"/>
    <x v="3"/>
    <n v="311850"/>
    <n v="346500"/>
    <n v="34650"/>
  </r>
  <r>
    <x v="25"/>
    <x v="134"/>
    <x v="134"/>
    <x v="0"/>
    <x v="1"/>
    <x v="21"/>
    <x v="1"/>
    <n v="9000"/>
    <n v="10000"/>
    <x v="9"/>
    <n v="504000"/>
    <n v="560000"/>
    <n v="56000"/>
  </r>
  <r>
    <x v="25"/>
    <x v="135"/>
    <x v="135"/>
    <x v="1"/>
    <x v="3"/>
    <x v="6"/>
    <x v="1"/>
    <n v="8640"/>
    <n v="9600"/>
    <x v="10"/>
    <n v="86400"/>
    <n v="96000"/>
    <n v="9600"/>
  </r>
  <r>
    <x v="25"/>
    <x v="136"/>
    <x v="136"/>
    <x v="1"/>
    <x v="0"/>
    <x v="7"/>
    <x v="1"/>
    <n v="9000"/>
    <n v="10000"/>
    <x v="6"/>
    <n v="81000"/>
    <n v="90000"/>
    <n v="9000"/>
  </r>
  <r>
    <x v="25"/>
    <x v="137"/>
    <x v="137"/>
    <x v="0"/>
    <x v="1"/>
    <x v="8"/>
    <x v="1"/>
    <n v="3870"/>
    <n v="4300"/>
    <x v="11"/>
    <n v="104490"/>
    <n v="116100"/>
    <n v="11610"/>
  </r>
  <r>
    <x v="25"/>
    <x v="138"/>
    <x v="138"/>
    <x v="1"/>
    <x v="3"/>
    <x v="9"/>
    <x v="1"/>
    <n v="45450"/>
    <n v="50500"/>
    <x v="12"/>
    <n v="681750"/>
    <n v="757500"/>
    <n v="75750"/>
  </r>
  <r>
    <x v="25"/>
    <x v="139"/>
    <x v="139"/>
    <x v="1"/>
    <x v="0"/>
    <x v="19"/>
    <x v="1"/>
    <n v="18225"/>
    <n v="20250"/>
    <x v="0"/>
    <n v="54675"/>
    <n v="60750"/>
    <n v="6075"/>
  </r>
  <r>
    <x v="25"/>
    <x v="140"/>
    <x v="140"/>
    <x v="0"/>
    <x v="1"/>
    <x v="20"/>
    <x v="1"/>
    <n v="1800"/>
    <n v="2000"/>
    <x v="6"/>
    <n v="16200"/>
    <n v="18000"/>
    <n v="1800"/>
  </r>
  <r>
    <x v="25"/>
    <x v="141"/>
    <x v="141"/>
    <x v="1"/>
    <x v="3"/>
    <x v="21"/>
    <x v="1"/>
    <n v="48600"/>
    <n v="54000"/>
    <x v="8"/>
    <n v="1069200"/>
    <n v="1188000"/>
    <n v="118800"/>
  </r>
  <r>
    <x v="25"/>
    <x v="142"/>
    <x v="142"/>
    <x v="1"/>
    <x v="0"/>
    <x v="22"/>
    <x v="2"/>
    <n v="72900"/>
    <n v="81000"/>
    <x v="13"/>
    <n v="1166400"/>
    <n v="1296000"/>
    <n v="129600"/>
  </r>
  <r>
    <x v="25"/>
    <x v="143"/>
    <x v="143"/>
    <x v="0"/>
    <x v="1"/>
    <x v="23"/>
    <x v="2"/>
    <n v="9450"/>
    <n v="10500"/>
    <x v="14"/>
    <n v="56700"/>
    <n v="63000"/>
    <n v="6300"/>
  </r>
  <r>
    <x v="25"/>
    <x v="144"/>
    <x v="144"/>
    <x v="1"/>
    <x v="3"/>
    <x v="24"/>
    <x v="2"/>
    <n v="36000"/>
    <n v="40000"/>
    <x v="0"/>
    <n v="108000"/>
    <n v="120000"/>
    <n v="12000"/>
  </r>
  <r>
    <x v="25"/>
    <x v="145"/>
    <x v="145"/>
    <x v="0"/>
    <x v="0"/>
    <x v="25"/>
    <x v="2"/>
    <n v="24300"/>
    <n v="27000"/>
    <x v="1"/>
    <n v="121500"/>
    <n v="135000"/>
    <n v="13500"/>
  </r>
  <r>
    <x v="25"/>
    <x v="146"/>
    <x v="146"/>
    <x v="1"/>
    <x v="1"/>
    <x v="26"/>
    <x v="2"/>
    <n v="9180"/>
    <n v="10200"/>
    <x v="2"/>
    <n v="9180"/>
    <n v="10200"/>
    <n v="1020"/>
  </r>
  <r>
    <x v="25"/>
    <x v="147"/>
    <x v="147"/>
    <x v="0"/>
    <x v="3"/>
    <x v="27"/>
    <x v="2"/>
    <n v="8640"/>
    <n v="9600"/>
    <x v="1"/>
    <n v="43200"/>
    <n v="48000"/>
    <n v="4800"/>
  </r>
  <r>
    <x v="25"/>
    <x v="148"/>
    <x v="148"/>
    <x v="0"/>
    <x v="0"/>
    <x v="28"/>
    <x v="2"/>
    <n v="8280"/>
    <n v="9200"/>
    <x v="3"/>
    <n v="57960"/>
    <n v="64400"/>
    <n v="6440"/>
  </r>
  <r>
    <x v="25"/>
    <x v="149"/>
    <x v="149"/>
    <x v="0"/>
    <x v="1"/>
    <x v="29"/>
    <x v="2"/>
    <n v="4950"/>
    <n v="5500"/>
    <x v="4"/>
    <n v="19800"/>
    <n v="22000"/>
    <n v="2200"/>
  </r>
  <r>
    <x v="25"/>
    <x v="150"/>
    <x v="135"/>
    <x v="1"/>
    <x v="3"/>
    <x v="30"/>
    <x v="2"/>
    <n v="3150"/>
    <n v="3500"/>
    <x v="5"/>
    <n v="25200"/>
    <n v="28000"/>
    <n v="2800"/>
  </r>
  <r>
    <x v="25"/>
    <x v="151"/>
    <x v="136"/>
    <x v="1"/>
    <x v="0"/>
    <x v="31"/>
    <x v="2"/>
    <n v="2700"/>
    <n v="3000"/>
    <x v="5"/>
    <n v="21600"/>
    <n v="24000"/>
    <n v="2400"/>
  </r>
  <r>
    <x v="25"/>
    <x v="152"/>
    <x v="137"/>
    <x v="0"/>
    <x v="1"/>
    <x v="32"/>
    <x v="2"/>
    <n v="4050"/>
    <n v="4500"/>
    <x v="6"/>
    <n v="36450"/>
    <n v="40500"/>
    <n v="4050"/>
  </r>
  <r>
    <x v="25"/>
    <x v="153"/>
    <x v="138"/>
    <x v="1"/>
    <x v="3"/>
    <x v="33"/>
    <x v="2"/>
    <n v="53100"/>
    <n v="59000"/>
    <x v="7"/>
    <n v="106200"/>
    <n v="118000"/>
    <n v="11800"/>
  </r>
  <r>
    <x v="25"/>
    <x v="154"/>
    <x v="139"/>
    <x v="1"/>
    <x v="0"/>
    <x v="6"/>
    <x v="1"/>
    <n v="88200"/>
    <n v="98000"/>
    <x v="2"/>
    <n v="88200"/>
    <n v="98000"/>
    <n v="9800"/>
  </r>
  <r>
    <x v="25"/>
    <x v="155"/>
    <x v="140"/>
    <x v="0"/>
    <x v="1"/>
    <x v="7"/>
    <x v="1"/>
    <n v="8640"/>
    <n v="9600"/>
    <x v="8"/>
    <n v="190080"/>
    <n v="211200"/>
    <n v="21120"/>
  </r>
  <r>
    <x v="25"/>
    <x v="156"/>
    <x v="141"/>
    <x v="1"/>
    <x v="3"/>
    <x v="8"/>
    <x v="1"/>
    <n v="8280"/>
    <n v="9200"/>
    <x v="5"/>
    <n v="66240"/>
    <n v="73600"/>
    <n v="7360"/>
  </r>
  <r>
    <x v="25"/>
    <x v="157"/>
    <x v="142"/>
    <x v="1"/>
    <x v="0"/>
    <x v="9"/>
    <x v="1"/>
    <n v="4950"/>
    <n v="5500"/>
    <x v="3"/>
    <n v="34650"/>
    <n v="38500"/>
    <n v="3850"/>
  </r>
  <r>
    <x v="25"/>
    <x v="158"/>
    <x v="143"/>
    <x v="0"/>
    <x v="1"/>
    <x v="19"/>
    <x v="1"/>
    <n v="3150"/>
    <n v="3500"/>
    <x v="9"/>
    <n v="176400"/>
    <n v="196000"/>
    <n v="19600"/>
  </r>
  <r>
    <x v="25"/>
    <x v="159"/>
    <x v="144"/>
    <x v="1"/>
    <x v="3"/>
    <x v="20"/>
    <x v="1"/>
    <n v="2700"/>
    <n v="3000"/>
    <x v="10"/>
    <n v="27000"/>
    <n v="30000"/>
    <n v="3000"/>
  </r>
  <r>
    <x v="25"/>
    <x v="160"/>
    <x v="145"/>
    <x v="0"/>
    <x v="0"/>
    <x v="21"/>
    <x v="1"/>
    <n v="4050"/>
    <n v="4500"/>
    <x v="6"/>
    <n v="36450"/>
    <n v="40500"/>
    <n v="4050"/>
  </r>
  <r>
    <x v="25"/>
    <x v="161"/>
    <x v="146"/>
    <x v="1"/>
    <x v="1"/>
    <x v="6"/>
    <x v="1"/>
    <n v="53100"/>
    <n v="59000"/>
    <x v="11"/>
    <n v="1433700"/>
    <n v="1593000"/>
    <n v="159300"/>
  </r>
  <r>
    <x v="25"/>
    <x v="162"/>
    <x v="147"/>
    <x v="0"/>
    <x v="3"/>
    <x v="7"/>
    <x v="1"/>
    <n v="88200"/>
    <n v="98000"/>
    <x v="12"/>
    <n v="1323000"/>
    <n v="1470000"/>
    <n v="147000"/>
  </r>
  <r>
    <x v="25"/>
    <x v="163"/>
    <x v="148"/>
    <x v="0"/>
    <x v="0"/>
    <x v="8"/>
    <x v="1"/>
    <n v="38250"/>
    <n v="42500"/>
    <x v="0"/>
    <n v="114750"/>
    <n v="127500"/>
    <n v="12750"/>
  </r>
  <r>
    <x v="25"/>
    <x v="164"/>
    <x v="149"/>
    <x v="0"/>
    <x v="1"/>
    <x v="9"/>
    <x v="1"/>
    <n v="2700"/>
    <n v="3000"/>
    <x v="6"/>
    <n v="24300"/>
    <n v="27000"/>
    <n v="2700"/>
  </r>
  <r>
    <x v="25"/>
    <x v="165"/>
    <x v="135"/>
    <x v="1"/>
    <x v="3"/>
    <x v="19"/>
    <x v="1"/>
    <n v="23850"/>
    <n v="26500"/>
    <x v="8"/>
    <n v="524700"/>
    <n v="583000"/>
    <n v="58300"/>
  </r>
  <r>
    <x v="25"/>
    <x v="166"/>
    <x v="136"/>
    <x v="1"/>
    <x v="0"/>
    <x v="20"/>
    <x v="1"/>
    <n v="24750"/>
    <n v="27500"/>
    <x v="13"/>
    <n v="396000"/>
    <n v="440000"/>
    <n v="44000"/>
  </r>
  <r>
    <x v="25"/>
    <x v="167"/>
    <x v="137"/>
    <x v="0"/>
    <x v="1"/>
    <x v="21"/>
    <x v="1"/>
    <n v="44550"/>
    <n v="49500"/>
    <x v="14"/>
    <n v="267300"/>
    <n v="297000"/>
    <n v="29700"/>
  </r>
  <r>
    <x v="25"/>
    <x v="168"/>
    <x v="138"/>
    <x v="1"/>
    <x v="3"/>
    <x v="22"/>
    <x v="2"/>
    <n v="9000"/>
    <n v="10000"/>
    <x v="0"/>
    <n v="27000"/>
    <n v="30000"/>
    <n v="3000"/>
  </r>
  <r>
    <x v="25"/>
    <x v="169"/>
    <x v="139"/>
    <x v="1"/>
    <x v="0"/>
    <x v="23"/>
    <x v="2"/>
    <n v="8640"/>
    <n v="9600"/>
    <x v="1"/>
    <n v="43200"/>
    <n v="48000"/>
    <n v="4800"/>
  </r>
  <r>
    <x v="25"/>
    <x v="170"/>
    <x v="140"/>
    <x v="0"/>
    <x v="1"/>
    <x v="24"/>
    <x v="2"/>
    <n v="9000"/>
    <n v="10000"/>
    <x v="2"/>
    <n v="9000"/>
    <n v="10000"/>
    <n v="1000"/>
  </r>
  <r>
    <x v="25"/>
    <x v="171"/>
    <x v="141"/>
    <x v="1"/>
    <x v="3"/>
    <x v="25"/>
    <x v="2"/>
    <n v="3870"/>
    <n v="4300"/>
    <x v="1"/>
    <n v="19350"/>
    <n v="21500"/>
    <n v="2150"/>
  </r>
  <r>
    <x v="25"/>
    <x v="172"/>
    <x v="142"/>
    <x v="1"/>
    <x v="0"/>
    <x v="26"/>
    <x v="2"/>
    <n v="8640"/>
    <n v="9600"/>
    <x v="3"/>
    <n v="60480"/>
    <n v="67200"/>
    <n v="6720"/>
  </r>
  <r>
    <x v="25"/>
    <x v="173"/>
    <x v="143"/>
    <x v="0"/>
    <x v="1"/>
    <x v="27"/>
    <x v="2"/>
    <n v="8280"/>
    <n v="9200"/>
    <x v="4"/>
    <n v="33120"/>
    <n v="36800"/>
    <n v="3680"/>
  </r>
  <r>
    <x v="25"/>
    <x v="174"/>
    <x v="144"/>
    <x v="1"/>
    <x v="3"/>
    <x v="28"/>
    <x v="2"/>
    <n v="4950"/>
    <n v="5500"/>
    <x v="5"/>
    <n v="39600"/>
    <n v="44000"/>
    <n v="4400"/>
  </r>
  <r>
    <x v="25"/>
    <x v="175"/>
    <x v="145"/>
    <x v="0"/>
    <x v="0"/>
    <x v="29"/>
    <x v="2"/>
    <n v="3150"/>
    <n v="3500"/>
    <x v="5"/>
    <n v="25200"/>
    <n v="28000"/>
    <n v="2800"/>
  </r>
  <r>
    <x v="25"/>
    <x v="176"/>
    <x v="146"/>
    <x v="1"/>
    <x v="1"/>
    <x v="30"/>
    <x v="2"/>
    <n v="2700"/>
    <n v="3000"/>
    <x v="6"/>
    <n v="24300"/>
    <n v="27000"/>
    <n v="2700"/>
  </r>
  <r>
    <x v="25"/>
    <x v="177"/>
    <x v="147"/>
    <x v="0"/>
    <x v="3"/>
    <x v="31"/>
    <x v="2"/>
    <n v="4050"/>
    <n v="4500"/>
    <x v="7"/>
    <n v="8100"/>
    <n v="9000"/>
    <n v="900"/>
  </r>
  <r>
    <x v="25"/>
    <x v="178"/>
    <x v="148"/>
    <x v="0"/>
    <x v="0"/>
    <x v="32"/>
    <x v="2"/>
    <n v="53100"/>
    <n v="59000"/>
    <x v="2"/>
    <n v="53100"/>
    <n v="59000"/>
    <n v="5900"/>
  </r>
  <r>
    <x v="25"/>
    <x v="179"/>
    <x v="149"/>
    <x v="0"/>
    <x v="1"/>
    <x v="33"/>
    <x v="2"/>
    <n v="88200"/>
    <n v="98000"/>
    <x v="8"/>
    <n v="1940400"/>
    <n v="2156000"/>
    <n v="215600"/>
  </r>
  <r>
    <x v="25"/>
    <x v="180"/>
    <x v="135"/>
    <x v="1"/>
    <x v="3"/>
    <x v="0"/>
    <x v="0"/>
    <n v="38250"/>
    <n v="42500"/>
    <x v="5"/>
    <n v="306000"/>
    <n v="340000"/>
    <n v="34000"/>
  </r>
  <r>
    <x v="25"/>
    <x v="181"/>
    <x v="136"/>
    <x v="1"/>
    <x v="0"/>
    <x v="1"/>
    <x v="0"/>
    <n v="2700"/>
    <n v="3000"/>
    <x v="3"/>
    <n v="18900"/>
    <n v="21000"/>
    <n v="2100"/>
  </r>
  <r>
    <x v="25"/>
    <x v="182"/>
    <x v="137"/>
    <x v="0"/>
    <x v="1"/>
    <x v="2"/>
    <x v="0"/>
    <n v="23850"/>
    <n v="26500"/>
    <x v="9"/>
    <n v="1335600"/>
    <n v="1484000"/>
    <n v="148400"/>
  </r>
  <r>
    <x v="25"/>
    <x v="183"/>
    <x v="138"/>
    <x v="1"/>
    <x v="3"/>
    <x v="3"/>
    <x v="0"/>
    <n v="24750"/>
    <n v="27500"/>
    <x v="10"/>
    <n v="247500"/>
    <n v="275000"/>
    <n v="27500"/>
  </r>
  <r>
    <x v="25"/>
    <x v="184"/>
    <x v="139"/>
    <x v="1"/>
    <x v="0"/>
    <x v="4"/>
    <x v="0"/>
    <n v="44550"/>
    <n v="49500"/>
    <x v="6"/>
    <n v="400950"/>
    <n v="445500"/>
    <n v="44550"/>
  </r>
  <r>
    <x v="25"/>
    <x v="185"/>
    <x v="140"/>
    <x v="0"/>
    <x v="1"/>
    <x v="5"/>
    <x v="0"/>
    <n v="9000"/>
    <n v="10000"/>
    <x v="11"/>
    <n v="243000"/>
    <n v="270000"/>
    <n v="27000"/>
  </r>
  <r>
    <x v="25"/>
    <x v="186"/>
    <x v="141"/>
    <x v="1"/>
    <x v="3"/>
    <x v="6"/>
    <x v="1"/>
    <n v="8640"/>
    <n v="9600"/>
    <x v="12"/>
    <n v="129600"/>
    <n v="144000"/>
    <n v="14400"/>
  </r>
  <r>
    <x v="25"/>
    <x v="187"/>
    <x v="142"/>
    <x v="1"/>
    <x v="0"/>
    <x v="7"/>
    <x v="1"/>
    <n v="9000"/>
    <n v="10000"/>
    <x v="0"/>
    <n v="27000"/>
    <n v="30000"/>
    <n v="3000"/>
  </r>
  <r>
    <x v="25"/>
    <x v="188"/>
    <x v="143"/>
    <x v="0"/>
    <x v="1"/>
    <x v="8"/>
    <x v="1"/>
    <n v="3870"/>
    <n v="4300"/>
    <x v="6"/>
    <n v="34830"/>
    <n v="38700"/>
    <n v="3870"/>
  </r>
  <r>
    <x v="25"/>
    <x v="189"/>
    <x v="144"/>
    <x v="1"/>
    <x v="3"/>
    <x v="9"/>
    <x v="1"/>
    <n v="8280"/>
    <n v="9200"/>
    <x v="8"/>
    <n v="182160"/>
    <n v="202400"/>
    <n v="20240"/>
  </r>
  <r>
    <x v="25"/>
    <x v="190"/>
    <x v="145"/>
    <x v="0"/>
    <x v="0"/>
    <x v="10"/>
    <x v="0"/>
    <n v="4950"/>
    <n v="5500"/>
    <x v="13"/>
    <n v="79200"/>
    <n v="88000"/>
    <n v="8800"/>
  </r>
  <r>
    <x v="25"/>
    <x v="191"/>
    <x v="146"/>
    <x v="1"/>
    <x v="1"/>
    <x v="11"/>
    <x v="0"/>
    <n v="3150"/>
    <n v="3500"/>
    <x v="14"/>
    <n v="18900"/>
    <n v="21000"/>
    <n v="2100"/>
  </r>
  <r>
    <x v="25"/>
    <x v="192"/>
    <x v="147"/>
    <x v="0"/>
    <x v="3"/>
    <x v="12"/>
    <x v="0"/>
    <n v="2700"/>
    <n v="3000"/>
    <x v="0"/>
    <n v="8100"/>
    <n v="9000"/>
    <n v="900"/>
  </r>
  <r>
    <x v="25"/>
    <x v="193"/>
    <x v="148"/>
    <x v="0"/>
    <x v="0"/>
    <x v="13"/>
    <x v="0"/>
    <n v="4050"/>
    <n v="4500"/>
    <x v="1"/>
    <n v="20250"/>
    <n v="22500"/>
    <n v="2250"/>
  </r>
  <r>
    <x v="25"/>
    <x v="194"/>
    <x v="149"/>
    <x v="0"/>
    <x v="1"/>
    <x v="14"/>
    <x v="0"/>
    <n v="8280"/>
    <n v="9200"/>
    <x v="2"/>
    <n v="8280"/>
    <n v="9200"/>
    <n v="920"/>
  </r>
  <r>
    <x v="25"/>
    <x v="195"/>
    <x v="135"/>
    <x v="1"/>
    <x v="3"/>
    <x v="15"/>
    <x v="0"/>
    <n v="4950"/>
    <n v="5500"/>
    <x v="1"/>
    <n v="24750"/>
    <n v="27500"/>
    <n v="2750"/>
  </r>
  <r>
    <x v="25"/>
    <x v="196"/>
    <x v="136"/>
    <x v="1"/>
    <x v="0"/>
    <x v="16"/>
    <x v="0"/>
    <n v="3150"/>
    <n v="3500"/>
    <x v="3"/>
    <n v="22050"/>
    <n v="24500"/>
    <n v="2450"/>
  </r>
  <r>
    <x v="25"/>
    <x v="197"/>
    <x v="137"/>
    <x v="0"/>
    <x v="1"/>
    <x v="17"/>
    <x v="0"/>
    <n v="2700"/>
    <n v="3000"/>
    <x v="4"/>
    <n v="10800"/>
    <n v="12000"/>
    <n v="1200"/>
  </r>
  <r>
    <x v="25"/>
    <x v="198"/>
    <x v="138"/>
    <x v="1"/>
    <x v="3"/>
    <x v="18"/>
    <x v="0"/>
    <n v="4050"/>
    <n v="4500"/>
    <x v="5"/>
    <n v="32400"/>
    <n v="36000"/>
    <n v="3600"/>
  </r>
  <r>
    <x v="25"/>
    <x v="199"/>
    <x v="139"/>
    <x v="1"/>
    <x v="0"/>
    <x v="19"/>
    <x v="1"/>
    <n v="8280"/>
    <n v="9200"/>
    <x v="5"/>
    <n v="66240"/>
    <n v="73600"/>
    <n v="7360"/>
  </r>
  <r>
    <x v="25"/>
    <x v="200"/>
    <x v="140"/>
    <x v="0"/>
    <x v="1"/>
    <x v="0"/>
    <x v="0"/>
    <n v="4950"/>
    <n v="5500"/>
    <x v="6"/>
    <n v="44550"/>
    <n v="49500"/>
    <n v="4950"/>
  </r>
  <r>
    <x v="25"/>
    <x v="201"/>
    <x v="141"/>
    <x v="1"/>
    <x v="3"/>
    <x v="1"/>
    <x v="0"/>
    <n v="3150"/>
    <n v="3500"/>
    <x v="7"/>
    <n v="6300"/>
    <n v="7000"/>
    <n v="700"/>
  </r>
  <r>
    <x v="25"/>
    <x v="202"/>
    <x v="142"/>
    <x v="1"/>
    <x v="0"/>
    <x v="2"/>
    <x v="0"/>
    <n v="2700"/>
    <n v="3000"/>
    <x v="2"/>
    <n v="2700"/>
    <n v="3000"/>
    <n v="300"/>
  </r>
  <r>
    <x v="25"/>
    <x v="203"/>
    <x v="143"/>
    <x v="0"/>
    <x v="1"/>
    <x v="3"/>
    <x v="0"/>
    <n v="4050"/>
    <n v="4500"/>
    <x v="8"/>
    <n v="89100"/>
    <n v="99000"/>
    <n v="9900"/>
  </r>
  <r>
    <x v="25"/>
    <x v="204"/>
    <x v="144"/>
    <x v="1"/>
    <x v="3"/>
    <x v="4"/>
    <x v="0"/>
    <n v="8280"/>
    <n v="9200"/>
    <x v="5"/>
    <n v="66240"/>
    <n v="73600"/>
    <n v="7360"/>
  </r>
  <r>
    <x v="25"/>
    <x v="205"/>
    <x v="145"/>
    <x v="0"/>
    <x v="0"/>
    <x v="5"/>
    <x v="0"/>
    <n v="4950"/>
    <n v="5500"/>
    <x v="3"/>
    <n v="34650"/>
    <n v="38500"/>
    <n v="3850"/>
  </r>
  <r>
    <x v="25"/>
    <x v="206"/>
    <x v="146"/>
    <x v="1"/>
    <x v="1"/>
    <x v="6"/>
    <x v="1"/>
    <n v="3150"/>
    <n v="3500"/>
    <x v="9"/>
    <n v="176400"/>
    <n v="196000"/>
    <n v="19600"/>
  </r>
  <r>
    <x v="25"/>
    <x v="207"/>
    <x v="147"/>
    <x v="0"/>
    <x v="3"/>
    <x v="7"/>
    <x v="1"/>
    <n v="2700"/>
    <n v="3000"/>
    <x v="10"/>
    <n v="27000"/>
    <n v="30000"/>
    <n v="3000"/>
  </r>
  <r>
    <x v="25"/>
    <x v="208"/>
    <x v="148"/>
    <x v="0"/>
    <x v="0"/>
    <x v="8"/>
    <x v="1"/>
    <n v="4050"/>
    <n v="4500"/>
    <x v="6"/>
    <n v="36450"/>
    <n v="40500"/>
    <n v="4050"/>
  </r>
  <r>
    <x v="25"/>
    <x v="209"/>
    <x v="149"/>
    <x v="0"/>
    <x v="1"/>
    <x v="9"/>
    <x v="1"/>
    <n v="24750"/>
    <n v="27500"/>
    <x v="11"/>
    <n v="668250"/>
    <n v="742500"/>
    <n v="74250"/>
  </r>
  <r>
    <x v="25"/>
    <x v="210"/>
    <x v="0"/>
    <x v="0"/>
    <x v="3"/>
    <x v="10"/>
    <x v="0"/>
    <n v="44550"/>
    <n v="49500"/>
    <x v="12"/>
    <n v="668250"/>
    <n v="742500"/>
    <n v="74250"/>
  </r>
  <r>
    <x v="25"/>
    <x v="211"/>
    <x v="1"/>
    <x v="1"/>
    <x v="0"/>
    <x v="11"/>
    <x v="0"/>
    <n v="9000"/>
    <n v="10000"/>
    <x v="0"/>
    <n v="27000"/>
    <n v="30000"/>
    <n v="3000"/>
  </r>
  <r>
    <x v="25"/>
    <x v="212"/>
    <x v="2"/>
    <x v="0"/>
    <x v="1"/>
    <x v="12"/>
    <x v="0"/>
    <n v="8640"/>
    <n v="9600"/>
    <x v="6"/>
    <n v="77760"/>
    <n v="86400"/>
    <n v="8640"/>
  </r>
  <r>
    <x v="25"/>
    <x v="213"/>
    <x v="3"/>
    <x v="0"/>
    <x v="3"/>
    <x v="13"/>
    <x v="0"/>
    <n v="9000"/>
    <n v="10000"/>
    <x v="8"/>
    <n v="198000"/>
    <n v="220000"/>
    <n v="22000"/>
  </r>
  <r>
    <x v="25"/>
    <x v="214"/>
    <x v="4"/>
    <x v="0"/>
    <x v="0"/>
    <x v="14"/>
    <x v="0"/>
    <n v="3870"/>
    <n v="4300"/>
    <x v="13"/>
    <n v="61920"/>
    <n v="68800"/>
    <n v="6880"/>
  </r>
  <r>
    <x v="25"/>
    <x v="215"/>
    <x v="5"/>
    <x v="0"/>
    <x v="1"/>
    <x v="15"/>
    <x v="0"/>
    <n v="45450"/>
    <n v="50500"/>
    <x v="14"/>
    <n v="272700"/>
    <n v="303000"/>
    <n v="30300"/>
  </r>
  <r>
    <x v="25"/>
    <x v="216"/>
    <x v="6"/>
    <x v="0"/>
    <x v="3"/>
    <x v="16"/>
    <x v="0"/>
    <n v="18225"/>
    <n v="20250"/>
    <x v="0"/>
    <n v="54675"/>
    <n v="60750"/>
    <n v="6075"/>
  </r>
  <r>
    <x v="25"/>
    <x v="217"/>
    <x v="7"/>
    <x v="0"/>
    <x v="0"/>
    <x v="17"/>
    <x v="0"/>
    <n v="1800"/>
    <n v="2000"/>
    <x v="1"/>
    <n v="9000"/>
    <n v="10000"/>
    <n v="1000"/>
  </r>
  <r>
    <x v="25"/>
    <x v="218"/>
    <x v="8"/>
    <x v="1"/>
    <x v="1"/>
    <x v="18"/>
    <x v="0"/>
    <n v="48600"/>
    <n v="54000"/>
    <x v="2"/>
    <n v="48600"/>
    <n v="54000"/>
    <n v="5400"/>
  </r>
  <r>
    <x v="25"/>
    <x v="219"/>
    <x v="9"/>
    <x v="1"/>
    <x v="3"/>
    <x v="19"/>
    <x v="1"/>
    <n v="72900"/>
    <n v="81000"/>
    <x v="1"/>
    <n v="364500"/>
    <n v="405000"/>
    <n v="40500"/>
  </r>
  <r>
    <x v="25"/>
    <x v="220"/>
    <x v="10"/>
    <x v="1"/>
    <x v="0"/>
    <x v="0"/>
    <x v="0"/>
    <n v="9450"/>
    <n v="10500"/>
    <x v="3"/>
    <n v="66150"/>
    <n v="73500"/>
    <n v="7350"/>
  </r>
  <r>
    <x v="25"/>
    <x v="221"/>
    <x v="11"/>
    <x v="1"/>
    <x v="1"/>
    <x v="1"/>
    <x v="0"/>
    <n v="36000"/>
    <n v="40000"/>
    <x v="4"/>
    <n v="144000"/>
    <n v="160000"/>
    <n v="16000"/>
  </r>
  <r>
    <x v="25"/>
    <x v="222"/>
    <x v="12"/>
    <x v="1"/>
    <x v="3"/>
    <x v="2"/>
    <x v="0"/>
    <n v="24300"/>
    <n v="27000"/>
    <x v="5"/>
    <n v="194400"/>
    <n v="216000"/>
    <n v="21600"/>
  </r>
  <r>
    <x v="25"/>
    <x v="223"/>
    <x v="13"/>
    <x v="1"/>
    <x v="0"/>
    <x v="3"/>
    <x v="0"/>
    <n v="9180"/>
    <n v="10200"/>
    <x v="5"/>
    <n v="73440"/>
    <n v="81600"/>
    <n v="8160"/>
  </r>
  <r>
    <x v="25"/>
    <x v="224"/>
    <x v="14"/>
    <x v="0"/>
    <x v="1"/>
    <x v="4"/>
    <x v="0"/>
    <n v="8640"/>
    <n v="9600"/>
    <x v="6"/>
    <n v="77760"/>
    <n v="86400"/>
    <n v="8640"/>
  </r>
  <r>
    <x v="25"/>
    <x v="225"/>
    <x v="15"/>
    <x v="1"/>
    <x v="3"/>
    <x v="5"/>
    <x v="0"/>
    <n v="8280"/>
    <n v="9200"/>
    <x v="7"/>
    <n v="16560"/>
    <n v="18400"/>
    <n v="1840"/>
  </r>
  <r>
    <x v="25"/>
    <x v="226"/>
    <x v="16"/>
    <x v="1"/>
    <x v="0"/>
    <x v="6"/>
    <x v="1"/>
    <n v="4950"/>
    <n v="5500"/>
    <x v="2"/>
    <n v="4950"/>
    <n v="5500"/>
    <n v="550"/>
  </r>
  <r>
    <x v="25"/>
    <x v="227"/>
    <x v="17"/>
    <x v="1"/>
    <x v="1"/>
    <x v="7"/>
    <x v="1"/>
    <n v="3150"/>
    <n v="3500"/>
    <x v="8"/>
    <n v="69300"/>
    <n v="77000"/>
    <n v="7700"/>
  </r>
  <r>
    <x v="25"/>
    <x v="228"/>
    <x v="18"/>
    <x v="1"/>
    <x v="3"/>
    <x v="8"/>
    <x v="1"/>
    <n v="2700"/>
    <n v="3000"/>
    <x v="5"/>
    <n v="21600"/>
    <n v="24000"/>
    <n v="2400"/>
  </r>
  <r>
    <x v="25"/>
    <x v="229"/>
    <x v="19"/>
    <x v="0"/>
    <x v="0"/>
    <x v="9"/>
    <x v="1"/>
    <n v="4050"/>
    <n v="4500"/>
    <x v="3"/>
    <n v="28350"/>
    <n v="31500"/>
    <n v="3150"/>
  </r>
  <r>
    <x v="25"/>
    <x v="230"/>
    <x v="20"/>
    <x v="1"/>
    <x v="1"/>
    <x v="10"/>
    <x v="0"/>
    <n v="53100"/>
    <n v="59000"/>
    <x v="9"/>
    <n v="2973600"/>
    <n v="3304000"/>
    <n v="330400"/>
  </r>
  <r>
    <x v="25"/>
    <x v="231"/>
    <x v="21"/>
    <x v="0"/>
    <x v="3"/>
    <x v="11"/>
    <x v="0"/>
    <n v="88200"/>
    <n v="98000"/>
    <x v="10"/>
    <n v="882000"/>
    <n v="980000"/>
    <n v="98000"/>
  </r>
  <r>
    <x v="25"/>
    <x v="232"/>
    <x v="10"/>
    <x v="1"/>
    <x v="0"/>
    <x v="12"/>
    <x v="0"/>
    <n v="38250"/>
    <n v="42500"/>
    <x v="6"/>
    <n v="344250"/>
    <n v="382500"/>
    <n v="38250"/>
  </r>
  <r>
    <x v="25"/>
    <x v="233"/>
    <x v="11"/>
    <x v="1"/>
    <x v="1"/>
    <x v="13"/>
    <x v="0"/>
    <n v="2700"/>
    <n v="3000"/>
    <x v="11"/>
    <n v="72900"/>
    <n v="81000"/>
    <n v="8100"/>
  </r>
  <r>
    <x v="25"/>
    <x v="234"/>
    <x v="12"/>
    <x v="1"/>
    <x v="3"/>
    <x v="14"/>
    <x v="0"/>
    <n v="23850"/>
    <n v="26500"/>
    <x v="12"/>
    <n v="357750"/>
    <n v="397500"/>
    <n v="39750"/>
  </r>
  <r>
    <x v="25"/>
    <x v="235"/>
    <x v="13"/>
    <x v="1"/>
    <x v="0"/>
    <x v="15"/>
    <x v="0"/>
    <n v="24750"/>
    <n v="27500"/>
    <x v="0"/>
    <n v="74250"/>
    <n v="82500"/>
    <n v="8250"/>
  </r>
  <r>
    <x v="25"/>
    <x v="236"/>
    <x v="14"/>
    <x v="0"/>
    <x v="1"/>
    <x v="16"/>
    <x v="0"/>
    <n v="44550"/>
    <n v="49500"/>
    <x v="6"/>
    <n v="400950"/>
    <n v="445500"/>
    <n v="44550"/>
  </r>
  <r>
    <x v="25"/>
    <x v="237"/>
    <x v="15"/>
    <x v="1"/>
    <x v="3"/>
    <x v="17"/>
    <x v="0"/>
    <n v="9000"/>
    <n v="10000"/>
    <x v="8"/>
    <n v="198000"/>
    <n v="220000"/>
    <n v="22000"/>
  </r>
  <r>
    <x v="25"/>
    <x v="238"/>
    <x v="16"/>
    <x v="1"/>
    <x v="0"/>
    <x v="18"/>
    <x v="0"/>
    <n v="8640"/>
    <n v="9600"/>
    <x v="13"/>
    <n v="138240"/>
    <n v="153600"/>
    <n v="15360"/>
  </r>
  <r>
    <x v="25"/>
    <x v="239"/>
    <x v="17"/>
    <x v="1"/>
    <x v="1"/>
    <x v="19"/>
    <x v="1"/>
    <n v="9000"/>
    <n v="10000"/>
    <x v="14"/>
    <n v="54000"/>
    <n v="60000"/>
    <n v="6000"/>
  </r>
  <r>
    <x v="25"/>
    <x v="240"/>
    <x v="18"/>
    <x v="1"/>
    <x v="3"/>
    <x v="0"/>
    <x v="0"/>
    <n v="3870"/>
    <n v="4300"/>
    <x v="0"/>
    <n v="11610"/>
    <n v="12900"/>
    <n v="1290"/>
  </r>
  <r>
    <x v="25"/>
    <x v="241"/>
    <x v="19"/>
    <x v="0"/>
    <x v="0"/>
    <x v="1"/>
    <x v="0"/>
    <n v="45450"/>
    <n v="50500"/>
    <x v="1"/>
    <n v="227250"/>
    <n v="252500"/>
    <n v="25250"/>
  </r>
  <r>
    <x v="25"/>
    <x v="242"/>
    <x v="20"/>
    <x v="1"/>
    <x v="1"/>
    <x v="2"/>
    <x v="0"/>
    <n v="18225"/>
    <n v="20250"/>
    <x v="2"/>
    <n v="18225"/>
    <n v="20250"/>
    <n v="2025"/>
  </r>
  <r>
    <x v="25"/>
    <x v="243"/>
    <x v="21"/>
    <x v="0"/>
    <x v="3"/>
    <x v="3"/>
    <x v="0"/>
    <n v="1800"/>
    <n v="2000"/>
    <x v="1"/>
    <n v="9000"/>
    <n v="10000"/>
    <n v="1000"/>
  </r>
  <r>
    <x v="25"/>
    <x v="244"/>
    <x v="10"/>
    <x v="1"/>
    <x v="0"/>
    <x v="4"/>
    <x v="0"/>
    <n v="48600"/>
    <n v="54000"/>
    <x v="3"/>
    <n v="340200"/>
    <n v="378000"/>
    <n v="37800"/>
  </r>
  <r>
    <x v="25"/>
    <x v="245"/>
    <x v="11"/>
    <x v="1"/>
    <x v="1"/>
    <x v="5"/>
    <x v="0"/>
    <n v="72900"/>
    <n v="81000"/>
    <x v="4"/>
    <n v="291600"/>
    <n v="324000"/>
    <n v="32400"/>
  </r>
  <r>
    <x v="25"/>
    <x v="246"/>
    <x v="12"/>
    <x v="1"/>
    <x v="3"/>
    <x v="6"/>
    <x v="1"/>
    <n v="9450"/>
    <n v="10500"/>
    <x v="5"/>
    <n v="75600"/>
    <n v="84000"/>
    <n v="8400"/>
  </r>
  <r>
    <x v="25"/>
    <x v="247"/>
    <x v="13"/>
    <x v="1"/>
    <x v="0"/>
    <x v="7"/>
    <x v="1"/>
    <n v="36000"/>
    <n v="40000"/>
    <x v="5"/>
    <n v="288000"/>
    <n v="320000"/>
    <n v="32000"/>
  </r>
  <r>
    <x v="25"/>
    <x v="248"/>
    <x v="14"/>
    <x v="0"/>
    <x v="1"/>
    <x v="8"/>
    <x v="1"/>
    <n v="24300"/>
    <n v="27000"/>
    <x v="6"/>
    <n v="218700"/>
    <n v="243000"/>
    <n v="24300"/>
  </r>
  <r>
    <x v="25"/>
    <x v="249"/>
    <x v="15"/>
    <x v="1"/>
    <x v="3"/>
    <x v="9"/>
    <x v="1"/>
    <n v="9180"/>
    <n v="10200"/>
    <x v="7"/>
    <n v="18360"/>
    <n v="20400"/>
    <n v="2040"/>
  </r>
  <r>
    <x v="25"/>
    <x v="250"/>
    <x v="16"/>
    <x v="1"/>
    <x v="0"/>
    <x v="10"/>
    <x v="0"/>
    <n v="8640"/>
    <n v="9600"/>
    <x v="2"/>
    <n v="8640"/>
    <n v="9600"/>
    <n v="960"/>
  </r>
  <r>
    <x v="25"/>
    <x v="251"/>
    <x v="17"/>
    <x v="1"/>
    <x v="1"/>
    <x v="11"/>
    <x v="0"/>
    <n v="8280"/>
    <n v="9200"/>
    <x v="8"/>
    <n v="182160"/>
    <n v="202400"/>
    <n v="20240"/>
  </r>
  <r>
    <x v="25"/>
    <x v="252"/>
    <x v="18"/>
    <x v="1"/>
    <x v="3"/>
    <x v="12"/>
    <x v="0"/>
    <n v="4950"/>
    <n v="5500"/>
    <x v="5"/>
    <n v="39600"/>
    <n v="44000"/>
    <n v="4400"/>
  </r>
  <r>
    <x v="25"/>
    <x v="253"/>
    <x v="19"/>
    <x v="0"/>
    <x v="0"/>
    <x v="13"/>
    <x v="0"/>
    <n v="3150"/>
    <n v="3500"/>
    <x v="3"/>
    <n v="22050"/>
    <n v="24500"/>
    <n v="2450"/>
  </r>
  <r>
    <x v="25"/>
    <x v="254"/>
    <x v="20"/>
    <x v="1"/>
    <x v="1"/>
    <x v="14"/>
    <x v="0"/>
    <n v="2700"/>
    <n v="3000"/>
    <x v="9"/>
    <n v="151200"/>
    <n v="168000"/>
    <n v="16800"/>
  </r>
  <r>
    <x v="25"/>
    <x v="255"/>
    <x v="21"/>
    <x v="0"/>
    <x v="3"/>
    <x v="15"/>
    <x v="0"/>
    <n v="4050"/>
    <n v="4500"/>
    <x v="10"/>
    <n v="40500"/>
    <n v="45000"/>
    <n v="4500"/>
  </r>
  <r>
    <x v="25"/>
    <x v="256"/>
    <x v="10"/>
    <x v="1"/>
    <x v="0"/>
    <x v="16"/>
    <x v="0"/>
    <n v="53100"/>
    <n v="59000"/>
    <x v="6"/>
    <n v="477900"/>
    <n v="531000"/>
    <n v="53100"/>
  </r>
  <r>
    <x v="25"/>
    <x v="257"/>
    <x v="11"/>
    <x v="1"/>
    <x v="1"/>
    <x v="17"/>
    <x v="0"/>
    <n v="88200"/>
    <n v="98000"/>
    <x v="11"/>
    <n v="2381400"/>
    <n v="2646000"/>
    <n v="264600"/>
  </r>
  <r>
    <x v="25"/>
    <x v="258"/>
    <x v="12"/>
    <x v="1"/>
    <x v="3"/>
    <x v="18"/>
    <x v="0"/>
    <n v="8640"/>
    <n v="9600"/>
    <x v="12"/>
    <n v="129600"/>
    <n v="144000"/>
    <n v="14400"/>
  </r>
  <r>
    <x v="25"/>
    <x v="259"/>
    <x v="13"/>
    <x v="1"/>
    <x v="0"/>
    <x v="19"/>
    <x v="1"/>
    <n v="8280"/>
    <n v="9200"/>
    <x v="0"/>
    <n v="24840"/>
    <n v="27600"/>
    <n v="2760"/>
  </r>
  <r>
    <x v="25"/>
    <x v="260"/>
    <x v="14"/>
    <x v="0"/>
    <x v="1"/>
    <x v="20"/>
    <x v="1"/>
    <n v="4950"/>
    <n v="5500"/>
    <x v="6"/>
    <n v="44550"/>
    <n v="49500"/>
    <n v="4950"/>
  </r>
  <r>
    <x v="25"/>
    <x v="261"/>
    <x v="15"/>
    <x v="1"/>
    <x v="3"/>
    <x v="21"/>
    <x v="1"/>
    <n v="3150"/>
    <n v="3500"/>
    <x v="8"/>
    <n v="69300"/>
    <n v="77000"/>
    <n v="7700"/>
  </r>
  <r>
    <x v="25"/>
    <x v="262"/>
    <x v="16"/>
    <x v="1"/>
    <x v="0"/>
    <x v="22"/>
    <x v="2"/>
    <n v="2700"/>
    <n v="3000"/>
    <x v="13"/>
    <n v="43200"/>
    <n v="48000"/>
    <n v="4800"/>
  </r>
  <r>
    <x v="25"/>
    <x v="263"/>
    <x v="17"/>
    <x v="1"/>
    <x v="1"/>
    <x v="23"/>
    <x v="2"/>
    <n v="4050"/>
    <n v="4500"/>
    <x v="14"/>
    <n v="24300"/>
    <n v="27000"/>
    <n v="2700"/>
  </r>
  <r>
    <x v="25"/>
    <x v="264"/>
    <x v="18"/>
    <x v="1"/>
    <x v="3"/>
    <x v="24"/>
    <x v="2"/>
    <n v="53100"/>
    <n v="59000"/>
    <x v="0"/>
    <n v="159300"/>
    <n v="177000"/>
    <n v="17700"/>
  </r>
  <r>
    <x v="25"/>
    <x v="265"/>
    <x v="19"/>
    <x v="0"/>
    <x v="0"/>
    <x v="25"/>
    <x v="2"/>
    <n v="88200"/>
    <n v="98000"/>
    <x v="1"/>
    <n v="441000"/>
    <n v="490000"/>
    <n v="49000"/>
  </r>
  <r>
    <x v="25"/>
    <x v="266"/>
    <x v="20"/>
    <x v="1"/>
    <x v="1"/>
    <x v="26"/>
    <x v="2"/>
    <n v="38250"/>
    <n v="42500"/>
    <x v="2"/>
    <n v="38250"/>
    <n v="42500"/>
    <n v="4250"/>
  </r>
  <r>
    <x v="25"/>
    <x v="267"/>
    <x v="11"/>
    <x v="1"/>
    <x v="3"/>
    <x v="27"/>
    <x v="2"/>
    <n v="2700"/>
    <n v="3000"/>
    <x v="1"/>
    <n v="13500"/>
    <n v="15000"/>
    <n v="1500"/>
  </r>
  <r>
    <x v="25"/>
    <x v="268"/>
    <x v="12"/>
    <x v="1"/>
    <x v="0"/>
    <x v="28"/>
    <x v="2"/>
    <n v="23850"/>
    <n v="26500"/>
    <x v="3"/>
    <n v="166950"/>
    <n v="185500"/>
    <n v="18550"/>
  </r>
  <r>
    <x v="25"/>
    <x v="269"/>
    <x v="13"/>
    <x v="1"/>
    <x v="1"/>
    <x v="29"/>
    <x v="2"/>
    <n v="24750"/>
    <n v="27500"/>
    <x v="4"/>
    <n v="99000"/>
    <n v="110000"/>
    <n v="11000"/>
  </r>
  <r>
    <x v="25"/>
    <x v="270"/>
    <x v="14"/>
    <x v="0"/>
    <x v="2"/>
    <x v="30"/>
    <x v="2"/>
    <n v="44550"/>
    <n v="49500"/>
    <x v="5"/>
    <n v="356400"/>
    <n v="396000"/>
    <n v="39600"/>
  </r>
  <r>
    <x v="25"/>
    <x v="271"/>
    <x v="15"/>
    <x v="1"/>
    <x v="3"/>
    <x v="31"/>
    <x v="2"/>
    <n v="9000"/>
    <n v="10000"/>
    <x v="5"/>
    <n v="72000"/>
    <n v="80000"/>
    <n v="8000"/>
  </r>
  <r>
    <x v="25"/>
    <x v="272"/>
    <x v="16"/>
    <x v="1"/>
    <x v="0"/>
    <x v="32"/>
    <x v="2"/>
    <n v="8640"/>
    <n v="9600"/>
    <x v="6"/>
    <n v="77760"/>
    <n v="86400"/>
    <n v="8640"/>
  </r>
  <r>
    <x v="25"/>
    <x v="273"/>
    <x v="17"/>
    <x v="1"/>
    <x v="1"/>
    <x v="33"/>
    <x v="2"/>
    <n v="9000"/>
    <n v="10000"/>
    <x v="7"/>
    <n v="18000"/>
    <n v="20000"/>
    <n v="2000"/>
  </r>
  <r>
    <x v="25"/>
    <x v="274"/>
    <x v="18"/>
    <x v="1"/>
    <x v="2"/>
    <x v="0"/>
    <x v="0"/>
    <n v="3870"/>
    <n v="4300"/>
    <x v="2"/>
    <n v="3870"/>
    <n v="4300"/>
    <n v="430"/>
  </r>
  <r>
    <x v="25"/>
    <x v="275"/>
    <x v="19"/>
    <x v="0"/>
    <x v="3"/>
    <x v="1"/>
    <x v="0"/>
    <n v="8640"/>
    <n v="9600"/>
    <x v="8"/>
    <n v="190080"/>
    <n v="211200"/>
    <n v="21120"/>
  </r>
  <r>
    <x v="25"/>
    <x v="276"/>
    <x v="20"/>
    <x v="1"/>
    <x v="0"/>
    <x v="2"/>
    <x v="0"/>
    <n v="8280"/>
    <n v="9200"/>
    <x v="5"/>
    <n v="66240"/>
    <n v="73600"/>
    <n v="7360"/>
  </r>
  <r>
    <x v="25"/>
    <x v="277"/>
    <x v="21"/>
    <x v="0"/>
    <x v="1"/>
    <x v="3"/>
    <x v="0"/>
    <n v="4950"/>
    <n v="5500"/>
    <x v="3"/>
    <n v="34650"/>
    <n v="38500"/>
    <n v="3850"/>
  </r>
  <r>
    <x v="25"/>
    <x v="278"/>
    <x v="22"/>
    <x v="1"/>
    <x v="2"/>
    <x v="4"/>
    <x v="0"/>
    <n v="3150"/>
    <n v="3500"/>
    <x v="9"/>
    <n v="176400"/>
    <n v="196000"/>
    <n v="19600"/>
  </r>
  <r>
    <x v="25"/>
    <x v="279"/>
    <x v="23"/>
    <x v="0"/>
    <x v="2"/>
    <x v="5"/>
    <x v="0"/>
    <n v="2700"/>
    <n v="3000"/>
    <x v="10"/>
    <n v="27000"/>
    <n v="30000"/>
    <n v="3000"/>
  </r>
  <r>
    <x v="25"/>
    <x v="280"/>
    <x v="24"/>
    <x v="1"/>
    <x v="2"/>
    <x v="6"/>
    <x v="1"/>
    <n v="4050"/>
    <n v="4500"/>
    <x v="6"/>
    <n v="36450"/>
    <n v="40500"/>
    <n v="4050"/>
  </r>
  <r>
    <x v="25"/>
    <x v="281"/>
    <x v="25"/>
    <x v="0"/>
    <x v="2"/>
    <x v="7"/>
    <x v="1"/>
    <n v="53100"/>
    <n v="59000"/>
    <x v="11"/>
    <n v="1433700"/>
    <n v="1593000"/>
    <n v="159300"/>
  </r>
  <r>
    <x v="25"/>
    <x v="282"/>
    <x v="26"/>
    <x v="0"/>
    <x v="2"/>
    <x v="8"/>
    <x v="1"/>
    <n v="88200"/>
    <n v="98000"/>
    <x v="12"/>
    <n v="1323000"/>
    <n v="1470000"/>
    <n v="147000"/>
  </r>
  <r>
    <x v="25"/>
    <x v="283"/>
    <x v="27"/>
    <x v="0"/>
    <x v="2"/>
    <x v="9"/>
    <x v="1"/>
    <n v="38250"/>
    <n v="42500"/>
    <x v="0"/>
    <n v="114750"/>
    <n v="127500"/>
    <n v="12750"/>
  </r>
  <r>
    <x v="25"/>
    <x v="284"/>
    <x v="28"/>
    <x v="1"/>
    <x v="2"/>
    <x v="10"/>
    <x v="0"/>
    <n v="2700"/>
    <n v="3000"/>
    <x v="6"/>
    <n v="24300"/>
    <n v="27000"/>
    <n v="2700"/>
  </r>
  <r>
    <x v="25"/>
    <x v="285"/>
    <x v="29"/>
    <x v="0"/>
    <x v="2"/>
    <x v="11"/>
    <x v="0"/>
    <n v="23850"/>
    <n v="26500"/>
    <x v="8"/>
    <n v="524700"/>
    <n v="583000"/>
    <n v="58300"/>
  </r>
  <r>
    <x v="25"/>
    <x v="286"/>
    <x v="30"/>
    <x v="0"/>
    <x v="2"/>
    <x v="12"/>
    <x v="0"/>
    <n v="24750"/>
    <n v="27500"/>
    <x v="13"/>
    <n v="396000"/>
    <n v="440000"/>
    <n v="44000"/>
  </r>
  <r>
    <x v="25"/>
    <x v="287"/>
    <x v="31"/>
    <x v="0"/>
    <x v="2"/>
    <x v="13"/>
    <x v="0"/>
    <n v="44550"/>
    <n v="49500"/>
    <x v="14"/>
    <n v="267300"/>
    <n v="297000"/>
    <n v="29700"/>
  </r>
  <r>
    <x v="25"/>
    <x v="288"/>
    <x v="32"/>
    <x v="1"/>
    <x v="2"/>
    <x v="14"/>
    <x v="0"/>
    <n v="9000"/>
    <n v="10000"/>
    <x v="0"/>
    <n v="27000"/>
    <n v="30000"/>
    <n v="3000"/>
  </r>
  <r>
    <x v="25"/>
    <x v="289"/>
    <x v="33"/>
    <x v="0"/>
    <x v="2"/>
    <x v="15"/>
    <x v="0"/>
    <n v="8640"/>
    <n v="9600"/>
    <x v="1"/>
    <n v="43200"/>
    <n v="48000"/>
    <n v="4800"/>
  </r>
  <r>
    <x v="25"/>
    <x v="290"/>
    <x v="34"/>
    <x v="0"/>
    <x v="2"/>
    <x v="16"/>
    <x v="0"/>
    <n v="9000"/>
    <n v="10000"/>
    <x v="2"/>
    <n v="9000"/>
    <n v="10000"/>
    <n v="1000"/>
  </r>
  <r>
    <x v="25"/>
    <x v="291"/>
    <x v="35"/>
    <x v="1"/>
    <x v="2"/>
    <x v="17"/>
    <x v="0"/>
    <n v="3870"/>
    <n v="4300"/>
    <x v="1"/>
    <n v="19350"/>
    <n v="21500"/>
    <n v="2150"/>
  </r>
  <r>
    <x v="25"/>
    <x v="292"/>
    <x v="36"/>
    <x v="0"/>
    <x v="2"/>
    <x v="18"/>
    <x v="0"/>
    <n v="8280"/>
    <n v="9200"/>
    <x v="3"/>
    <n v="57960"/>
    <n v="64400"/>
    <n v="6440"/>
  </r>
  <r>
    <x v="25"/>
    <x v="293"/>
    <x v="37"/>
    <x v="1"/>
    <x v="2"/>
    <x v="19"/>
    <x v="1"/>
    <n v="4950"/>
    <n v="5500"/>
    <x v="4"/>
    <n v="19800"/>
    <n v="22000"/>
    <n v="2200"/>
  </r>
  <r>
    <x v="25"/>
    <x v="294"/>
    <x v="38"/>
    <x v="0"/>
    <x v="2"/>
    <x v="20"/>
    <x v="1"/>
    <n v="3150"/>
    <n v="3500"/>
    <x v="5"/>
    <n v="25200"/>
    <n v="28000"/>
    <n v="2800"/>
  </r>
  <r>
    <x v="25"/>
    <x v="295"/>
    <x v="39"/>
    <x v="0"/>
    <x v="2"/>
    <x v="21"/>
    <x v="1"/>
    <n v="2700"/>
    <n v="3000"/>
    <x v="5"/>
    <n v="21600"/>
    <n v="24000"/>
    <n v="2400"/>
  </r>
  <r>
    <x v="25"/>
    <x v="296"/>
    <x v="40"/>
    <x v="1"/>
    <x v="2"/>
    <x v="22"/>
    <x v="2"/>
    <n v="4050"/>
    <n v="4500"/>
    <x v="6"/>
    <n v="36450"/>
    <n v="40500"/>
    <n v="4050"/>
  </r>
  <r>
    <x v="25"/>
    <x v="297"/>
    <x v="41"/>
    <x v="0"/>
    <x v="2"/>
    <x v="23"/>
    <x v="2"/>
    <n v="8280"/>
    <n v="9200"/>
    <x v="7"/>
    <n v="16560"/>
    <n v="18400"/>
    <n v="1840"/>
  </r>
  <r>
    <x v="25"/>
    <x v="298"/>
    <x v="42"/>
    <x v="0"/>
    <x v="2"/>
    <x v="24"/>
    <x v="2"/>
    <n v="4950"/>
    <n v="5500"/>
    <x v="2"/>
    <n v="4950"/>
    <n v="5500"/>
    <n v="550"/>
  </r>
  <r>
    <x v="25"/>
    <x v="299"/>
    <x v="43"/>
    <x v="1"/>
    <x v="2"/>
    <x v="25"/>
    <x v="2"/>
    <n v="3150"/>
    <n v="3500"/>
    <x v="8"/>
    <n v="69300"/>
    <n v="77000"/>
    <n v="7700"/>
  </r>
  <r>
    <x v="25"/>
    <x v="300"/>
    <x v="44"/>
    <x v="1"/>
    <x v="2"/>
    <x v="26"/>
    <x v="2"/>
    <n v="2700"/>
    <n v="3000"/>
    <x v="5"/>
    <n v="21600"/>
    <n v="24000"/>
    <n v="2400"/>
  </r>
  <r>
    <x v="25"/>
    <x v="301"/>
    <x v="45"/>
    <x v="1"/>
    <x v="2"/>
    <x v="27"/>
    <x v="2"/>
    <n v="4050"/>
    <n v="4500"/>
    <x v="3"/>
    <n v="28350"/>
    <n v="31500"/>
    <n v="3150"/>
  </r>
  <r>
    <x v="25"/>
    <x v="302"/>
    <x v="46"/>
    <x v="0"/>
    <x v="2"/>
    <x v="28"/>
    <x v="2"/>
    <n v="8280"/>
    <n v="9200"/>
    <x v="9"/>
    <n v="463680"/>
    <n v="515200"/>
    <n v="51520"/>
  </r>
  <r>
    <x v="25"/>
    <x v="303"/>
    <x v="47"/>
    <x v="0"/>
    <x v="2"/>
    <x v="29"/>
    <x v="2"/>
    <n v="4950"/>
    <n v="5500"/>
    <x v="10"/>
    <n v="49500"/>
    <n v="55000"/>
    <n v="5500"/>
  </r>
  <r>
    <x v="25"/>
    <x v="304"/>
    <x v="48"/>
    <x v="0"/>
    <x v="2"/>
    <x v="30"/>
    <x v="2"/>
    <n v="3150"/>
    <n v="3500"/>
    <x v="6"/>
    <n v="28350"/>
    <n v="31500"/>
    <n v="3150"/>
  </r>
  <r>
    <x v="25"/>
    <x v="305"/>
    <x v="49"/>
    <x v="0"/>
    <x v="2"/>
    <x v="31"/>
    <x v="2"/>
    <n v="2700"/>
    <n v="3000"/>
    <x v="11"/>
    <n v="72900"/>
    <n v="81000"/>
    <n v="8100"/>
  </r>
  <r>
    <x v="25"/>
    <x v="306"/>
    <x v="50"/>
    <x v="0"/>
    <x v="2"/>
    <x v="32"/>
    <x v="2"/>
    <n v="4050"/>
    <n v="4500"/>
    <x v="12"/>
    <n v="60750"/>
    <n v="67500"/>
    <n v="6750"/>
  </r>
  <r>
    <x v="25"/>
    <x v="307"/>
    <x v="51"/>
    <x v="0"/>
    <x v="2"/>
    <x v="33"/>
    <x v="2"/>
    <n v="8280"/>
    <n v="9200"/>
    <x v="0"/>
    <n v="24840"/>
    <n v="27600"/>
    <n v="2760"/>
  </r>
  <r>
    <x v="25"/>
    <x v="308"/>
    <x v="52"/>
    <x v="0"/>
    <x v="2"/>
    <x v="0"/>
    <x v="0"/>
    <n v="4950"/>
    <n v="5500"/>
    <x v="6"/>
    <n v="44550"/>
    <n v="49500"/>
    <n v="4950"/>
  </r>
  <r>
    <x v="25"/>
    <x v="309"/>
    <x v="53"/>
    <x v="0"/>
    <x v="2"/>
    <x v="1"/>
    <x v="0"/>
    <n v="3150"/>
    <n v="3500"/>
    <x v="8"/>
    <n v="69300"/>
    <n v="77000"/>
    <n v="7700"/>
  </r>
  <r>
    <x v="25"/>
    <x v="310"/>
    <x v="54"/>
    <x v="0"/>
    <x v="2"/>
    <x v="2"/>
    <x v="0"/>
    <n v="2700"/>
    <n v="3000"/>
    <x v="13"/>
    <n v="43200"/>
    <n v="48000"/>
    <n v="4800"/>
  </r>
  <r>
    <x v="25"/>
    <x v="311"/>
    <x v="55"/>
    <x v="0"/>
    <x v="2"/>
    <x v="3"/>
    <x v="0"/>
    <n v="4050"/>
    <n v="4500"/>
    <x v="14"/>
    <n v="24300"/>
    <n v="27000"/>
    <n v="2700"/>
  </r>
  <r>
    <x v="25"/>
    <x v="312"/>
    <x v="56"/>
    <x v="1"/>
    <x v="2"/>
    <x v="4"/>
    <x v="0"/>
    <n v="38250"/>
    <n v="42500"/>
    <x v="0"/>
    <n v="114750"/>
    <n v="127500"/>
    <n v="12750"/>
  </r>
  <r>
    <x v="25"/>
    <x v="313"/>
    <x v="57"/>
    <x v="0"/>
    <x v="2"/>
    <x v="5"/>
    <x v="0"/>
    <n v="2700"/>
    <n v="3000"/>
    <x v="1"/>
    <n v="13500"/>
    <n v="15000"/>
    <n v="1500"/>
  </r>
  <r>
    <x v="25"/>
    <x v="314"/>
    <x v="58"/>
    <x v="1"/>
    <x v="2"/>
    <x v="6"/>
    <x v="1"/>
    <n v="23850"/>
    <n v="26500"/>
    <x v="2"/>
    <n v="23850"/>
    <n v="26500"/>
    <n v="2650"/>
  </r>
  <r>
    <x v="25"/>
    <x v="315"/>
    <x v="59"/>
    <x v="0"/>
    <x v="2"/>
    <x v="7"/>
    <x v="1"/>
    <n v="24750"/>
    <n v="27500"/>
    <x v="1"/>
    <n v="123750"/>
    <n v="137500"/>
    <n v="13750"/>
  </r>
  <r>
    <x v="25"/>
    <x v="316"/>
    <x v="60"/>
    <x v="1"/>
    <x v="2"/>
    <x v="8"/>
    <x v="1"/>
    <n v="44550"/>
    <n v="49500"/>
    <x v="3"/>
    <n v="311850"/>
    <n v="346500"/>
    <n v="34650"/>
  </r>
  <r>
    <x v="25"/>
    <x v="317"/>
    <x v="61"/>
    <x v="1"/>
    <x v="2"/>
    <x v="9"/>
    <x v="1"/>
    <n v="9000"/>
    <n v="10000"/>
    <x v="4"/>
    <n v="36000"/>
    <n v="40000"/>
    <n v="4000"/>
  </r>
  <r>
    <x v="25"/>
    <x v="318"/>
    <x v="62"/>
    <x v="0"/>
    <x v="2"/>
    <x v="10"/>
    <x v="0"/>
    <n v="8640"/>
    <n v="9600"/>
    <x v="5"/>
    <n v="69120"/>
    <n v="76800"/>
    <n v="7680"/>
  </r>
  <r>
    <x v="25"/>
    <x v="319"/>
    <x v="63"/>
    <x v="1"/>
    <x v="2"/>
    <x v="11"/>
    <x v="0"/>
    <n v="9000"/>
    <n v="10000"/>
    <x v="5"/>
    <n v="72000"/>
    <n v="80000"/>
    <n v="8000"/>
  </r>
  <r>
    <x v="25"/>
    <x v="320"/>
    <x v="64"/>
    <x v="0"/>
    <x v="2"/>
    <x v="12"/>
    <x v="0"/>
    <n v="3870"/>
    <n v="4300"/>
    <x v="6"/>
    <n v="34830"/>
    <n v="38700"/>
    <n v="3870"/>
  </r>
  <r>
    <x v="25"/>
    <x v="321"/>
    <x v="65"/>
    <x v="0"/>
    <x v="2"/>
    <x v="13"/>
    <x v="0"/>
    <n v="45450"/>
    <n v="50500"/>
    <x v="7"/>
    <n v="90900"/>
    <n v="101000"/>
    <n v="10100"/>
  </r>
  <r>
    <x v="25"/>
    <x v="322"/>
    <x v="66"/>
    <x v="1"/>
    <x v="2"/>
    <x v="14"/>
    <x v="0"/>
    <n v="18225"/>
    <n v="20250"/>
    <x v="2"/>
    <n v="18225"/>
    <n v="20250"/>
    <n v="2025"/>
  </r>
  <r>
    <x v="25"/>
    <x v="323"/>
    <x v="67"/>
    <x v="0"/>
    <x v="2"/>
    <x v="15"/>
    <x v="0"/>
    <n v="1800"/>
    <n v="2000"/>
    <x v="8"/>
    <n v="39600"/>
    <n v="44000"/>
    <n v="4400"/>
  </r>
  <r>
    <x v="25"/>
    <x v="324"/>
    <x v="68"/>
    <x v="1"/>
    <x v="2"/>
    <x v="16"/>
    <x v="0"/>
    <n v="48600"/>
    <n v="54000"/>
    <x v="5"/>
    <n v="388800"/>
    <n v="432000"/>
    <n v="43200"/>
  </r>
  <r>
    <x v="25"/>
    <x v="325"/>
    <x v="69"/>
    <x v="1"/>
    <x v="2"/>
    <x v="17"/>
    <x v="0"/>
    <n v="72900"/>
    <n v="81000"/>
    <x v="3"/>
    <n v="510300"/>
    <n v="567000"/>
    <n v="56700"/>
  </r>
  <r>
    <x v="25"/>
    <x v="326"/>
    <x v="70"/>
    <x v="0"/>
    <x v="2"/>
    <x v="18"/>
    <x v="0"/>
    <n v="9450"/>
    <n v="10500"/>
    <x v="9"/>
    <n v="529200"/>
    <n v="588000"/>
    <n v="58800"/>
  </r>
  <r>
    <x v="25"/>
    <x v="327"/>
    <x v="71"/>
    <x v="1"/>
    <x v="2"/>
    <x v="19"/>
    <x v="1"/>
    <n v="36000"/>
    <n v="40000"/>
    <x v="10"/>
    <n v="360000"/>
    <n v="400000"/>
    <n v="40000"/>
  </r>
  <r>
    <x v="25"/>
    <x v="328"/>
    <x v="72"/>
    <x v="0"/>
    <x v="2"/>
    <x v="20"/>
    <x v="1"/>
    <n v="24300"/>
    <n v="27000"/>
    <x v="6"/>
    <n v="218700"/>
    <n v="243000"/>
    <n v="24300"/>
  </r>
  <r>
    <x v="25"/>
    <x v="329"/>
    <x v="73"/>
    <x v="0"/>
    <x v="2"/>
    <x v="21"/>
    <x v="1"/>
    <n v="9180"/>
    <n v="10200"/>
    <x v="11"/>
    <n v="247860"/>
    <n v="275400"/>
    <n v="27540"/>
  </r>
  <r>
    <x v="25"/>
    <x v="330"/>
    <x v="74"/>
    <x v="1"/>
    <x v="2"/>
    <x v="22"/>
    <x v="2"/>
    <n v="8640"/>
    <n v="9600"/>
    <x v="12"/>
    <n v="129600"/>
    <n v="144000"/>
    <n v="14400"/>
  </r>
  <r>
    <x v="25"/>
    <x v="331"/>
    <x v="75"/>
    <x v="0"/>
    <x v="2"/>
    <x v="23"/>
    <x v="2"/>
    <n v="8280"/>
    <n v="9200"/>
    <x v="0"/>
    <n v="24840"/>
    <n v="27600"/>
    <n v="2760"/>
  </r>
  <r>
    <x v="25"/>
    <x v="332"/>
    <x v="76"/>
    <x v="0"/>
    <x v="2"/>
    <x v="24"/>
    <x v="2"/>
    <n v="4950"/>
    <n v="5500"/>
    <x v="6"/>
    <n v="44550"/>
    <n v="49500"/>
    <n v="4950"/>
  </r>
  <r>
    <x v="25"/>
    <x v="333"/>
    <x v="77"/>
    <x v="1"/>
    <x v="2"/>
    <x v="25"/>
    <x v="2"/>
    <n v="3150"/>
    <n v="3500"/>
    <x v="8"/>
    <n v="69300"/>
    <n v="77000"/>
    <n v="7700"/>
  </r>
  <r>
    <x v="25"/>
    <x v="334"/>
    <x v="78"/>
    <x v="0"/>
    <x v="2"/>
    <x v="26"/>
    <x v="2"/>
    <n v="2700"/>
    <n v="3000"/>
    <x v="13"/>
    <n v="43200"/>
    <n v="48000"/>
    <n v="4800"/>
  </r>
  <r>
    <x v="25"/>
    <x v="335"/>
    <x v="79"/>
    <x v="1"/>
    <x v="2"/>
    <x v="27"/>
    <x v="2"/>
    <n v="4050"/>
    <n v="4500"/>
    <x v="14"/>
    <n v="24300"/>
    <n v="27000"/>
    <n v="2700"/>
  </r>
  <r>
    <x v="25"/>
    <x v="336"/>
    <x v="80"/>
    <x v="0"/>
    <x v="2"/>
    <x v="28"/>
    <x v="2"/>
    <n v="53100"/>
    <n v="59000"/>
    <x v="0"/>
    <n v="159300"/>
    <n v="177000"/>
    <n v="17700"/>
  </r>
  <r>
    <x v="25"/>
    <x v="337"/>
    <x v="81"/>
    <x v="1"/>
    <x v="2"/>
    <x v="29"/>
    <x v="2"/>
    <n v="88200"/>
    <n v="98000"/>
    <x v="1"/>
    <n v="441000"/>
    <n v="490000"/>
    <n v="49000"/>
  </r>
  <r>
    <x v="25"/>
    <x v="338"/>
    <x v="82"/>
    <x v="1"/>
    <x v="2"/>
    <x v="30"/>
    <x v="2"/>
    <n v="38250"/>
    <n v="42500"/>
    <x v="2"/>
    <n v="38250"/>
    <n v="42500"/>
    <n v="4250"/>
  </r>
  <r>
    <x v="25"/>
    <x v="339"/>
    <x v="83"/>
    <x v="1"/>
    <x v="2"/>
    <x v="31"/>
    <x v="2"/>
    <n v="2700"/>
    <n v="3000"/>
    <x v="1"/>
    <n v="13500"/>
    <n v="15000"/>
    <n v="1500"/>
  </r>
  <r>
    <x v="25"/>
    <x v="340"/>
    <x v="84"/>
    <x v="1"/>
    <x v="2"/>
    <x v="32"/>
    <x v="2"/>
    <n v="23850"/>
    <n v="26500"/>
    <x v="3"/>
    <n v="166950"/>
    <n v="185500"/>
    <n v="18550"/>
  </r>
  <r>
    <x v="25"/>
    <x v="341"/>
    <x v="85"/>
    <x v="1"/>
    <x v="2"/>
    <x v="33"/>
    <x v="2"/>
    <n v="24750"/>
    <n v="27500"/>
    <x v="4"/>
    <n v="99000"/>
    <n v="110000"/>
    <n v="11000"/>
  </r>
  <r>
    <x v="25"/>
    <x v="342"/>
    <x v="86"/>
    <x v="1"/>
    <x v="2"/>
    <x v="6"/>
    <x v="1"/>
    <n v="44550"/>
    <n v="49500"/>
    <x v="5"/>
    <n v="356400"/>
    <n v="396000"/>
    <n v="39600"/>
  </r>
  <r>
    <x v="25"/>
    <x v="343"/>
    <x v="87"/>
    <x v="1"/>
    <x v="2"/>
    <x v="7"/>
    <x v="1"/>
    <n v="9000"/>
    <n v="10000"/>
    <x v="5"/>
    <n v="72000"/>
    <n v="80000"/>
    <n v="8000"/>
  </r>
  <r>
    <x v="25"/>
    <x v="344"/>
    <x v="88"/>
    <x v="0"/>
    <x v="2"/>
    <x v="8"/>
    <x v="1"/>
    <n v="8640"/>
    <n v="9600"/>
    <x v="6"/>
    <n v="77760"/>
    <n v="86400"/>
    <n v="8640"/>
  </r>
  <r>
    <x v="25"/>
    <x v="345"/>
    <x v="89"/>
    <x v="1"/>
    <x v="2"/>
    <x v="9"/>
    <x v="1"/>
    <n v="9000"/>
    <n v="10000"/>
    <x v="7"/>
    <n v="18000"/>
    <n v="20000"/>
    <n v="2000"/>
  </r>
  <r>
    <x v="25"/>
    <x v="346"/>
    <x v="90"/>
    <x v="0"/>
    <x v="2"/>
    <x v="19"/>
    <x v="1"/>
    <n v="3870"/>
    <n v="4300"/>
    <x v="2"/>
    <n v="3870"/>
    <n v="4300"/>
    <n v="430"/>
  </r>
  <r>
    <x v="25"/>
    <x v="347"/>
    <x v="91"/>
    <x v="1"/>
    <x v="2"/>
    <x v="20"/>
    <x v="1"/>
    <n v="45450"/>
    <n v="50500"/>
    <x v="8"/>
    <n v="999900"/>
    <n v="1111000"/>
    <n v="111100"/>
  </r>
  <r>
    <x v="25"/>
    <x v="348"/>
    <x v="92"/>
    <x v="0"/>
    <x v="2"/>
    <x v="21"/>
    <x v="1"/>
    <n v="18225"/>
    <n v="20250"/>
    <x v="5"/>
    <n v="145800"/>
    <n v="162000"/>
    <n v="16200"/>
  </r>
  <r>
    <x v="25"/>
    <x v="349"/>
    <x v="93"/>
    <x v="1"/>
    <x v="2"/>
    <x v="6"/>
    <x v="1"/>
    <n v="1800"/>
    <n v="2000"/>
    <x v="3"/>
    <n v="12600"/>
    <n v="14000"/>
    <n v="1400"/>
  </r>
  <r>
    <x v="25"/>
    <x v="350"/>
    <x v="94"/>
    <x v="0"/>
    <x v="2"/>
    <x v="7"/>
    <x v="1"/>
    <n v="48600"/>
    <n v="54000"/>
    <x v="9"/>
    <n v="2721600"/>
    <n v="3024000"/>
    <n v="302400"/>
  </r>
  <r>
    <x v="25"/>
    <x v="351"/>
    <x v="95"/>
    <x v="1"/>
    <x v="2"/>
    <x v="8"/>
    <x v="1"/>
    <n v="72900"/>
    <n v="81000"/>
    <x v="10"/>
    <n v="729000"/>
    <n v="810000"/>
    <n v="81000"/>
  </r>
  <r>
    <x v="25"/>
    <x v="352"/>
    <x v="96"/>
    <x v="0"/>
    <x v="2"/>
    <x v="9"/>
    <x v="1"/>
    <n v="9450"/>
    <n v="10500"/>
    <x v="6"/>
    <n v="85050"/>
    <n v="94500"/>
    <n v="9450"/>
  </r>
  <r>
    <x v="25"/>
    <x v="353"/>
    <x v="97"/>
    <x v="1"/>
    <x v="2"/>
    <x v="19"/>
    <x v="1"/>
    <n v="36000"/>
    <n v="40000"/>
    <x v="11"/>
    <n v="972000"/>
    <n v="1080000"/>
    <n v="108000"/>
  </r>
  <r>
    <x v="25"/>
    <x v="354"/>
    <x v="98"/>
    <x v="1"/>
    <x v="2"/>
    <x v="20"/>
    <x v="1"/>
    <n v="24300"/>
    <n v="27000"/>
    <x v="12"/>
    <n v="364500"/>
    <n v="405000"/>
    <n v="40500"/>
  </r>
  <r>
    <x v="25"/>
    <x v="355"/>
    <x v="99"/>
    <x v="1"/>
    <x v="2"/>
    <x v="21"/>
    <x v="1"/>
    <n v="9180"/>
    <n v="10200"/>
    <x v="0"/>
    <n v="27540"/>
    <n v="30600"/>
    <n v="3060"/>
  </r>
  <r>
    <x v="25"/>
    <x v="356"/>
    <x v="100"/>
    <x v="1"/>
    <x v="2"/>
    <x v="22"/>
    <x v="2"/>
    <n v="8640"/>
    <n v="9600"/>
    <x v="6"/>
    <n v="77760"/>
    <n v="86400"/>
    <n v="8640"/>
  </r>
  <r>
    <x v="25"/>
    <x v="357"/>
    <x v="101"/>
    <x v="1"/>
    <x v="2"/>
    <x v="23"/>
    <x v="2"/>
    <n v="8280"/>
    <n v="9200"/>
    <x v="8"/>
    <n v="182160"/>
    <n v="202400"/>
    <n v="20240"/>
  </r>
  <r>
    <x v="25"/>
    <x v="358"/>
    <x v="102"/>
    <x v="1"/>
    <x v="2"/>
    <x v="24"/>
    <x v="2"/>
    <n v="4950"/>
    <n v="5500"/>
    <x v="13"/>
    <n v="79200"/>
    <n v="88000"/>
    <n v="8800"/>
  </r>
  <r>
    <x v="25"/>
    <x v="359"/>
    <x v="103"/>
    <x v="1"/>
    <x v="2"/>
    <x v="25"/>
    <x v="2"/>
    <n v="3150"/>
    <n v="3500"/>
    <x v="14"/>
    <n v="18900"/>
    <n v="21000"/>
    <n v="2100"/>
  </r>
  <r>
    <x v="25"/>
    <x v="360"/>
    <x v="104"/>
    <x v="0"/>
    <x v="2"/>
    <x v="26"/>
    <x v="2"/>
    <n v="2700"/>
    <n v="3000"/>
    <x v="0"/>
    <n v="8100"/>
    <n v="9000"/>
    <n v="900"/>
  </r>
  <r>
    <x v="25"/>
    <x v="361"/>
    <x v="105"/>
    <x v="1"/>
    <x v="2"/>
    <x v="27"/>
    <x v="2"/>
    <n v="4050"/>
    <n v="4500"/>
    <x v="1"/>
    <n v="20250"/>
    <n v="22500"/>
    <n v="2250"/>
  </r>
  <r>
    <x v="25"/>
    <x v="362"/>
    <x v="106"/>
    <x v="0"/>
    <x v="2"/>
    <x v="28"/>
    <x v="2"/>
    <n v="53100"/>
    <n v="59000"/>
    <x v="2"/>
    <n v="53100"/>
    <n v="59000"/>
    <n v="5900"/>
  </r>
  <r>
    <x v="25"/>
    <x v="363"/>
    <x v="107"/>
    <x v="0"/>
    <x v="2"/>
    <x v="29"/>
    <x v="2"/>
    <n v="88200"/>
    <n v="98000"/>
    <x v="1"/>
    <n v="441000"/>
    <n v="490000"/>
    <n v="49000"/>
  </r>
  <r>
    <x v="25"/>
    <x v="364"/>
    <x v="108"/>
    <x v="0"/>
    <x v="2"/>
    <x v="30"/>
    <x v="2"/>
    <n v="8640"/>
    <n v="9600"/>
    <x v="3"/>
    <n v="60480"/>
    <n v="67200"/>
    <n v="6720"/>
  </r>
  <r>
    <x v="25"/>
    <x v="365"/>
    <x v="109"/>
    <x v="0"/>
    <x v="2"/>
    <x v="31"/>
    <x v="2"/>
    <n v="8280"/>
    <n v="9200"/>
    <x v="4"/>
    <n v="33120"/>
    <n v="36800"/>
    <n v="3680"/>
  </r>
  <r>
    <x v="25"/>
    <x v="366"/>
    <x v="110"/>
    <x v="1"/>
    <x v="2"/>
    <x v="32"/>
    <x v="2"/>
    <n v="4950"/>
    <n v="5500"/>
    <x v="5"/>
    <n v="39600"/>
    <n v="44000"/>
    <n v="4400"/>
  </r>
  <r>
    <x v="25"/>
    <x v="367"/>
    <x v="111"/>
    <x v="1"/>
    <x v="2"/>
    <x v="33"/>
    <x v="2"/>
    <n v="3150"/>
    <n v="3500"/>
    <x v="5"/>
    <n v="25200"/>
    <n v="28000"/>
    <n v="2800"/>
  </r>
  <r>
    <x v="25"/>
    <x v="368"/>
    <x v="112"/>
    <x v="1"/>
    <x v="2"/>
    <x v="6"/>
    <x v="1"/>
    <n v="2700"/>
    <n v="3000"/>
    <x v="6"/>
    <n v="24300"/>
    <n v="27000"/>
    <n v="2700"/>
  </r>
  <r>
    <x v="25"/>
    <x v="369"/>
    <x v="113"/>
    <x v="1"/>
    <x v="2"/>
    <x v="7"/>
    <x v="1"/>
    <n v="4050"/>
    <n v="4500"/>
    <x v="7"/>
    <n v="8100"/>
    <n v="9000"/>
    <n v="900"/>
  </r>
  <r>
    <x v="25"/>
    <x v="370"/>
    <x v="114"/>
    <x v="0"/>
    <x v="2"/>
    <x v="8"/>
    <x v="1"/>
    <n v="53100"/>
    <n v="59000"/>
    <x v="2"/>
    <n v="53100"/>
    <n v="59000"/>
    <n v="5900"/>
  </r>
  <r>
    <x v="25"/>
    <x v="371"/>
    <x v="115"/>
    <x v="0"/>
    <x v="2"/>
    <x v="9"/>
    <x v="1"/>
    <n v="88200"/>
    <n v="98000"/>
    <x v="8"/>
    <n v="1940400"/>
    <n v="2156000"/>
    <n v="215600"/>
  </r>
  <r>
    <x v="25"/>
    <x v="372"/>
    <x v="116"/>
    <x v="1"/>
    <x v="2"/>
    <x v="19"/>
    <x v="1"/>
    <n v="38250"/>
    <n v="42500"/>
    <x v="5"/>
    <n v="306000"/>
    <n v="340000"/>
    <n v="34000"/>
  </r>
  <r>
    <x v="25"/>
    <x v="373"/>
    <x v="117"/>
    <x v="1"/>
    <x v="2"/>
    <x v="20"/>
    <x v="1"/>
    <n v="2700"/>
    <n v="3000"/>
    <x v="3"/>
    <n v="18900"/>
    <n v="21000"/>
    <n v="2100"/>
  </r>
  <r>
    <x v="25"/>
    <x v="374"/>
    <x v="118"/>
    <x v="0"/>
    <x v="2"/>
    <x v="21"/>
    <x v="1"/>
    <n v="23850"/>
    <n v="26500"/>
    <x v="9"/>
    <n v="1335600"/>
    <n v="1484000"/>
    <n v="148400"/>
  </r>
  <r>
    <x v="25"/>
    <x v="375"/>
    <x v="119"/>
    <x v="0"/>
    <x v="2"/>
    <x v="6"/>
    <x v="1"/>
    <n v="24750"/>
    <n v="27500"/>
    <x v="10"/>
    <n v="247500"/>
    <n v="275000"/>
    <n v="27500"/>
  </r>
  <r>
    <x v="25"/>
    <x v="376"/>
    <x v="120"/>
    <x v="0"/>
    <x v="2"/>
    <x v="0"/>
    <x v="0"/>
    <n v="44550"/>
    <n v="49500"/>
    <x v="6"/>
    <n v="400950"/>
    <n v="445500"/>
    <n v="44550"/>
  </r>
  <r>
    <x v="25"/>
    <x v="377"/>
    <x v="121"/>
    <x v="0"/>
    <x v="2"/>
    <x v="1"/>
    <x v="0"/>
    <n v="9000"/>
    <n v="10000"/>
    <x v="11"/>
    <n v="243000"/>
    <n v="270000"/>
    <n v="27000"/>
  </r>
  <r>
    <x v="25"/>
    <x v="378"/>
    <x v="122"/>
    <x v="1"/>
    <x v="2"/>
    <x v="2"/>
    <x v="0"/>
    <n v="8640"/>
    <n v="9600"/>
    <x v="12"/>
    <n v="129600"/>
    <n v="144000"/>
    <n v="14400"/>
  </r>
  <r>
    <x v="25"/>
    <x v="379"/>
    <x v="123"/>
    <x v="1"/>
    <x v="2"/>
    <x v="3"/>
    <x v="0"/>
    <n v="9000"/>
    <n v="10000"/>
    <x v="0"/>
    <n v="27000"/>
    <n v="30000"/>
    <n v="3000"/>
  </r>
  <r>
    <x v="25"/>
    <x v="380"/>
    <x v="124"/>
    <x v="1"/>
    <x v="2"/>
    <x v="4"/>
    <x v="0"/>
    <n v="3870"/>
    <n v="4300"/>
    <x v="6"/>
    <n v="34830"/>
    <n v="38700"/>
    <n v="3870"/>
  </r>
  <r>
    <x v="25"/>
    <x v="381"/>
    <x v="125"/>
    <x v="1"/>
    <x v="2"/>
    <x v="5"/>
    <x v="0"/>
    <n v="8640"/>
    <n v="9600"/>
    <x v="8"/>
    <n v="190080"/>
    <n v="211200"/>
    <n v="21120"/>
  </r>
  <r>
    <x v="25"/>
    <x v="382"/>
    <x v="126"/>
    <x v="1"/>
    <x v="2"/>
    <x v="6"/>
    <x v="1"/>
    <n v="8280"/>
    <n v="9200"/>
    <x v="13"/>
    <n v="132480"/>
    <n v="147200"/>
    <n v="14720"/>
  </r>
  <r>
    <x v="25"/>
    <x v="383"/>
    <x v="127"/>
    <x v="1"/>
    <x v="2"/>
    <x v="7"/>
    <x v="1"/>
    <n v="4950"/>
    <n v="5500"/>
    <x v="14"/>
    <n v="29700"/>
    <n v="33000"/>
    <n v="3300"/>
  </r>
  <r>
    <x v="25"/>
    <x v="384"/>
    <x v="128"/>
    <x v="0"/>
    <x v="2"/>
    <x v="8"/>
    <x v="1"/>
    <n v="3150"/>
    <n v="3500"/>
    <x v="0"/>
    <n v="9450"/>
    <n v="10500"/>
    <n v="1050"/>
  </r>
  <r>
    <x v="25"/>
    <x v="385"/>
    <x v="129"/>
    <x v="0"/>
    <x v="2"/>
    <x v="9"/>
    <x v="1"/>
    <n v="2700"/>
    <n v="3000"/>
    <x v="1"/>
    <n v="13500"/>
    <n v="15000"/>
    <n v="1500"/>
  </r>
  <r>
    <x v="25"/>
    <x v="386"/>
    <x v="130"/>
    <x v="0"/>
    <x v="2"/>
    <x v="10"/>
    <x v="0"/>
    <n v="4050"/>
    <n v="4500"/>
    <x v="2"/>
    <n v="4050"/>
    <n v="4500"/>
    <n v="450"/>
  </r>
  <r>
    <x v="25"/>
    <x v="387"/>
    <x v="131"/>
    <x v="1"/>
    <x v="2"/>
    <x v="11"/>
    <x v="0"/>
    <n v="53100"/>
    <n v="59000"/>
    <x v="1"/>
    <n v="265500"/>
    <n v="295000"/>
    <n v="29500"/>
  </r>
  <r>
    <x v="25"/>
    <x v="388"/>
    <x v="132"/>
    <x v="1"/>
    <x v="2"/>
    <x v="12"/>
    <x v="0"/>
    <n v="88200"/>
    <n v="98000"/>
    <x v="3"/>
    <n v="617400"/>
    <n v="686000"/>
    <n v="68600"/>
  </r>
  <r>
    <x v="25"/>
    <x v="389"/>
    <x v="133"/>
    <x v="1"/>
    <x v="2"/>
    <x v="13"/>
    <x v="0"/>
    <n v="38250"/>
    <n v="42500"/>
    <x v="4"/>
    <n v="153000"/>
    <n v="170000"/>
    <n v="17000"/>
  </r>
  <r>
    <x v="25"/>
    <x v="390"/>
    <x v="134"/>
    <x v="0"/>
    <x v="2"/>
    <x v="14"/>
    <x v="0"/>
    <n v="2700"/>
    <n v="3000"/>
    <x v="5"/>
    <n v="21600"/>
    <n v="24000"/>
    <n v="2400"/>
  </r>
  <r>
    <x v="25"/>
    <x v="391"/>
    <x v="135"/>
    <x v="1"/>
    <x v="2"/>
    <x v="15"/>
    <x v="0"/>
    <n v="23850"/>
    <n v="26500"/>
    <x v="5"/>
    <n v="190800"/>
    <n v="212000"/>
    <n v="21200"/>
  </r>
  <r>
    <x v="25"/>
    <x v="392"/>
    <x v="136"/>
    <x v="1"/>
    <x v="2"/>
    <x v="16"/>
    <x v="0"/>
    <n v="24750"/>
    <n v="27500"/>
    <x v="6"/>
    <n v="222750"/>
    <n v="247500"/>
    <n v="24750"/>
  </r>
  <r>
    <x v="25"/>
    <x v="393"/>
    <x v="137"/>
    <x v="0"/>
    <x v="2"/>
    <x v="17"/>
    <x v="0"/>
    <n v="44550"/>
    <n v="49500"/>
    <x v="7"/>
    <n v="89100"/>
    <n v="99000"/>
    <n v="9900"/>
  </r>
  <r>
    <x v="25"/>
    <x v="394"/>
    <x v="138"/>
    <x v="1"/>
    <x v="2"/>
    <x v="18"/>
    <x v="0"/>
    <n v="9000"/>
    <n v="10000"/>
    <x v="2"/>
    <n v="9000"/>
    <n v="10000"/>
    <n v="1000"/>
  </r>
  <r>
    <x v="25"/>
    <x v="395"/>
    <x v="139"/>
    <x v="1"/>
    <x v="2"/>
    <x v="19"/>
    <x v="1"/>
    <n v="8640"/>
    <n v="9600"/>
    <x v="8"/>
    <n v="190080"/>
    <n v="211200"/>
    <n v="21120"/>
  </r>
  <r>
    <x v="25"/>
    <x v="396"/>
    <x v="140"/>
    <x v="0"/>
    <x v="2"/>
    <x v="20"/>
    <x v="1"/>
    <n v="9000"/>
    <n v="10000"/>
    <x v="5"/>
    <n v="72000"/>
    <n v="80000"/>
    <n v="8000"/>
  </r>
  <r>
    <x v="25"/>
    <x v="397"/>
    <x v="141"/>
    <x v="1"/>
    <x v="2"/>
    <x v="21"/>
    <x v="1"/>
    <n v="3870"/>
    <n v="4300"/>
    <x v="3"/>
    <n v="27090"/>
    <n v="30100"/>
    <n v="3010"/>
  </r>
  <r>
    <x v="25"/>
    <x v="398"/>
    <x v="142"/>
    <x v="1"/>
    <x v="2"/>
    <x v="22"/>
    <x v="2"/>
    <n v="8280"/>
    <n v="9200"/>
    <x v="9"/>
    <n v="463680"/>
    <n v="515200"/>
    <n v="51520"/>
  </r>
  <r>
    <x v="25"/>
    <x v="399"/>
    <x v="143"/>
    <x v="0"/>
    <x v="2"/>
    <x v="23"/>
    <x v="2"/>
    <n v="4950"/>
    <n v="5500"/>
    <x v="10"/>
    <n v="49500"/>
    <n v="55000"/>
    <n v="5500"/>
  </r>
  <r>
    <x v="25"/>
    <x v="400"/>
    <x v="144"/>
    <x v="1"/>
    <x v="2"/>
    <x v="24"/>
    <x v="2"/>
    <n v="3150"/>
    <n v="3500"/>
    <x v="6"/>
    <n v="28350"/>
    <n v="31500"/>
    <n v="3150"/>
  </r>
  <r>
    <x v="25"/>
    <x v="401"/>
    <x v="145"/>
    <x v="0"/>
    <x v="2"/>
    <x v="25"/>
    <x v="2"/>
    <n v="2700"/>
    <n v="3000"/>
    <x v="11"/>
    <n v="72900"/>
    <n v="81000"/>
    <n v="8100"/>
  </r>
  <r>
    <x v="25"/>
    <x v="402"/>
    <x v="146"/>
    <x v="1"/>
    <x v="2"/>
    <x v="26"/>
    <x v="2"/>
    <n v="4050"/>
    <n v="4500"/>
    <x v="12"/>
    <n v="60750"/>
    <n v="67500"/>
    <n v="6750"/>
  </r>
  <r>
    <x v="25"/>
    <x v="403"/>
    <x v="147"/>
    <x v="0"/>
    <x v="2"/>
    <x v="27"/>
    <x v="2"/>
    <n v="8280"/>
    <n v="9200"/>
    <x v="0"/>
    <n v="24840"/>
    <n v="27600"/>
    <n v="2760"/>
  </r>
  <r>
    <x v="25"/>
    <x v="404"/>
    <x v="148"/>
    <x v="0"/>
    <x v="2"/>
    <x v="28"/>
    <x v="2"/>
    <n v="4950"/>
    <n v="5500"/>
    <x v="6"/>
    <n v="44550"/>
    <n v="49500"/>
    <n v="4950"/>
  </r>
  <r>
    <x v="25"/>
    <x v="405"/>
    <x v="149"/>
    <x v="0"/>
    <x v="2"/>
    <x v="29"/>
    <x v="2"/>
    <n v="3150"/>
    <n v="3500"/>
    <x v="8"/>
    <n v="69300"/>
    <n v="77000"/>
    <n v="7700"/>
  </r>
  <r>
    <x v="25"/>
    <x v="406"/>
    <x v="135"/>
    <x v="1"/>
    <x v="2"/>
    <x v="30"/>
    <x v="2"/>
    <n v="2700"/>
    <n v="3000"/>
    <x v="13"/>
    <n v="43200"/>
    <n v="48000"/>
    <n v="4800"/>
  </r>
  <r>
    <x v="25"/>
    <x v="407"/>
    <x v="136"/>
    <x v="1"/>
    <x v="2"/>
    <x v="31"/>
    <x v="2"/>
    <n v="4050"/>
    <n v="4500"/>
    <x v="14"/>
    <n v="24300"/>
    <n v="27000"/>
    <n v="2700"/>
  </r>
  <r>
    <x v="25"/>
    <x v="408"/>
    <x v="137"/>
    <x v="0"/>
    <x v="2"/>
    <x v="32"/>
    <x v="2"/>
    <n v="8280"/>
    <n v="9200"/>
    <x v="0"/>
    <n v="24840"/>
    <n v="27600"/>
    <n v="2760"/>
  </r>
  <r>
    <x v="25"/>
    <x v="409"/>
    <x v="138"/>
    <x v="1"/>
    <x v="2"/>
    <x v="33"/>
    <x v="2"/>
    <n v="4950"/>
    <n v="5500"/>
    <x v="1"/>
    <n v="24750"/>
    <n v="27500"/>
    <n v="2750"/>
  </r>
  <r>
    <x v="25"/>
    <x v="410"/>
    <x v="139"/>
    <x v="1"/>
    <x v="2"/>
    <x v="0"/>
    <x v="0"/>
    <n v="3150"/>
    <n v="3500"/>
    <x v="2"/>
    <n v="3150"/>
    <n v="3500"/>
    <n v="350"/>
  </r>
  <r>
    <x v="25"/>
    <x v="411"/>
    <x v="140"/>
    <x v="0"/>
    <x v="2"/>
    <x v="1"/>
    <x v="0"/>
    <n v="2700"/>
    <n v="3000"/>
    <x v="1"/>
    <n v="13500"/>
    <n v="15000"/>
    <n v="1500"/>
  </r>
  <r>
    <x v="25"/>
    <x v="412"/>
    <x v="141"/>
    <x v="1"/>
    <x v="2"/>
    <x v="2"/>
    <x v="0"/>
    <n v="4050"/>
    <n v="4500"/>
    <x v="3"/>
    <n v="28350"/>
    <n v="31500"/>
    <n v="3150"/>
  </r>
  <r>
    <x v="25"/>
    <x v="413"/>
    <x v="142"/>
    <x v="1"/>
    <x v="2"/>
    <x v="3"/>
    <x v="0"/>
    <n v="8280"/>
    <n v="9200"/>
    <x v="4"/>
    <n v="33120"/>
    <n v="36800"/>
    <n v="3680"/>
  </r>
  <r>
    <x v="25"/>
    <x v="414"/>
    <x v="143"/>
    <x v="0"/>
    <x v="2"/>
    <x v="4"/>
    <x v="0"/>
    <n v="4950"/>
    <n v="5500"/>
    <x v="5"/>
    <n v="39600"/>
    <n v="44000"/>
    <n v="4400"/>
  </r>
  <r>
    <x v="25"/>
    <x v="415"/>
    <x v="144"/>
    <x v="1"/>
    <x v="2"/>
    <x v="5"/>
    <x v="0"/>
    <n v="3150"/>
    <n v="3500"/>
    <x v="5"/>
    <n v="25200"/>
    <n v="28000"/>
    <n v="2800"/>
  </r>
  <r>
    <x v="25"/>
    <x v="416"/>
    <x v="145"/>
    <x v="0"/>
    <x v="2"/>
    <x v="6"/>
    <x v="1"/>
    <n v="2700"/>
    <n v="3000"/>
    <x v="6"/>
    <n v="24300"/>
    <n v="27000"/>
    <n v="2700"/>
  </r>
  <r>
    <x v="25"/>
    <x v="417"/>
    <x v="146"/>
    <x v="1"/>
    <x v="2"/>
    <x v="7"/>
    <x v="1"/>
    <n v="4050"/>
    <n v="4500"/>
    <x v="7"/>
    <n v="8100"/>
    <n v="9000"/>
    <n v="900"/>
  </r>
  <r>
    <x v="25"/>
    <x v="418"/>
    <x v="147"/>
    <x v="0"/>
    <x v="2"/>
    <x v="8"/>
    <x v="1"/>
    <n v="24750"/>
    <n v="27500"/>
    <x v="2"/>
    <n v="24750"/>
    <n v="27500"/>
    <n v="2750"/>
  </r>
  <r>
    <x v="25"/>
    <x v="419"/>
    <x v="148"/>
    <x v="0"/>
    <x v="2"/>
    <x v="9"/>
    <x v="1"/>
    <n v="44550"/>
    <n v="49500"/>
    <x v="8"/>
    <n v="980100"/>
    <n v="1089000"/>
    <n v="108900"/>
  </r>
  <r>
    <x v="25"/>
    <x v="420"/>
    <x v="149"/>
    <x v="0"/>
    <x v="2"/>
    <x v="10"/>
    <x v="0"/>
    <n v="9000"/>
    <n v="10000"/>
    <x v="5"/>
    <n v="72000"/>
    <n v="80000"/>
    <n v="8000"/>
  </r>
  <r>
    <x v="25"/>
    <x v="421"/>
    <x v="135"/>
    <x v="1"/>
    <x v="2"/>
    <x v="11"/>
    <x v="0"/>
    <n v="8640"/>
    <n v="9600"/>
    <x v="3"/>
    <n v="60480"/>
    <n v="67200"/>
    <n v="6720"/>
  </r>
  <r>
    <x v="25"/>
    <x v="422"/>
    <x v="136"/>
    <x v="1"/>
    <x v="2"/>
    <x v="12"/>
    <x v="0"/>
    <n v="9000"/>
    <n v="10000"/>
    <x v="9"/>
    <n v="504000"/>
    <n v="560000"/>
    <n v="56000"/>
  </r>
  <r>
    <x v="25"/>
    <x v="423"/>
    <x v="137"/>
    <x v="0"/>
    <x v="2"/>
    <x v="13"/>
    <x v="0"/>
    <n v="3870"/>
    <n v="4300"/>
    <x v="10"/>
    <n v="38700"/>
    <n v="43000"/>
    <n v="4300"/>
  </r>
  <r>
    <x v="25"/>
    <x v="424"/>
    <x v="138"/>
    <x v="1"/>
    <x v="2"/>
    <x v="14"/>
    <x v="0"/>
    <n v="45450"/>
    <n v="50500"/>
    <x v="6"/>
    <n v="409050"/>
    <n v="454500"/>
    <n v="45450"/>
  </r>
  <r>
    <x v="25"/>
    <x v="425"/>
    <x v="139"/>
    <x v="1"/>
    <x v="2"/>
    <x v="15"/>
    <x v="0"/>
    <n v="18225"/>
    <n v="20250"/>
    <x v="11"/>
    <n v="492075"/>
    <n v="546750"/>
    <n v="54675"/>
  </r>
  <r>
    <x v="25"/>
    <x v="426"/>
    <x v="140"/>
    <x v="0"/>
    <x v="2"/>
    <x v="16"/>
    <x v="0"/>
    <n v="1800"/>
    <n v="2000"/>
    <x v="12"/>
    <n v="27000"/>
    <n v="30000"/>
    <n v="3000"/>
  </r>
  <r>
    <x v="25"/>
    <x v="427"/>
    <x v="141"/>
    <x v="1"/>
    <x v="2"/>
    <x v="17"/>
    <x v="0"/>
    <n v="48600"/>
    <n v="54000"/>
    <x v="0"/>
    <n v="145800"/>
    <n v="162000"/>
    <n v="16200"/>
  </r>
  <r>
    <x v="25"/>
    <x v="428"/>
    <x v="142"/>
    <x v="1"/>
    <x v="2"/>
    <x v="18"/>
    <x v="0"/>
    <n v="72900"/>
    <n v="81000"/>
    <x v="6"/>
    <n v="656100"/>
    <n v="729000"/>
    <n v="72900"/>
  </r>
  <r>
    <x v="25"/>
    <x v="429"/>
    <x v="143"/>
    <x v="0"/>
    <x v="2"/>
    <x v="19"/>
    <x v="1"/>
    <n v="9450"/>
    <n v="10500"/>
    <x v="8"/>
    <n v="207900"/>
    <n v="231000"/>
    <n v="23100"/>
  </r>
  <r>
    <x v="25"/>
    <x v="430"/>
    <x v="144"/>
    <x v="1"/>
    <x v="2"/>
    <x v="20"/>
    <x v="1"/>
    <n v="36000"/>
    <n v="40000"/>
    <x v="13"/>
    <n v="576000"/>
    <n v="640000"/>
    <n v="64000"/>
  </r>
  <r>
    <x v="25"/>
    <x v="431"/>
    <x v="145"/>
    <x v="0"/>
    <x v="2"/>
    <x v="21"/>
    <x v="1"/>
    <n v="24300"/>
    <n v="27000"/>
    <x v="14"/>
    <n v="145800"/>
    <n v="162000"/>
    <n v="16200"/>
  </r>
  <r>
    <x v="25"/>
    <x v="432"/>
    <x v="146"/>
    <x v="1"/>
    <x v="2"/>
    <x v="22"/>
    <x v="2"/>
    <n v="9180"/>
    <n v="10200"/>
    <x v="0"/>
    <n v="27540"/>
    <n v="30600"/>
    <n v="3060"/>
  </r>
  <r>
    <x v="25"/>
    <x v="433"/>
    <x v="147"/>
    <x v="0"/>
    <x v="2"/>
    <x v="23"/>
    <x v="2"/>
    <n v="8640"/>
    <n v="9600"/>
    <x v="1"/>
    <n v="43200"/>
    <n v="48000"/>
    <n v="4800"/>
  </r>
  <r>
    <x v="25"/>
    <x v="434"/>
    <x v="148"/>
    <x v="0"/>
    <x v="2"/>
    <x v="24"/>
    <x v="2"/>
    <n v="8280"/>
    <n v="9200"/>
    <x v="2"/>
    <n v="8280"/>
    <n v="9200"/>
    <n v="920"/>
  </r>
  <r>
    <x v="25"/>
    <x v="435"/>
    <x v="149"/>
    <x v="0"/>
    <x v="2"/>
    <x v="25"/>
    <x v="2"/>
    <n v="4950"/>
    <n v="5500"/>
    <x v="1"/>
    <n v="24750"/>
    <n v="27500"/>
    <n v="2750"/>
  </r>
  <r>
    <x v="25"/>
    <x v="436"/>
    <x v="135"/>
    <x v="1"/>
    <x v="2"/>
    <x v="26"/>
    <x v="2"/>
    <n v="3150"/>
    <n v="3500"/>
    <x v="3"/>
    <n v="22050"/>
    <n v="24500"/>
    <n v="2450"/>
  </r>
  <r>
    <x v="25"/>
    <x v="437"/>
    <x v="136"/>
    <x v="1"/>
    <x v="2"/>
    <x v="27"/>
    <x v="2"/>
    <n v="2700"/>
    <n v="3000"/>
    <x v="4"/>
    <n v="10800"/>
    <n v="12000"/>
    <n v="1200"/>
  </r>
  <r>
    <x v="25"/>
    <x v="438"/>
    <x v="137"/>
    <x v="0"/>
    <x v="2"/>
    <x v="28"/>
    <x v="2"/>
    <n v="4050"/>
    <n v="4500"/>
    <x v="5"/>
    <n v="32400"/>
    <n v="36000"/>
    <n v="3600"/>
  </r>
  <r>
    <x v="25"/>
    <x v="439"/>
    <x v="138"/>
    <x v="1"/>
    <x v="2"/>
    <x v="29"/>
    <x v="2"/>
    <n v="53100"/>
    <n v="59000"/>
    <x v="5"/>
    <n v="424800"/>
    <n v="472000"/>
    <n v="47200"/>
  </r>
  <r>
    <x v="25"/>
    <x v="440"/>
    <x v="139"/>
    <x v="1"/>
    <x v="2"/>
    <x v="30"/>
    <x v="2"/>
    <n v="88200"/>
    <n v="98000"/>
    <x v="6"/>
    <n v="793800"/>
    <n v="882000"/>
    <n v="88200"/>
  </r>
  <r>
    <x v="25"/>
    <x v="441"/>
    <x v="140"/>
    <x v="0"/>
    <x v="2"/>
    <x v="31"/>
    <x v="2"/>
    <n v="38250"/>
    <n v="42500"/>
    <x v="7"/>
    <n v="76500"/>
    <n v="85000"/>
    <n v="8500"/>
  </r>
  <r>
    <x v="25"/>
    <x v="442"/>
    <x v="141"/>
    <x v="1"/>
    <x v="2"/>
    <x v="32"/>
    <x v="2"/>
    <n v="2700"/>
    <n v="3000"/>
    <x v="2"/>
    <n v="2700"/>
    <n v="3000"/>
    <n v="300"/>
  </r>
  <r>
    <x v="25"/>
    <x v="443"/>
    <x v="142"/>
    <x v="1"/>
    <x v="2"/>
    <x v="33"/>
    <x v="2"/>
    <n v="23850"/>
    <n v="26500"/>
    <x v="8"/>
    <n v="524700"/>
    <n v="583000"/>
    <n v="58300"/>
  </r>
  <r>
    <x v="25"/>
    <x v="444"/>
    <x v="143"/>
    <x v="0"/>
    <x v="2"/>
    <x v="0"/>
    <x v="0"/>
    <n v="24750"/>
    <n v="27500"/>
    <x v="5"/>
    <n v="198000"/>
    <n v="220000"/>
    <n v="22000"/>
  </r>
  <r>
    <x v="25"/>
    <x v="445"/>
    <x v="144"/>
    <x v="1"/>
    <x v="2"/>
    <x v="1"/>
    <x v="0"/>
    <n v="44550"/>
    <n v="49500"/>
    <x v="3"/>
    <n v="311850"/>
    <n v="346500"/>
    <n v="34650"/>
  </r>
  <r>
    <x v="25"/>
    <x v="446"/>
    <x v="145"/>
    <x v="0"/>
    <x v="2"/>
    <x v="2"/>
    <x v="0"/>
    <n v="9000"/>
    <n v="10000"/>
    <x v="9"/>
    <n v="504000"/>
    <n v="560000"/>
    <n v="56000"/>
  </r>
  <r>
    <x v="25"/>
    <x v="447"/>
    <x v="146"/>
    <x v="1"/>
    <x v="1"/>
    <x v="3"/>
    <x v="0"/>
    <n v="8640"/>
    <n v="9600"/>
    <x v="10"/>
    <n v="86400"/>
    <n v="96000"/>
    <n v="9600"/>
  </r>
  <r>
    <x v="25"/>
    <x v="448"/>
    <x v="147"/>
    <x v="0"/>
    <x v="3"/>
    <x v="4"/>
    <x v="0"/>
    <n v="9000"/>
    <n v="10000"/>
    <x v="6"/>
    <n v="81000"/>
    <n v="90000"/>
    <n v="9000"/>
  </r>
  <r>
    <x v="25"/>
    <x v="449"/>
    <x v="148"/>
    <x v="0"/>
    <x v="0"/>
    <x v="5"/>
    <x v="0"/>
    <n v="3870"/>
    <n v="4300"/>
    <x v="11"/>
    <n v="104490"/>
    <n v="116100"/>
    <n v="11610"/>
  </r>
  <r>
    <x v="25"/>
    <x v="450"/>
    <x v="149"/>
    <x v="0"/>
    <x v="1"/>
    <x v="6"/>
    <x v="1"/>
    <n v="45450"/>
    <n v="50500"/>
    <x v="12"/>
    <n v="681750"/>
    <n v="757500"/>
    <n v="75750"/>
  </r>
  <r>
    <x v="25"/>
    <x v="451"/>
    <x v="135"/>
    <x v="1"/>
    <x v="3"/>
    <x v="7"/>
    <x v="1"/>
    <n v="18225"/>
    <n v="20250"/>
    <x v="0"/>
    <n v="54675"/>
    <n v="60750"/>
    <n v="6075"/>
  </r>
  <r>
    <x v="25"/>
    <x v="452"/>
    <x v="136"/>
    <x v="1"/>
    <x v="0"/>
    <x v="8"/>
    <x v="1"/>
    <n v="1800"/>
    <n v="2000"/>
    <x v="6"/>
    <n v="16200"/>
    <n v="18000"/>
    <n v="1800"/>
  </r>
  <r>
    <x v="25"/>
    <x v="453"/>
    <x v="137"/>
    <x v="0"/>
    <x v="1"/>
    <x v="9"/>
    <x v="1"/>
    <n v="48600"/>
    <n v="54000"/>
    <x v="8"/>
    <n v="1069200"/>
    <n v="1188000"/>
    <n v="118800"/>
  </r>
  <r>
    <x v="25"/>
    <x v="454"/>
    <x v="138"/>
    <x v="1"/>
    <x v="3"/>
    <x v="10"/>
    <x v="0"/>
    <n v="72900"/>
    <n v="81000"/>
    <x v="13"/>
    <n v="1166400"/>
    <n v="1296000"/>
    <n v="129600"/>
  </r>
  <r>
    <x v="25"/>
    <x v="455"/>
    <x v="139"/>
    <x v="1"/>
    <x v="0"/>
    <x v="11"/>
    <x v="0"/>
    <n v="9450"/>
    <n v="10500"/>
    <x v="14"/>
    <n v="56700"/>
    <n v="63000"/>
    <n v="6300"/>
  </r>
  <r>
    <x v="25"/>
    <x v="456"/>
    <x v="140"/>
    <x v="0"/>
    <x v="1"/>
    <x v="12"/>
    <x v="0"/>
    <n v="36000"/>
    <n v="40000"/>
    <x v="0"/>
    <n v="108000"/>
    <n v="120000"/>
    <n v="12000"/>
  </r>
  <r>
    <x v="25"/>
    <x v="457"/>
    <x v="141"/>
    <x v="1"/>
    <x v="3"/>
    <x v="13"/>
    <x v="0"/>
    <n v="24300"/>
    <n v="27000"/>
    <x v="1"/>
    <n v="121500"/>
    <n v="135000"/>
    <n v="13500"/>
  </r>
  <r>
    <x v="25"/>
    <x v="458"/>
    <x v="142"/>
    <x v="1"/>
    <x v="0"/>
    <x v="14"/>
    <x v="0"/>
    <n v="9180"/>
    <n v="10200"/>
    <x v="2"/>
    <n v="9180"/>
    <n v="10200"/>
    <n v="1020"/>
  </r>
  <r>
    <x v="25"/>
    <x v="459"/>
    <x v="143"/>
    <x v="0"/>
    <x v="1"/>
    <x v="15"/>
    <x v="0"/>
    <n v="8640"/>
    <n v="9600"/>
    <x v="1"/>
    <n v="43200"/>
    <n v="48000"/>
    <n v="4800"/>
  </r>
  <r>
    <x v="25"/>
    <x v="460"/>
    <x v="144"/>
    <x v="1"/>
    <x v="3"/>
    <x v="16"/>
    <x v="0"/>
    <n v="8280"/>
    <n v="9200"/>
    <x v="3"/>
    <n v="57960"/>
    <n v="64400"/>
    <n v="6440"/>
  </r>
  <r>
    <x v="25"/>
    <x v="461"/>
    <x v="145"/>
    <x v="0"/>
    <x v="0"/>
    <x v="17"/>
    <x v="0"/>
    <n v="4950"/>
    <n v="5500"/>
    <x v="4"/>
    <n v="19800"/>
    <n v="22000"/>
    <n v="2200"/>
  </r>
  <r>
    <x v="25"/>
    <x v="462"/>
    <x v="146"/>
    <x v="1"/>
    <x v="1"/>
    <x v="18"/>
    <x v="0"/>
    <n v="3150"/>
    <n v="3500"/>
    <x v="5"/>
    <n v="25200"/>
    <n v="28000"/>
    <n v="2800"/>
  </r>
  <r>
    <x v="25"/>
    <x v="463"/>
    <x v="147"/>
    <x v="0"/>
    <x v="1"/>
    <x v="19"/>
    <x v="1"/>
    <n v="2700"/>
    <n v="3000"/>
    <x v="5"/>
    <n v="21600"/>
    <n v="24000"/>
    <n v="2400"/>
  </r>
  <r>
    <x v="25"/>
    <x v="464"/>
    <x v="148"/>
    <x v="0"/>
    <x v="1"/>
    <x v="20"/>
    <x v="1"/>
    <n v="4050"/>
    <n v="4500"/>
    <x v="6"/>
    <n v="36450"/>
    <n v="40500"/>
    <n v="4050"/>
  </r>
  <r>
    <x v="25"/>
    <x v="465"/>
    <x v="149"/>
    <x v="0"/>
    <x v="1"/>
    <x v="21"/>
    <x v="1"/>
    <n v="53100"/>
    <n v="59000"/>
    <x v="7"/>
    <n v="106200"/>
    <n v="118000"/>
    <n v="11800"/>
  </r>
  <r>
    <x v="25"/>
    <x v="466"/>
    <x v="0"/>
    <x v="0"/>
    <x v="1"/>
    <x v="22"/>
    <x v="2"/>
    <n v="88200"/>
    <n v="98000"/>
    <x v="2"/>
    <n v="88200"/>
    <n v="98000"/>
    <n v="9800"/>
  </r>
  <r>
    <x v="25"/>
    <x v="467"/>
    <x v="1"/>
    <x v="1"/>
    <x v="1"/>
    <x v="23"/>
    <x v="2"/>
    <n v="8640"/>
    <n v="9600"/>
    <x v="8"/>
    <n v="190080"/>
    <n v="211200"/>
    <n v="21120"/>
  </r>
  <r>
    <x v="25"/>
    <x v="468"/>
    <x v="2"/>
    <x v="0"/>
    <x v="1"/>
    <x v="24"/>
    <x v="2"/>
    <n v="8280"/>
    <n v="9200"/>
    <x v="5"/>
    <n v="66240"/>
    <n v="73600"/>
    <n v="7360"/>
  </r>
  <r>
    <x v="25"/>
    <x v="469"/>
    <x v="3"/>
    <x v="0"/>
    <x v="1"/>
    <x v="25"/>
    <x v="2"/>
    <n v="4950"/>
    <n v="5500"/>
    <x v="3"/>
    <n v="34650"/>
    <n v="38500"/>
    <n v="3850"/>
  </r>
  <r>
    <x v="25"/>
    <x v="470"/>
    <x v="4"/>
    <x v="0"/>
    <x v="1"/>
    <x v="26"/>
    <x v="2"/>
    <n v="3150"/>
    <n v="3500"/>
    <x v="9"/>
    <n v="176400"/>
    <n v="196000"/>
    <n v="19600"/>
  </r>
  <r>
    <x v="25"/>
    <x v="471"/>
    <x v="5"/>
    <x v="0"/>
    <x v="1"/>
    <x v="27"/>
    <x v="2"/>
    <n v="2700"/>
    <n v="3000"/>
    <x v="10"/>
    <n v="27000"/>
    <n v="30000"/>
    <n v="3000"/>
  </r>
  <r>
    <x v="25"/>
    <x v="472"/>
    <x v="6"/>
    <x v="0"/>
    <x v="1"/>
    <x v="28"/>
    <x v="2"/>
    <n v="4050"/>
    <n v="4500"/>
    <x v="6"/>
    <n v="36450"/>
    <n v="40500"/>
    <n v="4050"/>
  </r>
  <r>
    <x v="25"/>
    <x v="473"/>
    <x v="7"/>
    <x v="0"/>
    <x v="1"/>
    <x v="29"/>
    <x v="2"/>
    <n v="53100"/>
    <n v="59000"/>
    <x v="11"/>
    <n v="1433700"/>
    <n v="1593000"/>
    <n v="159300"/>
  </r>
  <r>
    <x v="25"/>
    <x v="474"/>
    <x v="8"/>
    <x v="1"/>
    <x v="1"/>
    <x v="30"/>
    <x v="2"/>
    <n v="88200"/>
    <n v="98000"/>
    <x v="12"/>
    <n v="1323000"/>
    <n v="1470000"/>
    <n v="147000"/>
  </r>
  <r>
    <x v="25"/>
    <x v="475"/>
    <x v="9"/>
    <x v="1"/>
    <x v="1"/>
    <x v="31"/>
    <x v="2"/>
    <n v="38250"/>
    <n v="42500"/>
    <x v="0"/>
    <n v="114750"/>
    <n v="127500"/>
    <n v="12750"/>
  </r>
  <r>
    <x v="25"/>
    <x v="476"/>
    <x v="10"/>
    <x v="1"/>
    <x v="1"/>
    <x v="32"/>
    <x v="2"/>
    <n v="2700"/>
    <n v="3000"/>
    <x v="6"/>
    <n v="24300"/>
    <n v="27000"/>
    <n v="2700"/>
  </r>
  <r>
    <x v="25"/>
    <x v="477"/>
    <x v="11"/>
    <x v="1"/>
    <x v="1"/>
    <x v="33"/>
    <x v="2"/>
    <n v="23850"/>
    <n v="26500"/>
    <x v="8"/>
    <n v="524700"/>
    <n v="583000"/>
    <n v="58300"/>
  </r>
  <r>
    <x v="25"/>
    <x v="478"/>
    <x v="12"/>
    <x v="1"/>
    <x v="1"/>
    <x v="6"/>
    <x v="1"/>
    <n v="24750"/>
    <n v="27500"/>
    <x v="13"/>
    <n v="396000"/>
    <n v="440000"/>
    <n v="44000"/>
  </r>
  <r>
    <x v="25"/>
    <x v="479"/>
    <x v="13"/>
    <x v="1"/>
    <x v="1"/>
    <x v="7"/>
    <x v="1"/>
    <n v="44550"/>
    <n v="49500"/>
    <x v="14"/>
    <n v="267300"/>
    <n v="297000"/>
    <n v="29700"/>
  </r>
  <r>
    <x v="25"/>
    <x v="480"/>
    <x v="14"/>
    <x v="0"/>
    <x v="1"/>
    <x v="8"/>
    <x v="1"/>
    <n v="9000"/>
    <n v="10000"/>
    <x v="0"/>
    <n v="27000"/>
    <n v="30000"/>
    <n v="3000"/>
  </r>
  <r>
    <x v="25"/>
    <x v="481"/>
    <x v="15"/>
    <x v="1"/>
    <x v="1"/>
    <x v="9"/>
    <x v="1"/>
    <n v="8640"/>
    <n v="9600"/>
    <x v="1"/>
    <n v="43200"/>
    <n v="48000"/>
    <n v="4800"/>
  </r>
  <r>
    <x v="25"/>
    <x v="482"/>
    <x v="16"/>
    <x v="1"/>
    <x v="1"/>
    <x v="19"/>
    <x v="1"/>
    <n v="9000"/>
    <n v="10000"/>
    <x v="2"/>
    <n v="9000"/>
    <n v="10000"/>
    <n v="1000"/>
  </r>
  <r>
    <x v="25"/>
    <x v="483"/>
    <x v="17"/>
    <x v="1"/>
    <x v="1"/>
    <x v="20"/>
    <x v="1"/>
    <n v="3870"/>
    <n v="4300"/>
    <x v="1"/>
    <n v="19350"/>
    <n v="21500"/>
    <n v="2150"/>
  </r>
  <r>
    <x v="25"/>
    <x v="484"/>
    <x v="18"/>
    <x v="1"/>
    <x v="1"/>
    <x v="21"/>
    <x v="1"/>
    <n v="8640"/>
    <n v="9600"/>
    <x v="3"/>
    <n v="60480"/>
    <n v="67200"/>
    <n v="6720"/>
  </r>
  <r>
    <x v="25"/>
    <x v="485"/>
    <x v="19"/>
    <x v="0"/>
    <x v="1"/>
    <x v="6"/>
    <x v="1"/>
    <n v="8280"/>
    <n v="9200"/>
    <x v="4"/>
    <n v="33120"/>
    <n v="36800"/>
    <n v="3680"/>
  </r>
  <r>
    <x v="25"/>
    <x v="486"/>
    <x v="20"/>
    <x v="1"/>
    <x v="1"/>
    <x v="7"/>
    <x v="1"/>
    <n v="4950"/>
    <n v="5500"/>
    <x v="5"/>
    <n v="39600"/>
    <n v="44000"/>
    <n v="4400"/>
  </r>
  <r>
    <x v="25"/>
    <x v="487"/>
    <x v="21"/>
    <x v="0"/>
    <x v="1"/>
    <x v="8"/>
    <x v="1"/>
    <n v="3150"/>
    <n v="3500"/>
    <x v="5"/>
    <n v="25200"/>
    <n v="28000"/>
    <n v="2800"/>
  </r>
  <r>
    <x v="25"/>
    <x v="488"/>
    <x v="10"/>
    <x v="1"/>
    <x v="1"/>
    <x v="9"/>
    <x v="1"/>
    <n v="2700"/>
    <n v="3000"/>
    <x v="6"/>
    <n v="24300"/>
    <n v="27000"/>
    <n v="2700"/>
  </r>
  <r>
    <x v="25"/>
    <x v="489"/>
    <x v="11"/>
    <x v="1"/>
    <x v="1"/>
    <x v="19"/>
    <x v="1"/>
    <n v="4050"/>
    <n v="4500"/>
    <x v="7"/>
    <n v="8100"/>
    <n v="9000"/>
    <n v="900"/>
  </r>
  <r>
    <x v="25"/>
    <x v="490"/>
    <x v="12"/>
    <x v="1"/>
    <x v="1"/>
    <x v="20"/>
    <x v="1"/>
    <n v="53100"/>
    <n v="59000"/>
    <x v="2"/>
    <n v="53100"/>
    <n v="59000"/>
    <n v="5900"/>
  </r>
  <r>
    <x v="25"/>
    <x v="491"/>
    <x v="13"/>
    <x v="1"/>
    <x v="1"/>
    <x v="21"/>
    <x v="1"/>
    <n v="88200"/>
    <n v="98000"/>
    <x v="8"/>
    <n v="1940400"/>
    <n v="2156000"/>
    <n v="215600"/>
  </r>
  <r>
    <x v="25"/>
    <x v="492"/>
    <x v="14"/>
    <x v="0"/>
    <x v="1"/>
    <x v="22"/>
    <x v="2"/>
    <n v="38250"/>
    <n v="42500"/>
    <x v="5"/>
    <n v="306000"/>
    <n v="340000"/>
    <n v="34000"/>
  </r>
  <r>
    <x v="25"/>
    <x v="493"/>
    <x v="15"/>
    <x v="1"/>
    <x v="1"/>
    <x v="23"/>
    <x v="2"/>
    <n v="2700"/>
    <n v="3000"/>
    <x v="3"/>
    <n v="18900"/>
    <n v="21000"/>
    <n v="2100"/>
  </r>
  <r>
    <x v="25"/>
    <x v="494"/>
    <x v="16"/>
    <x v="1"/>
    <x v="1"/>
    <x v="24"/>
    <x v="2"/>
    <n v="23850"/>
    <n v="26500"/>
    <x v="9"/>
    <n v="1335600"/>
    <n v="1484000"/>
    <n v="148400"/>
  </r>
  <r>
    <x v="25"/>
    <x v="495"/>
    <x v="17"/>
    <x v="1"/>
    <x v="1"/>
    <x v="25"/>
    <x v="2"/>
    <n v="24750"/>
    <n v="27500"/>
    <x v="10"/>
    <n v="247500"/>
    <n v="275000"/>
    <n v="27500"/>
  </r>
  <r>
    <x v="25"/>
    <x v="496"/>
    <x v="18"/>
    <x v="1"/>
    <x v="1"/>
    <x v="26"/>
    <x v="2"/>
    <n v="44550"/>
    <n v="49500"/>
    <x v="6"/>
    <n v="400950"/>
    <n v="445500"/>
    <n v="44550"/>
  </r>
  <r>
    <x v="25"/>
    <x v="497"/>
    <x v="19"/>
    <x v="0"/>
    <x v="1"/>
    <x v="27"/>
    <x v="2"/>
    <n v="9000"/>
    <n v="10000"/>
    <x v="11"/>
    <n v="243000"/>
    <n v="270000"/>
    <n v="27000"/>
  </r>
  <r>
    <x v="25"/>
    <x v="498"/>
    <x v="20"/>
    <x v="1"/>
    <x v="1"/>
    <x v="28"/>
    <x v="2"/>
    <n v="8640"/>
    <n v="9600"/>
    <x v="12"/>
    <n v="129600"/>
    <n v="144000"/>
    <n v="14400"/>
  </r>
  <r>
    <x v="25"/>
    <x v="499"/>
    <x v="21"/>
    <x v="0"/>
    <x v="1"/>
    <x v="29"/>
    <x v="2"/>
    <n v="9000"/>
    <n v="10000"/>
    <x v="0"/>
    <n v="27000"/>
    <n v="30000"/>
    <n v="3000"/>
  </r>
  <r>
    <x v="25"/>
    <x v="500"/>
    <x v="10"/>
    <x v="1"/>
    <x v="1"/>
    <x v="30"/>
    <x v="2"/>
    <n v="3870"/>
    <n v="4300"/>
    <x v="6"/>
    <n v="34830"/>
    <n v="38700"/>
    <n v="3870"/>
  </r>
  <r>
    <x v="25"/>
    <x v="501"/>
    <x v="11"/>
    <x v="1"/>
    <x v="1"/>
    <x v="31"/>
    <x v="2"/>
    <n v="8280"/>
    <n v="9200"/>
    <x v="8"/>
    <n v="182160"/>
    <n v="202400"/>
    <n v="20240"/>
  </r>
  <r>
    <x v="25"/>
    <x v="502"/>
    <x v="12"/>
    <x v="1"/>
    <x v="1"/>
    <x v="32"/>
    <x v="2"/>
    <n v="4950"/>
    <n v="5500"/>
    <x v="13"/>
    <n v="79200"/>
    <n v="88000"/>
    <n v="8800"/>
  </r>
  <r>
    <x v="25"/>
    <x v="503"/>
    <x v="13"/>
    <x v="1"/>
    <x v="0"/>
    <x v="33"/>
    <x v="2"/>
    <n v="3150"/>
    <n v="3500"/>
    <x v="14"/>
    <n v="18900"/>
    <n v="21000"/>
    <n v="2100"/>
  </r>
  <r>
    <x v="25"/>
    <x v="504"/>
    <x v="14"/>
    <x v="0"/>
    <x v="1"/>
    <x v="6"/>
    <x v="1"/>
    <n v="2700"/>
    <n v="3000"/>
    <x v="0"/>
    <n v="8100"/>
    <n v="9000"/>
    <n v="900"/>
  </r>
  <r>
    <x v="25"/>
    <x v="505"/>
    <x v="15"/>
    <x v="1"/>
    <x v="3"/>
    <x v="7"/>
    <x v="1"/>
    <n v="4050"/>
    <n v="4500"/>
    <x v="1"/>
    <n v="20250"/>
    <n v="22500"/>
    <n v="2250"/>
  </r>
  <r>
    <x v="25"/>
    <x v="506"/>
    <x v="16"/>
    <x v="1"/>
    <x v="0"/>
    <x v="8"/>
    <x v="1"/>
    <n v="8280"/>
    <n v="9200"/>
    <x v="2"/>
    <n v="8280"/>
    <n v="9200"/>
    <n v="920"/>
  </r>
  <r>
    <x v="25"/>
    <x v="507"/>
    <x v="17"/>
    <x v="1"/>
    <x v="1"/>
    <x v="9"/>
    <x v="1"/>
    <n v="4950"/>
    <n v="5500"/>
    <x v="1"/>
    <n v="24750"/>
    <n v="27500"/>
    <n v="2750"/>
  </r>
  <r>
    <x v="25"/>
    <x v="508"/>
    <x v="18"/>
    <x v="1"/>
    <x v="3"/>
    <x v="19"/>
    <x v="1"/>
    <n v="3150"/>
    <n v="3500"/>
    <x v="3"/>
    <n v="22050"/>
    <n v="24500"/>
    <n v="2450"/>
  </r>
  <r>
    <x v="25"/>
    <x v="509"/>
    <x v="19"/>
    <x v="0"/>
    <x v="0"/>
    <x v="20"/>
    <x v="1"/>
    <n v="2700"/>
    <n v="3000"/>
    <x v="4"/>
    <n v="10800"/>
    <n v="12000"/>
    <n v="1200"/>
  </r>
  <r>
    <x v="25"/>
    <x v="510"/>
    <x v="20"/>
    <x v="1"/>
    <x v="1"/>
    <x v="21"/>
    <x v="1"/>
    <n v="4050"/>
    <n v="4500"/>
    <x v="5"/>
    <n v="32400"/>
    <n v="36000"/>
    <n v="3600"/>
  </r>
  <r>
    <x v="25"/>
    <x v="511"/>
    <x v="21"/>
    <x v="0"/>
    <x v="3"/>
    <x v="6"/>
    <x v="1"/>
    <n v="8280"/>
    <n v="9200"/>
    <x v="5"/>
    <n v="66240"/>
    <n v="73600"/>
    <n v="7360"/>
  </r>
  <r>
    <x v="25"/>
    <x v="512"/>
    <x v="10"/>
    <x v="1"/>
    <x v="0"/>
    <x v="1"/>
    <x v="0"/>
    <n v="4950"/>
    <n v="5500"/>
    <x v="6"/>
    <n v="44550"/>
    <n v="49500"/>
    <n v="4950"/>
  </r>
  <r>
    <x v="25"/>
    <x v="513"/>
    <x v="11"/>
    <x v="1"/>
    <x v="1"/>
    <x v="2"/>
    <x v="0"/>
    <n v="3150"/>
    <n v="3500"/>
    <x v="7"/>
    <n v="6300"/>
    <n v="7000"/>
    <n v="700"/>
  </r>
  <r>
    <x v="25"/>
    <x v="514"/>
    <x v="12"/>
    <x v="1"/>
    <x v="3"/>
    <x v="3"/>
    <x v="0"/>
    <n v="2700"/>
    <n v="3000"/>
    <x v="2"/>
    <n v="2700"/>
    <n v="3000"/>
    <n v="300"/>
  </r>
  <r>
    <x v="25"/>
    <x v="515"/>
    <x v="13"/>
    <x v="1"/>
    <x v="0"/>
    <x v="4"/>
    <x v="0"/>
    <n v="4050"/>
    <n v="4500"/>
    <x v="8"/>
    <n v="89100"/>
    <n v="99000"/>
    <n v="9900"/>
  </r>
  <r>
    <x v="25"/>
    <x v="516"/>
    <x v="14"/>
    <x v="0"/>
    <x v="1"/>
    <x v="5"/>
    <x v="0"/>
    <n v="8280"/>
    <n v="9200"/>
    <x v="5"/>
    <n v="66240"/>
    <n v="73600"/>
    <n v="7360"/>
  </r>
  <r>
    <x v="25"/>
    <x v="517"/>
    <x v="15"/>
    <x v="1"/>
    <x v="3"/>
    <x v="6"/>
    <x v="1"/>
    <n v="4950"/>
    <n v="5500"/>
    <x v="3"/>
    <n v="34650"/>
    <n v="38500"/>
    <n v="3850"/>
  </r>
  <r>
    <x v="25"/>
    <x v="518"/>
    <x v="16"/>
    <x v="1"/>
    <x v="0"/>
    <x v="7"/>
    <x v="1"/>
    <n v="3150"/>
    <n v="3500"/>
    <x v="9"/>
    <n v="176400"/>
    <n v="196000"/>
    <n v="19600"/>
  </r>
  <r>
    <x v="25"/>
    <x v="519"/>
    <x v="17"/>
    <x v="1"/>
    <x v="1"/>
    <x v="8"/>
    <x v="1"/>
    <n v="2700"/>
    <n v="3000"/>
    <x v="10"/>
    <n v="27000"/>
    <n v="30000"/>
    <n v="3000"/>
  </r>
  <r>
    <x v="25"/>
    <x v="520"/>
    <x v="18"/>
    <x v="1"/>
    <x v="3"/>
    <x v="1"/>
    <x v="0"/>
    <n v="4050"/>
    <n v="4500"/>
    <x v="6"/>
    <n v="36450"/>
    <n v="40500"/>
    <n v="4050"/>
  </r>
  <r>
    <x v="25"/>
    <x v="521"/>
    <x v="19"/>
    <x v="0"/>
    <x v="0"/>
    <x v="2"/>
    <x v="0"/>
    <n v="24750"/>
    <n v="27500"/>
    <x v="11"/>
    <n v="668250"/>
    <n v="742500"/>
    <n v="74250"/>
  </r>
  <r>
    <x v="25"/>
    <x v="522"/>
    <x v="20"/>
    <x v="1"/>
    <x v="1"/>
    <x v="3"/>
    <x v="0"/>
    <n v="44550"/>
    <n v="49500"/>
    <x v="12"/>
    <n v="668250"/>
    <n v="742500"/>
    <n v="74250"/>
  </r>
  <r>
    <x v="25"/>
    <x v="523"/>
    <x v="150"/>
    <x v="1"/>
    <x v="0"/>
    <x v="4"/>
    <x v="0"/>
    <n v="9000"/>
    <n v="10000"/>
    <x v="0"/>
    <n v="27000"/>
    <n v="30000"/>
    <n v="3000"/>
  </r>
  <r>
    <x v="25"/>
    <x v="524"/>
    <x v="151"/>
    <x v="1"/>
    <x v="1"/>
    <x v="5"/>
    <x v="0"/>
    <n v="8640"/>
    <n v="9600"/>
    <x v="6"/>
    <n v="77760"/>
    <n v="86400"/>
    <n v="8640"/>
  </r>
  <r>
    <x v="25"/>
    <x v="525"/>
    <x v="152"/>
    <x v="0"/>
    <x v="0"/>
    <x v="6"/>
    <x v="1"/>
    <n v="9000"/>
    <n v="10000"/>
    <x v="8"/>
    <n v="198000"/>
    <n v="220000"/>
    <n v="22000"/>
  </r>
  <r>
    <x v="25"/>
    <x v="526"/>
    <x v="153"/>
    <x v="1"/>
    <x v="1"/>
    <x v="7"/>
    <x v="1"/>
    <n v="3870"/>
    <n v="4300"/>
    <x v="13"/>
    <n v="61920"/>
    <n v="68800"/>
    <n v="6880"/>
  </r>
  <r>
    <x v="25"/>
    <x v="527"/>
    <x v="154"/>
    <x v="1"/>
    <x v="0"/>
    <x v="8"/>
    <x v="1"/>
    <n v="45450"/>
    <n v="50500"/>
    <x v="14"/>
    <n v="272700"/>
    <n v="303000"/>
    <n v="30300"/>
  </r>
  <r>
    <x v="25"/>
    <x v="528"/>
    <x v="155"/>
    <x v="1"/>
    <x v="1"/>
    <x v="1"/>
    <x v="0"/>
    <n v="18225"/>
    <n v="20250"/>
    <x v="0"/>
    <n v="54675"/>
    <n v="60750"/>
    <n v="6075"/>
  </r>
  <r>
    <x v="25"/>
    <x v="529"/>
    <x v="156"/>
    <x v="1"/>
    <x v="0"/>
    <x v="2"/>
    <x v="0"/>
    <n v="1800"/>
    <n v="2000"/>
    <x v="1"/>
    <n v="9000"/>
    <n v="10000"/>
    <n v="1000"/>
  </r>
  <r>
    <x v="25"/>
    <x v="530"/>
    <x v="157"/>
    <x v="1"/>
    <x v="1"/>
    <x v="3"/>
    <x v="0"/>
    <n v="48600"/>
    <n v="54000"/>
    <x v="2"/>
    <n v="48600"/>
    <n v="54000"/>
    <n v="5400"/>
  </r>
  <r>
    <x v="25"/>
    <x v="531"/>
    <x v="158"/>
    <x v="1"/>
    <x v="0"/>
    <x v="4"/>
    <x v="0"/>
    <n v="72900"/>
    <n v="81000"/>
    <x v="1"/>
    <n v="364500"/>
    <n v="405000"/>
    <n v="40500"/>
  </r>
  <r>
    <x v="25"/>
    <x v="532"/>
    <x v="159"/>
    <x v="1"/>
    <x v="1"/>
    <x v="5"/>
    <x v="0"/>
    <n v="9450"/>
    <n v="10500"/>
    <x v="3"/>
    <n v="66150"/>
    <n v="73500"/>
    <n v="7350"/>
  </r>
  <r>
    <x v="25"/>
    <x v="533"/>
    <x v="160"/>
    <x v="0"/>
    <x v="0"/>
    <x v="6"/>
    <x v="1"/>
    <n v="36000"/>
    <n v="40000"/>
    <x v="4"/>
    <n v="144000"/>
    <n v="160000"/>
    <n v="16000"/>
  </r>
  <r>
    <x v="25"/>
    <x v="534"/>
    <x v="161"/>
    <x v="1"/>
    <x v="1"/>
    <x v="7"/>
    <x v="1"/>
    <n v="24300"/>
    <n v="27000"/>
    <x v="5"/>
    <n v="194400"/>
    <n v="216000"/>
    <n v="21600"/>
  </r>
  <r>
    <x v="25"/>
    <x v="535"/>
    <x v="162"/>
    <x v="1"/>
    <x v="0"/>
    <x v="8"/>
    <x v="1"/>
    <n v="9180"/>
    <n v="10200"/>
    <x v="5"/>
    <n v="73440"/>
    <n v="81600"/>
    <n v="8160"/>
  </r>
  <r>
    <x v="25"/>
    <x v="536"/>
    <x v="163"/>
    <x v="1"/>
    <x v="1"/>
    <x v="1"/>
    <x v="0"/>
    <n v="8640"/>
    <n v="9600"/>
    <x v="6"/>
    <n v="77760"/>
    <n v="86400"/>
    <n v="8640"/>
  </r>
  <r>
    <x v="25"/>
    <x v="537"/>
    <x v="164"/>
    <x v="0"/>
    <x v="0"/>
    <x v="2"/>
    <x v="0"/>
    <n v="8280"/>
    <n v="9200"/>
    <x v="7"/>
    <n v="16560"/>
    <n v="18400"/>
    <n v="1840"/>
  </r>
  <r>
    <x v="25"/>
    <x v="538"/>
    <x v="143"/>
    <x v="0"/>
    <x v="1"/>
    <x v="3"/>
    <x v="0"/>
    <n v="4950"/>
    <n v="5500"/>
    <x v="2"/>
    <n v="4950"/>
    <n v="5500"/>
    <n v="550"/>
  </r>
  <r>
    <x v="25"/>
    <x v="539"/>
    <x v="144"/>
    <x v="1"/>
    <x v="0"/>
    <x v="4"/>
    <x v="0"/>
    <n v="3150"/>
    <n v="3500"/>
    <x v="8"/>
    <n v="69300"/>
    <n v="77000"/>
    <n v="7700"/>
  </r>
  <r>
    <x v="25"/>
    <x v="540"/>
    <x v="145"/>
    <x v="0"/>
    <x v="1"/>
    <x v="5"/>
    <x v="0"/>
    <n v="2700"/>
    <n v="3000"/>
    <x v="5"/>
    <n v="21600"/>
    <n v="24000"/>
    <n v="2400"/>
  </r>
  <r>
    <x v="25"/>
    <x v="541"/>
    <x v="146"/>
    <x v="1"/>
    <x v="0"/>
    <x v="6"/>
    <x v="1"/>
    <n v="4050"/>
    <n v="4500"/>
    <x v="3"/>
    <n v="28350"/>
    <n v="31500"/>
    <n v="3150"/>
  </r>
  <r>
    <x v="25"/>
    <x v="542"/>
    <x v="147"/>
    <x v="0"/>
    <x v="1"/>
    <x v="7"/>
    <x v="1"/>
    <n v="53100"/>
    <n v="59000"/>
    <x v="9"/>
    <n v="2973600"/>
    <n v="3304000"/>
    <n v="330400"/>
  </r>
  <r>
    <x v="25"/>
    <x v="543"/>
    <x v="148"/>
    <x v="0"/>
    <x v="0"/>
    <x v="8"/>
    <x v="1"/>
    <n v="88200"/>
    <n v="98000"/>
    <x v="10"/>
    <n v="882000"/>
    <n v="980000"/>
    <n v="98000"/>
  </r>
  <r>
    <x v="25"/>
    <x v="544"/>
    <x v="149"/>
    <x v="0"/>
    <x v="1"/>
    <x v="1"/>
    <x v="0"/>
    <n v="38250"/>
    <n v="42500"/>
    <x v="6"/>
    <n v="344250"/>
    <n v="382500"/>
    <n v="38250"/>
  </r>
  <r>
    <x v="25"/>
    <x v="545"/>
    <x v="135"/>
    <x v="1"/>
    <x v="0"/>
    <x v="2"/>
    <x v="0"/>
    <n v="2700"/>
    <n v="3000"/>
    <x v="11"/>
    <n v="72900"/>
    <n v="81000"/>
    <n v="8100"/>
  </r>
  <r>
    <x v="25"/>
    <x v="546"/>
    <x v="136"/>
    <x v="1"/>
    <x v="1"/>
    <x v="3"/>
    <x v="0"/>
    <n v="23850"/>
    <n v="26500"/>
    <x v="12"/>
    <n v="357750"/>
    <n v="397500"/>
    <n v="39750"/>
  </r>
  <r>
    <x v="25"/>
    <x v="547"/>
    <x v="137"/>
    <x v="0"/>
    <x v="0"/>
    <x v="4"/>
    <x v="0"/>
    <n v="24750"/>
    <n v="27500"/>
    <x v="0"/>
    <n v="74250"/>
    <n v="82500"/>
    <n v="8250"/>
  </r>
  <r>
    <x v="25"/>
    <x v="548"/>
    <x v="138"/>
    <x v="1"/>
    <x v="1"/>
    <x v="5"/>
    <x v="0"/>
    <n v="44550"/>
    <n v="49500"/>
    <x v="6"/>
    <n v="400950"/>
    <n v="445500"/>
    <n v="44550"/>
  </r>
  <r>
    <x v="25"/>
    <x v="549"/>
    <x v="139"/>
    <x v="1"/>
    <x v="0"/>
    <x v="6"/>
    <x v="1"/>
    <n v="9000"/>
    <n v="10000"/>
    <x v="8"/>
    <n v="198000"/>
    <n v="220000"/>
    <n v="22000"/>
  </r>
  <r>
    <x v="25"/>
    <x v="550"/>
    <x v="140"/>
    <x v="0"/>
    <x v="1"/>
    <x v="7"/>
    <x v="1"/>
    <n v="8640"/>
    <n v="9600"/>
    <x v="13"/>
    <n v="138240"/>
    <n v="153600"/>
    <n v="15360"/>
  </r>
  <r>
    <x v="25"/>
    <x v="551"/>
    <x v="141"/>
    <x v="1"/>
    <x v="0"/>
    <x v="8"/>
    <x v="1"/>
    <n v="9000"/>
    <n v="10000"/>
    <x v="14"/>
    <n v="54000"/>
    <n v="60000"/>
    <n v="6000"/>
  </r>
  <r>
    <x v="25"/>
    <x v="552"/>
    <x v="142"/>
    <x v="1"/>
    <x v="1"/>
    <x v="1"/>
    <x v="0"/>
    <n v="3870"/>
    <n v="4300"/>
    <x v="0"/>
    <n v="11610"/>
    <n v="12900"/>
    <n v="1290"/>
  </r>
  <r>
    <x v="25"/>
    <x v="553"/>
    <x v="143"/>
    <x v="0"/>
    <x v="0"/>
    <x v="2"/>
    <x v="0"/>
    <n v="45450"/>
    <n v="50500"/>
    <x v="1"/>
    <n v="227250"/>
    <n v="252500"/>
    <n v="25250"/>
  </r>
  <r>
    <x v="25"/>
    <x v="554"/>
    <x v="144"/>
    <x v="1"/>
    <x v="1"/>
    <x v="3"/>
    <x v="0"/>
    <n v="18225"/>
    <n v="20250"/>
    <x v="2"/>
    <n v="18225"/>
    <n v="20250"/>
    <n v="2025"/>
  </r>
  <r>
    <x v="25"/>
    <x v="555"/>
    <x v="145"/>
    <x v="0"/>
    <x v="0"/>
    <x v="4"/>
    <x v="0"/>
    <n v="1800"/>
    <n v="2000"/>
    <x v="1"/>
    <n v="9000"/>
    <n v="10000"/>
    <n v="1000"/>
  </r>
  <r>
    <x v="25"/>
    <x v="556"/>
    <x v="146"/>
    <x v="1"/>
    <x v="1"/>
    <x v="5"/>
    <x v="0"/>
    <n v="48600"/>
    <n v="54000"/>
    <x v="3"/>
    <n v="340200"/>
    <n v="378000"/>
    <n v="37800"/>
  </r>
  <r>
    <x v="25"/>
    <x v="557"/>
    <x v="147"/>
    <x v="0"/>
    <x v="0"/>
    <x v="6"/>
    <x v="1"/>
    <n v="72900"/>
    <n v="81000"/>
    <x v="4"/>
    <n v="291600"/>
    <n v="324000"/>
    <n v="32400"/>
  </r>
  <r>
    <x v="25"/>
    <x v="558"/>
    <x v="143"/>
    <x v="0"/>
    <x v="1"/>
    <x v="7"/>
    <x v="1"/>
    <n v="9450"/>
    <n v="10500"/>
    <x v="5"/>
    <n v="75600"/>
    <n v="84000"/>
    <n v="8400"/>
  </r>
  <r>
    <x v="25"/>
    <x v="559"/>
    <x v="144"/>
    <x v="1"/>
    <x v="0"/>
    <x v="8"/>
    <x v="1"/>
    <n v="36000"/>
    <n v="40000"/>
    <x v="5"/>
    <n v="288000"/>
    <n v="320000"/>
    <n v="32000"/>
  </r>
  <r>
    <x v="25"/>
    <x v="560"/>
    <x v="145"/>
    <x v="0"/>
    <x v="1"/>
    <x v="1"/>
    <x v="0"/>
    <n v="24300"/>
    <n v="27000"/>
    <x v="6"/>
    <n v="218700"/>
    <n v="243000"/>
    <n v="24300"/>
  </r>
  <r>
    <x v="25"/>
    <x v="561"/>
    <x v="146"/>
    <x v="1"/>
    <x v="0"/>
    <x v="2"/>
    <x v="0"/>
    <n v="9180"/>
    <n v="10200"/>
    <x v="7"/>
    <n v="18360"/>
    <n v="20400"/>
    <n v="2040"/>
  </r>
  <r>
    <x v="25"/>
    <x v="562"/>
    <x v="147"/>
    <x v="0"/>
    <x v="1"/>
    <x v="3"/>
    <x v="0"/>
    <n v="8640"/>
    <n v="9600"/>
    <x v="2"/>
    <n v="8640"/>
    <n v="9600"/>
    <n v="960"/>
  </r>
  <r>
    <x v="25"/>
    <x v="563"/>
    <x v="148"/>
    <x v="0"/>
    <x v="0"/>
    <x v="4"/>
    <x v="0"/>
    <n v="8280"/>
    <n v="9200"/>
    <x v="8"/>
    <n v="182160"/>
    <n v="202400"/>
    <n v="20240"/>
  </r>
  <r>
    <x v="25"/>
    <x v="564"/>
    <x v="149"/>
    <x v="0"/>
    <x v="1"/>
    <x v="5"/>
    <x v="0"/>
    <n v="4950"/>
    <n v="5500"/>
    <x v="5"/>
    <n v="39600"/>
    <n v="44000"/>
    <n v="4400"/>
  </r>
  <r>
    <x v="25"/>
    <x v="565"/>
    <x v="135"/>
    <x v="1"/>
    <x v="0"/>
    <x v="6"/>
    <x v="1"/>
    <n v="3150"/>
    <n v="3500"/>
    <x v="3"/>
    <n v="22050"/>
    <n v="24500"/>
    <n v="2450"/>
  </r>
  <r>
    <x v="25"/>
    <x v="566"/>
    <x v="136"/>
    <x v="1"/>
    <x v="1"/>
    <x v="7"/>
    <x v="1"/>
    <n v="2700"/>
    <n v="3000"/>
    <x v="9"/>
    <n v="151200"/>
    <n v="168000"/>
    <n v="16800"/>
  </r>
  <r>
    <x v="25"/>
    <x v="567"/>
    <x v="137"/>
    <x v="0"/>
    <x v="0"/>
    <x v="8"/>
    <x v="1"/>
    <n v="4050"/>
    <n v="4500"/>
    <x v="10"/>
    <n v="40500"/>
    <n v="45000"/>
    <n v="4500"/>
  </r>
  <r>
    <x v="25"/>
    <x v="568"/>
    <x v="138"/>
    <x v="1"/>
    <x v="1"/>
    <x v="1"/>
    <x v="0"/>
    <n v="53100"/>
    <n v="59000"/>
    <x v="6"/>
    <n v="477900"/>
    <n v="531000"/>
    <n v="53100"/>
  </r>
  <r>
    <x v="25"/>
    <x v="569"/>
    <x v="139"/>
    <x v="1"/>
    <x v="0"/>
    <x v="2"/>
    <x v="0"/>
    <n v="88200"/>
    <n v="98000"/>
    <x v="11"/>
    <n v="2381400"/>
    <n v="2646000"/>
    <n v="264600"/>
  </r>
  <r>
    <x v="25"/>
    <x v="570"/>
    <x v="140"/>
    <x v="0"/>
    <x v="1"/>
    <x v="3"/>
    <x v="0"/>
    <n v="8640"/>
    <n v="9600"/>
    <x v="12"/>
    <n v="129600"/>
    <n v="144000"/>
    <n v="14400"/>
  </r>
  <r>
    <x v="25"/>
    <x v="571"/>
    <x v="141"/>
    <x v="1"/>
    <x v="0"/>
    <x v="4"/>
    <x v="0"/>
    <n v="8280"/>
    <n v="9200"/>
    <x v="0"/>
    <n v="24840"/>
    <n v="27600"/>
    <n v="2760"/>
  </r>
  <r>
    <x v="25"/>
    <x v="572"/>
    <x v="142"/>
    <x v="1"/>
    <x v="1"/>
    <x v="5"/>
    <x v="0"/>
    <n v="4950"/>
    <n v="5500"/>
    <x v="6"/>
    <n v="44550"/>
    <n v="49500"/>
    <n v="4950"/>
  </r>
  <r>
    <x v="25"/>
    <x v="573"/>
    <x v="143"/>
    <x v="0"/>
    <x v="0"/>
    <x v="6"/>
    <x v="1"/>
    <n v="3150"/>
    <n v="3500"/>
    <x v="8"/>
    <n v="69300"/>
    <n v="77000"/>
    <n v="7700"/>
  </r>
  <r>
    <x v="25"/>
    <x v="574"/>
    <x v="144"/>
    <x v="1"/>
    <x v="1"/>
    <x v="7"/>
    <x v="1"/>
    <n v="2700"/>
    <n v="3000"/>
    <x v="13"/>
    <n v="43200"/>
    <n v="48000"/>
    <n v="4800"/>
  </r>
  <r>
    <x v="25"/>
    <x v="575"/>
    <x v="145"/>
    <x v="0"/>
    <x v="0"/>
    <x v="8"/>
    <x v="1"/>
    <n v="4050"/>
    <n v="4500"/>
    <x v="14"/>
    <n v="24300"/>
    <n v="27000"/>
    <n v="2700"/>
  </r>
  <r>
    <x v="25"/>
    <x v="576"/>
    <x v="146"/>
    <x v="1"/>
    <x v="1"/>
    <x v="1"/>
    <x v="0"/>
    <n v="53100"/>
    <n v="59000"/>
    <x v="0"/>
    <n v="159300"/>
    <n v="177000"/>
    <n v="17700"/>
  </r>
  <r>
    <x v="25"/>
    <x v="577"/>
    <x v="147"/>
    <x v="0"/>
    <x v="3"/>
    <x v="2"/>
    <x v="0"/>
    <n v="88200"/>
    <n v="98000"/>
    <x v="1"/>
    <n v="441000"/>
    <n v="490000"/>
    <n v="49000"/>
  </r>
  <r>
    <x v="25"/>
    <x v="578"/>
    <x v="143"/>
    <x v="0"/>
    <x v="1"/>
    <x v="3"/>
    <x v="0"/>
    <n v="38250"/>
    <n v="42500"/>
    <x v="2"/>
    <n v="38250"/>
    <n v="42500"/>
    <n v="4250"/>
  </r>
  <r>
    <x v="25"/>
    <x v="579"/>
    <x v="144"/>
    <x v="1"/>
    <x v="3"/>
    <x v="4"/>
    <x v="0"/>
    <n v="2700"/>
    <n v="3000"/>
    <x v="1"/>
    <n v="13500"/>
    <n v="15000"/>
    <n v="1500"/>
  </r>
  <r>
    <x v="25"/>
    <x v="580"/>
    <x v="145"/>
    <x v="0"/>
    <x v="1"/>
    <x v="5"/>
    <x v="0"/>
    <n v="23850"/>
    <n v="26500"/>
    <x v="3"/>
    <n v="166950"/>
    <n v="185500"/>
    <n v="18550"/>
  </r>
  <r>
    <x v="25"/>
    <x v="581"/>
    <x v="146"/>
    <x v="1"/>
    <x v="3"/>
    <x v="6"/>
    <x v="1"/>
    <n v="24750"/>
    <n v="27500"/>
    <x v="4"/>
    <n v="99000"/>
    <n v="110000"/>
    <n v="11000"/>
  </r>
  <r>
    <x v="25"/>
    <x v="582"/>
    <x v="147"/>
    <x v="0"/>
    <x v="1"/>
    <x v="7"/>
    <x v="1"/>
    <n v="44550"/>
    <n v="49500"/>
    <x v="5"/>
    <n v="356400"/>
    <n v="396000"/>
    <n v="39600"/>
  </r>
  <r>
    <x v="25"/>
    <x v="583"/>
    <x v="148"/>
    <x v="0"/>
    <x v="3"/>
    <x v="8"/>
    <x v="1"/>
    <n v="9000"/>
    <n v="10000"/>
    <x v="5"/>
    <n v="72000"/>
    <n v="80000"/>
    <n v="8000"/>
  </r>
  <r>
    <x v="25"/>
    <x v="584"/>
    <x v="136"/>
    <x v="1"/>
    <x v="1"/>
    <x v="1"/>
    <x v="0"/>
    <n v="8640"/>
    <n v="9600"/>
    <x v="6"/>
    <n v="77760"/>
    <n v="86400"/>
    <n v="8640"/>
  </r>
  <r>
    <x v="25"/>
    <x v="585"/>
    <x v="137"/>
    <x v="0"/>
    <x v="3"/>
    <x v="2"/>
    <x v="0"/>
    <n v="9000"/>
    <n v="10000"/>
    <x v="7"/>
    <n v="18000"/>
    <n v="20000"/>
    <n v="2000"/>
  </r>
  <r>
    <x v="25"/>
    <x v="586"/>
    <x v="138"/>
    <x v="1"/>
    <x v="1"/>
    <x v="3"/>
    <x v="0"/>
    <n v="3870"/>
    <n v="4300"/>
    <x v="2"/>
    <n v="3870"/>
    <n v="4300"/>
    <n v="430"/>
  </r>
  <r>
    <x v="25"/>
    <x v="587"/>
    <x v="139"/>
    <x v="1"/>
    <x v="3"/>
    <x v="4"/>
    <x v="0"/>
    <n v="8640"/>
    <n v="9600"/>
    <x v="8"/>
    <n v="190080"/>
    <n v="211200"/>
    <n v="21120"/>
  </r>
  <r>
    <x v="25"/>
    <x v="588"/>
    <x v="140"/>
    <x v="0"/>
    <x v="1"/>
    <x v="5"/>
    <x v="0"/>
    <n v="8280"/>
    <n v="9200"/>
    <x v="5"/>
    <n v="66240"/>
    <n v="73600"/>
    <n v="7360"/>
  </r>
  <r>
    <x v="25"/>
    <x v="589"/>
    <x v="141"/>
    <x v="1"/>
    <x v="3"/>
    <x v="6"/>
    <x v="1"/>
    <n v="4950"/>
    <n v="5500"/>
    <x v="3"/>
    <n v="34650"/>
    <n v="38500"/>
    <n v="3850"/>
  </r>
  <r>
    <x v="25"/>
    <x v="590"/>
    <x v="142"/>
    <x v="1"/>
    <x v="1"/>
    <x v="7"/>
    <x v="1"/>
    <n v="3150"/>
    <n v="3500"/>
    <x v="9"/>
    <n v="176400"/>
    <n v="196000"/>
    <n v="19600"/>
  </r>
  <r>
    <x v="25"/>
    <x v="591"/>
    <x v="143"/>
    <x v="0"/>
    <x v="3"/>
    <x v="8"/>
    <x v="1"/>
    <n v="2700"/>
    <n v="3000"/>
    <x v="10"/>
    <n v="27000"/>
    <n v="30000"/>
    <n v="3000"/>
  </r>
  <r>
    <x v="25"/>
    <x v="592"/>
    <x v="144"/>
    <x v="1"/>
    <x v="1"/>
    <x v="23"/>
    <x v="2"/>
    <n v="4050"/>
    <n v="4500"/>
    <x v="6"/>
    <n v="36450"/>
    <n v="40500"/>
    <n v="4050"/>
  </r>
  <r>
    <x v="25"/>
    <x v="593"/>
    <x v="145"/>
    <x v="0"/>
    <x v="3"/>
    <x v="24"/>
    <x v="2"/>
    <n v="53100"/>
    <n v="59000"/>
    <x v="11"/>
    <n v="1433700"/>
    <n v="1593000"/>
    <n v="159300"/>
  </r>
  <r>
    <x v="25"/>
    <x v="594"/>
    <x v="146"/>
    <x v="1"/>
    <x v="1"/>
    <x v="25"/>
    <x v="2"/>
    <n v="88200"/>
    <n v="98000"/>
    <x v="12"/>
    <n v="1323000"/>
    <n v="1470000"/>
    <n v="147000"/>
  </r>
  <r>
    <x v="25"/>
    <x v="595"/>
    <x v="147"/>
    <x v="0"/>
    <x v="3"/>
    <x v="23"/>
    <x v="2"/>
    <n v="38250"/>
    <n v="42500"/>
    <x v="0"/>
    <n v="114750"/>
    <n v="127500"/>
    <n v="12750"/>
  </r>
  <r>
    <x v="25"/>
    <x v="596"/>
    <x v="148"/>
    <x v="0"/>
    <x v="1"/>
    <x v="24"/>
    <x v="2"/>
    <n v="2700"/>
    <n v="3000"/>
    <x v="6"/>
    <n v="24300"/>
    <n v="27000"/>
    <n v="2700"/>
  </r>
  <r>
    <x v="25"/>
    <x v="597"/>
    <x v="149"/>
    <x v="0"/>
    <x v="3"/>
    <x v="25"/>
    <x v="2"/>
    <n v="23850"/>
    <n v="26500"/>
    <x v="8"/>
    <n v="524700"/>
    <n v="583000"/>
    <n v="58300"/>
  </r>
  <r>
    <x v="25"/>
    <x v="598"/>
    <x v="135"/>
    <x v="1"/>
    <x v="1"/>
    <x v="23"/>
    <x v="2"/>
    <n v="24750"/>
    <n v="27500"/>
    <x v="13"/>
    <n v="396000"/>
    <n v="440000"/>
    <n v="44000"/>
  </r>
  <r>
    <x v="25"/>
    <x v="599"/>
    <x v="136"/>
    <x v="1"/>
    <x v="3"/>
    <x v="24"/>
    <x v="2"/>
    <n v="44550"/>
    <n v="49500"/>
    <x v="14"/>
    <n v="267300"/>
    <n v="297000"/>
    <n v="29700"/>
  </r>
  <r>
    <x v="25"/>
    <x v="600"/>
    <x v="137"/>
    <x v="0"/>
    <x v="1"/>
    <x v="25"/>
    <x v="2"/>
    <n v="9000"/>
    <n v="10000"/>
    <x v="0"/>
    <n v="27000"/>
    <n v="30000"/>
    <n v="3000"/>
  </r>
  <r>
    <x v="25"/>
    <x v="601"/>
    <x v="138"/>
    <x v="1"/>
    <x v="3"/>
    <x v="23"/>
    <x v="2"/>
    <n v="8640"/>
    <n v="9600"/>
    <x v="1"/>
    <n v="43200"/>
    <n v="48000"/>
    <n v="4800"/>
  </r>
  <r>
    <x v="25"/>
    <x v="602"/>
    <x v="139"/>
    <x v="1"/>
    <x v="1"/>
    <x v="24"/>
    <x v="2"/>
    <n v="9000"/>
    <n v="10000"/>
    <x v="2"/>
    <n v="9000"/>
    <n v="10000"/>
    <n v="1000"/>
  </r>
  <r>
    <x v="25"/>
    <x v="603"/>
    <x v="140"/>
    <x v="0"/>
    <x v="3"/>
    <x v="25"/>
    <x v="2"/>
    <n v="3870"/>
    <n v="4300"/>
    <x v="1"/>
    <n v="19350"/>
    <n v="21500"/>
    <n v="2150"/>
  </r>
  <r>
    <x v="25"/>
    <x v="604"/>
    <x v="141"/>
    <x v="1"/>
    <x v="1"/>
    <x v="23"/>
    <x v="2"/>
    <n v="8280"/>
    <n v="9200"/>
    <x v="3"/>
    <n v="57960"/>
    <n v="64400"/>
    <n v="6440"/>
  </r>
  <r>
    <x v="25"/>
    <x v="605"/>
    <x v="142"/>
    <x v="1"/>
    <x v="3"/>
    <x v="24"/>
    <x v="2"/>
    <n v="4950"/>
    <n v="5500"/>
    <x v="4"/>
    <n v="19800"/>
    <n v="22000"/>
    <n v="2200"/>
  </r>
  <r>
    <x v="25"/>
    <x v="606"/>
    <x v="143"/>
    <x v="0"/>
    <x v="1"/>
    <x v="25"/>
    <x v="2"/>
    <n v="3150"/>
    <n v="3500"/>
    <x v="5"/>
    <n v="25200"/>
    <n v="28000"/>
    <n v="2800"/>
  </r>
  <r>
    <x v="25"/>
    <x v="607"/>
    <x v="136"/>
    <x v="1"/>
    <x v="3"/>
    <x v="23"/>
    <x v="2"/>
    <n v="2700"/>
    <n v="3000"/>
    <x v="5"/>
    <n v="21600"/>
    <n v="24000"/>
    <n v="2400"/>
  </r>
  <r>
    <x v="25"/>
    <x v="608"/>
    <x v="137"/>
    <x v="0"/>
    <x v="1"/>
    <x v="24"/>
    <x v="2"/>
    <n v="4050"/>
    <n v="4500"/>
    <x v="6"/>
    <n v="36450"/>
    <n v="40500"/>
    <n v="4050"/>
  </r>
  <r>
    <x v="25"/>
    <x v="609"/>
    <x v="138"/>
    <x v="1"/>
    <x v="3"/>
    <x v="25"/>
    <x v="2"/>
    <n v="8280"/>
    <n v="9200"/>
    <x v="7"/>
    <n v="16560"/>
    <n v="18400"/>
    <n v="1840"/>
  </r>
  <r>
    <x v="25"/>
    <x v="610"/>
    <x v="139"/>
    <x v="1"/>
    <x v="1"/>
    <x v="23"/>
    <x v="2"/>
    <n v="4950"/>
    <n v="5500"/>
    <x v="2"/>
    <n v="4950"/>
    <n v="5500"/>
    <n v="550"/>
  </r>
  <r>
    <x v="25"/>
    <x v="611"/>
    <x v="140"/>
    <x v="0"/>
    <x v="3"/>
    <x v="24"/>
    <x v="2"/>
    <n v="3150"/>
    <n v="3500"/>
    <x v="8"/>
    <n v="69300"/>
    <n v="77000"/>
    <n v="7700"/>
  </r>
  <r>
    <x v="25"/>
    <x v="612"/>
    <x v="141"/>
    <x v="1"/>
    <x v="1"/>
    <x v="25"/>
    <x v="2"/>
    <n v="2700"/>
    <n v="3000"/>
    <x v="5"/>
    <n v="21600"/>
    <n v="24000"/>
    <n v="2400"/>
  </r>
  <r>
    <x v="25"/>
    <x v="613"/>
    <x v="142"/>
    <x v="1"/>
    <x v="3"/>
    <x v="23"/>
    <x v="2"/>
    <n v="4050"/>
    <n v="4500"/>
    <x v="3"/>
    <n v="28350"/>
    <n v="31500"/>
    <n v="3150"/>
  </r>
  <r>
    <x v="25"/>
    <x v="614"/>
    <x v="143"/>
    <x v="0"/>
    <x v="1"/>
    <x v="24"/>
    <x v="2"/>
    <n v="8280"/>
    <n v="9200"/>
    <x v="9"/>
    <n v="463680"/>
    <n v="515200"/>
    <n v="51520"/>
  </r>
  <r>
    <x v="25"/>
    <x v="615"/>
    <x v="144"/>
    <x v="1"/>
    <x v="3"/>
    <x v="25"/>
    <x v="2"/>
    <n v="4950"/>
    <n v="5500"/>
    <x v="10"/>
    <n v="49500"/>
    <n v="55000"/>
    <n v="5500"/>
  </r>
  <r>
    <x v="25"/>
    <x v="616"/>
    <x v="145"/>
    <x v="0"/>
    <x v="1"/>
    <x v="23"/>
    <x v="2"/>
    <n v="3150"/>
    <n v="3500"/>
    <x v="6"/>
    <n v="28350"/>
    <n v="31500"/>
    <n v="3150"/>
  </r>
  <r>
    <x v="25"/>
    <x v="617"/>
    <x v="146"/>
    <x v="1"/>
    <x v="3"/>
    <x v="24"/>
    <x v="2"/>
    <n v="2700"/>
    <n v="3000"/>
    <x v="11"/>
    <n v="72900"/>
    <n v="81000"/>
    <n v="8100"/>
  </r>
  <r>
    <x v="25"/>
    <x v="618"/>
    <x v="147"/>
    <x v="0"/>
    <x v="1"/>
    <x v="25"/>
    <x v="2"/>
    <n v="4050"/>
    <n v="4500"/>
    <x v="12"/>
    <n v="60750"/>
    <n v="67500"/>
    <n v="6750"/>
  </r>
  <r>
    <x v="25"/>
    <x v="619"/>
    <x v="148"/>
    <x v="0"/>
    <x v="3"/>
    <x v="23"/>
    <x v="2"/>
    <n v="8280"/>
    <n v="9200"/>
    <x v="0"/>
    <n v="24840"/>
    <n v="27600"/>
    <n v="2760"/>
  </r>
  <r>
    <x v="25"/>
    <x v="620"/>
    <x v="149"/>
    <x v="0"/>
    <x v="1"/>
    <x v="24"/>
    <x v="2"/>
    <n v="4950"/>
    <n v="5500"/>
    <x v="6"/>
    <n v="44550"/>
    <n v="49500"/>
    <n v="4950"/>
  </r>
  <r>
    <x v="25"/>
    <x v="621"/>
    <x v="135"/>
    <x v="1"/>
    <x v="3"/>
    <x v="25"/>
    <x v="2"/>
    <n v="3150"/>
    <n v="3500"/>
    <x v="8"/>
    <n v="69300"/>
    <n v="77000"/>
    <n v="7700"/>
  </r>
  <r>
    <x v="25"/>
    <x v="622"/>
    <x v="136"/>
    <x v="1"/>
    <x v="1"/>
    <x v="23"/>
    <x v="2"/>
    <n v="2700"/>
    <n v="3000"/>
    <x v="13"/>
    <n v="43200"/>
    <n v="48000"/>
    <n v="4800"/>
  </r>
  <r>
    <x v="25"/>
    <x v="623"/>
    <x v="137"/>
    <x v="0"/>
    <x v="3"/>
    <x v="24"/>
    <x v="2"/>
    <n v="4050"/>
    <n v="4500"/>
    <x v="14"/>
    <n v="24300"/>
    <n v="27000"/>
    <n v="2700"/>
  </r>
  <r>
    <x v="25"/>
    <x v="624"/>
    <x v="138"/>
    <x v="1"/>
    <x v="1"/>
    <x v="25"/>
    <x v="2"/>
    <n v="4950"/>
    <n v="5500"/>
    <x v="0"/>
    <n v="14850"/>
    <n v="16500"/>
    <n v="1650"/>
  </r>
  <r>
    <x v="25"/>
    <x v="625"/>
    <x v="139"/>
    <x v="1"/>
    <x v="3"/>
    <x v="23"/>
    <x v="2"/>
    <n v="3150"/>
    <n v="3500"/>
    <x v="1"/>
    <n v="15750"/>
    <n v="17500"/>
    <n v="1750"/>
  </r>
  <r>
    <x v="25"/>
    <x v="626"/>
    <x v="140"/>
    <x v="0"/>
    <x v="1"/>
    <x v="24"/>
    <x v="2"/>
    <n v="2700"/>
    <n v="3000"/>
    <x v="2"/>
    <n v="2700"/>
    <n v="3000"/>
    <n v="300"/>
  </r>
  <r>
    <x v="25"/>
    <x v="627"/>
    <x v="141"/>
    <x v="1"/>
    <x v="3"/>
    <x v="25"/>
    <x v="2"/>
    <n v="4050"/>
    <n v="4500"/>
    <x v="1"/>
    <n v="20250"/>
    <n v="22500"/>
    <n v="2250"/>
  </r>
  <r>
    <x v="25"/>
    <x v="628"/>
    <x v="142"/>
    <x v="1"/>
    <x v="1"/>
    <x v="23"/>
    <x v="2"/>
    <n v="8280"/>
    <n v="9200"/>
    <x v="3"/>
    <n v="57960"/>
    <n v="64400"/>
    <n v="6440"/>
  </r>
  <r>
    <x v="25"/>
    <x v="629"/>
    <x v="143"/>
    <x v="0"/>
    <x v="3"/>
    <x v="24"/>
    <x v="2"/>
    <n v="4950"/>
    <n v="5500"/>
    <x v="4"/>
    <n v="19800"/>
    <n v="22000"/>
    <n v="2200"/>
  </r>
  <r>
    <x v="25"/>
    <x v="630"/>
    <x v="141"/>
    <x v="1"/>
    <x v="1"/>
    <x v="25"/>
    <x v="2"/>
    <n v="3150"/>
    <n v="3500"/>
    <x v="5"/>
    <n v="25200"/>
    <n v="28000"/>
    <n v="2800"/>
  </r>
  <r>
    <x v="25"/>
    <x v="631"/>
    <x v="142"/>
    <x v="1"/>
    <x v="3"/>
    <x v="23"/>
    <x v="2"/>
    <n v="2700"/>
    <n v="3000"/>
    <x v="5"/>
    <n v="21600"/>
    <n v="24000"/>
    <n v="2400"/>
  </r>
  <r>
    <x v="25"/>
    <x v="632"/>
    <x v="143"/>
    <x v="0"/>
    <x v="1"/>
    <x v="24"/>
    <x v="2"/>
    <n v="4050"/>
    <n v="4500"/>
    <x v="6"/>
    <n v="36450"/>
    <n v="40500"/>
    <n v="4050"/>
  </r>
  <r>
    <x v="25"/>
    <x v="633"/>
    <x v="141"/>
    <x v="1"/>
    <x v="3"/>
    <x v="25"/>
    <x v="2"/>
    <n v="8280"/>
    <n v="9200"/>
    <x v="7"/>
    <n v="16560"/>
    <n v="18400"/>
    <n v="1840"/>
  </r>
  <r>
    <x v="25"/>
    <x v="634"/>
    <x v="142"/>
    <x v="1"/>
    <x v="1"/>
    <x v="23"/>
    <x v="2"/>
    <n v="4950"/>
    <n v="5500"/>
    <x v="2"/>
    <n v="4950"/>
    <n v="5500"/>
    <n v="550"/>
  </r>
  <r>
    <x v="25"/>
    <x v="635"/>
    <x v="143"/>
    <x v="0"/>
    <x v="3"/>
    <x v="24"/>
    <x v="2"/>
    <n v="3150"/>
    <n v="3500"/>
    <x v="8"/>
    <n v="69300"/>
    <n v="77000"/>
    <n v="7700"/>
  </r>
  <r>
    <x v="25"/>
    <x v="636"/>
    <x v="141"/>
    <x v="1"/>
    <x v="1"/>
    <x v="25"/>
    <x v="2"/>
    <n v="2700"/>
    <n v="3000"/>
    <x v="5"/>
    <n v="21600"/>
    <n v="24000"/>
    <n v="2400"/>
  </r>
  <r>
    <x v="25"/>
    <x v="637"/>
    <x v="142"/>
    <x v="1"/>
    <x v="3"/>
    <x v="23"/>
    <x v="2"/>
    <n v="4050"/>
    <n v="4500"/>
    <x v="3"/>
    <n v="28350"/>
    <n v="31500"/>
    <n v="3150"/>
  </r>
  <r>
    <x v="25"/>
    <x v="638"/>
    <x v="143"/>
    <x v="0"/>
    <x v="1"/>
    <x v="24"/>
    <x v="2"/>
    <n v="4950"/>
    <n v="5500"/>
    <x v="9"/>
    <n v="277200"/>
    <n v="308000"/>
    <n v="30800"/>
  </r>
  <r>
    <x v="25"/>
    <x v="639"/>
    <x v="141"/>
    <x v="1"/>
    <x v="3"/>
    <x v="25"/>
    <x v="2"/>
    <n v="3150"/>
    <n v="3500"/>
    <x v="10"/>
    <n v="31500"/>
    <n v="35000"/>
    <n v="3500"/>
  </r>
  <r>
    <x v="25"/>
    <x v="640"/>
    <x v="142"/>
    <x v="1"/>
    <x v="1"/>
    <x v="23"/>
    <x v="2"/>
    <n v="2700"/>
    <n v="3000"/>
    <x v="6"/>
    <n v="24300"/>
    <n v="27000"/>
    <n v="2700"/>
  </r>
  <r>
    <x v="25"/>
    <x v="641"/>
    <x v="143"/>
    <x v="0"/>
    <x v="3"/>
    <x v="24"/>
    <x v="2"/>
    <n v="4050"/>
    <n v="4500"/>
    <x v="11"/>
    <n v="109350"/>
    <n v="121500"/>
    <n v="12150"/>
  </r>
  <r>
    <x v="25"/>
    <x v="642"/>
    <x v="141"/>
    <x v="1"/>
    <x v="1"/>
    <x v="25"/>
    <x v="2"/>
    <n v="8280"/>
    <n v="9200"/>
    <x v="12"/>
    <n v="124200"/>
    <n v="138000"/>
    <n v="13800"/>
  </r>
  <r>
    <x v="25"/>
    <x v="643"/>
    <x v="142"/>
    <x v="1"/>
    <x v="3"/>
    <x v="23"/>
    <x v="2"/>
    <n v="4950"/>
    <n v="5500"/>
    <x v="0"/>
    <n v="14850"/>
    <n v="16500"/>
    <n v="1650"/>
  </r>
  <r>
    <x v="25"/>
    <x v="644"/>
    <x v="143"/>
    <x v="0"/>
    <x v="1"/>
    <x v="24"/>
    <x v="2"/>
    <n v="3150"/>
    <n v="3500"/>
    <x v="6"/>
    <n v="28350"/>
    <n v="31500"/>
    <n v="3150"/>
  </r>
  <r>
    <x v="25"/>
    <x v="645"/>
    <x v="141"/>
    <x v="1"/>
    <x v="3"/>
    <x v="25"/>
    <x v="2"/>
    <n v="2700"/>
    <n v="3000"/>
    <x v="8"/>
    <n v="59400"/>
    <n v="66000"/>
    <n v="6600"/>
  </r>
  <r>
    <x v="25"/>
    <x v="646"/>
    <x v="142"/>
    <x v="1"/>
    <x v="1"/>
    <x v="23"/>
    <x v="2"/>
    <n v="4050"/>
    <n v="4500"/>
    <x v="13"/>
    <n v="64800"/>
    <n v="72000"/>
    <n v="7200"/>
  </r>
  <r>
    <x v="25"/>
    <x v="647"/>
    <x v="143"/>
    <x v="0"/>
    <x v="3"/>
    <x v="24"/>
    <x v="2"/>
    <n v="8280"/>
    <n v="9200"/>
    <x v="14"/>
    <n v="49680"/>
    <n v="55200"/>
    <n v="5520"/>
  </r>
  <r>
    <x v="25"/>
    <x v="648"/>
    <x v="141"/>
    <x v="1"/>
    <x v="1"/>
    <x v="25"/>
    <x v="2"/>
    <n v="4950"/>
    <n v="5500"/>
    <x v="0"/>
    <n v="14850"/>
    <n v="16500"/>
    <n v="1650"/>
  </r>
  <r>
    <x v="25"/>
    <x v="649"/>
    <x v="142"/>
    <x v="1"/>
    <x v="3"/>
    <x v="23"/>
    <x v="2"/>
    <n v="3150"/>
    <n v="3500"/>
    <x v="1"/>
    <n v="15750"/>
    <n v="17500"/>
    <n v="1750"/>
  </r>
  <r>
    <x v="25"/>
    <x v="650"/>
    <x v="143"/>
    <x v="0"/>
    <x v="1"/>
    <x v="24"/>
    <x v="2"/>
    <n v="2700"/>
    <n v="3000"/>
    <x v="2"/>
    <n v="2700"/>
    <n v="3000"/>
    <n v="300"/>
  </r>
  <r>
    <x v="25"/>
    <x v="651"/>
    <x v="141"/>
    <x v="1"/>
    <x v="3"/>
    <x v="25"/>
    <x v="2"/>
    <n v="4050"/>
    <n v="4500"/>
    <x v="1"/>
    <n v="20250"/>
    <n v="22500"/>
    <n v="2250"/>
  </r>
  <r>
    <x v="25"/>
    <x v="652"/>
    <x v="142"/>
    <x v="1"/>
    <x v="1"/>
    <x v="23"/>
    <x v="2"/>
    <n v="4950"/>
    <n v="5500"/>
    <x v="3"/>
    <n v="34650"/>
    <n v="38500"/>
    <n v="3850"/>
  </r>
  <r>
    <x v="25"/>
    <x v="653"/>
    <x v="143"/>
    <x v="0"/>
    <x v="3"/>
    <x v="24"/>
    <x v="2"/>
    <n v="3150"/>
    <n v="3500"/>
    <x v="4"/>
    <n v="12600"/>
    <n v="14000"/>
    <n v="1400"/>
  </r>
  <r>
    <x v="25"/>
    <x v="654"/>
    <x v="141"/>
    <x v="1"/>
    <x v="1"/>
    <x v="25"/>
    <x v="2"/>
    <n v="2700"/>
    <n v="3000"/>
    <x v="5"/>
    <n v="21600"/>
    <n v="24000"/>
    <n v="2400"/>
  </r>
  <r>
    <x v="25"/>
    <x v="655"/>
    <x v="142"/>
    <x v="1"/>
    <x v="3"/>
    <x v="23"/>
    <x v="2"/>
    <n v="4050"/>
    <n v="4500"/>
    <x v="5"/>
    <n v="32400"/>
    <n v="36000"/>
    <n v="3600"/>
  </r>
  <r>
    <x v="25"/>
    <x v="656"/>
    <x v="143"/>
    <x v="0"/>
    <x v="1"/>
    <x v="24"/>
    <x v="2"/>
    <n v="8280"/>
    <n v="9200"/>
    <x v="6"/>
    <n v="74520"/>
    <n v="82800"/>
    <n v="8280"/>
  </r>
  <r>
    <x v="25"/>
    <x v="657"/>
    <x v="141"/>
    <x v="1"/>
    <x v="3"/>
    <x v="25"/>
    <x v="2"/>
    <n v="4950"/>
    <n v="5500"/>
    <x v="7"/>
    <n v="9900"/>
    <n v="11000"/>
    <n v="1100"/>
  </r>
  <r>
    <x v="25"/>
    <x v="658"/>
    <x v="142"/>
    <x v="1"/>
    <x v="1"/>
    <x v="23"/>
    <x v="2"/>
    <n v="3150"/>
    <n v="3500"/>
    <x v="2"/>
    <n v="3150"/>
    <n v="3500"/>
    <n v="350"/>
  </r>
  <r>
    <x v="25"/>
    <x v="659"/>
    <x v="143"/>
    <x v="0"/>
    <x v="3"/>
    <x v="24"/>
    <x v="2"/>
    <n v="2700"/>
    <n v="3000"/>
    <x v="8"/>
    <n v="59400"/>
    <n v="66000"/>
    <n v="6600"/>
  </r>
  <r>
    <x v="25"/>
    <x v="660"/>
    <x v="141"/>
    <x v="1"/>
    <x v="1"/>
    <x v="25"/>
    <x v="2"/>
    <n v="4050"/>
    <n v="4500"/>
    <x v="5"/>
    <n v="32400"/>
    <n v="36000"/>
    <n v="3600"/>
  </r>
  <r>
    <x v="25"/>
    <x v="661"/>
    <x v="142"/>
    <x v="1"/>
    <x v="3"/>
    <x v="23"/>
    <x v="2"/>
    <n v="8280"/>
    <n v="9200"/>
    <x v="3"/>
    <n v="57960"/>
    <n v="64400"/>
    <n v="6440"/>
  </r>
  <r>
    <x v="25"/>
    <x v="662"/>
    <x v="143"/>
    <x v="0"/>
    <x v="1"/>
    <x v="24"/>
    <x v="2"/>
    <n v="4950"/>
    <n v="5500"/>
    <x v="9"/>
    <n v="277200"/>
    <n v="308000"/>
    <n v="30800"/>
  </r>
  <r>
    <x v="25"/>
    <x v="663"/>
    <x v="141"/>
    <x v="1"/>
    <x v="3"/>
    <x v="25"/>
    <x v="2"/>
    <n v="3150"/>
    <n v="3500"/>
    <x v="10"/>
    <n v="31500"/>
    <n v="35000"/>
    <n v="3500"/>
  </r>
  <r>
    <x v="25"/>
    <x v="664"/>
    <x v="142"/>
    <x v="1"/>
    <x v="1"/>
    <x v="23"/>
    <x v="2"/>
    <n v="2700"/>
    <n v="3000"/>
    <x v="6"/>
    <n v="24300"/>
    <n v="27000"/>
    <n v="2700"/>
  </r>
  <r>
    <x v="25"/>
    <x v="665"/>
    <x v="143"/>
    <x v="0"/>
    <x v="3"/>
    <x v="24"/>
    <x v="2"/>
    <n v="4050"/>
    <n v="4500"/>
    <x v="11"/>
    <n v="109350"/>
    <n v="121500"/>
    <n v="12150"/>
  </r>
  <r>
    <x v="25"/>
    <x v="666"/>
    <x v="141"/>
    <x v="1"/>
    <x v="1"/>
    <x v="25"/>
    <x v="2"/>
    <n v="4950"/>
    <n v="5500"/>
    <x v="12"/>
    <n v="74250"/>
    <n v="82500"/>
    <n v="8250"/>
  </r>
  <r>
    <x v="25"/>
    <x v="667"/>
    <x v="142"/>
    <x v="1"/>
    <x v="3"/>
    <x v="23"/>
    <x v="2"/>
    <n v="3150"/>
    <n v="3500"/>
    <x v="0"/>
    <n v="9450"/>
    <n v="10500"/>
    <n v="1050"/>
  </r>
  <r>
    <x v="25"/>
    <x v="668"/>
    <x v="143"/>
    <x v="0"/>
    <x v="1"/>
    <x v="24"/>
    <x v="2"/>
    <n v="2700"/>
    <n v="3000"/>
    <x v="6"/>
    <n v="24300"/>
    <n v="27000"/>
    <n v="2700"/>
  </r>
  <r>
    <x v="25"/>
    <x v="669"/>
    <x v="141"/>
    <x v="1"/>
    <x v="3"/>
    <x v="25"/>
    <x v="2"/>
    <n v="4050"/>
    <n v="4500"/>
    <x v="8"/>
    <n v="89100"/>
    <n v="99000"/>
    <n v="9900"/>
  </r>
  <r>
    <x v="25"/>
    <x v="670"/>
    <x v="142"/>
    <x v="1"/>
    <x v="1"/>
    <x v="23"/>
    <x v="2"/>
    <n v="8280"/>
    <n v="9200"/>
    <x v="13"/>
    <n v="132480"/>
    <n v="147200"/>
    <n v="14720"/>
  </r>
  <r>
    <x v="25"/>
    <x v="671"/>
    <x v="143"/>
    <x v="0"/>
    <x v="3"/>
    <x v="24"/>
    <x v="2"/>
    <n v="4950"/>
    <n v="5500"/>
    <x v="14"/>
    <n v="29700"/>
    <n v="33000"/>
    <n v="3300"/>
  </r>
  <r>
    <x v="25"/>
    <x v="672"/>
    <x v="141"/>
    <x v="1"/>
    <x v="1"/>
    <x v="25"/>
    <x v="2"/>
    <n v="3150"/>
    <n v="3500"/>
    <x v="0"/>
    <n v="9450"/>
    <n v="10500"/>
    <n v="1050"/>
  </r>
  <r>
    <x v="25"/>
    <x v="673"/>
    <x v="142"/>
    <x v="1"/>
    <x v="3"/>
    <x v="23"/>
    <x v="2"/>
    <n v="2700"/>
    <n v="3000"/>
    <x v="1"/>
    <n v="13500"/>
    <n v="15000"/>
    <n v="1500"/>
  </r>
  <r>
    <x v="25"/>
    <x v="674"/>
    <x v="143"/>
    <x v="0"/>
    <x v="1"/>
    <x v="24"/>
    <x v="2"/>
    <n v="4050"/>
    <n v="4500"/>
    <x v="2"/>
    <n v="4050"/>
    <n v="4500"/>
    <n v="450"/>
  </r>
  <r>
    <x v="25"/>
    <x v="675"/>
    <x v="141"/>
    <x v="1"/>
    <x v="3"/>
    <x v="25"/>
    <x v="2"/>
    <n v="8280"/>
    <n v="9200"/>
    <x v="1"/>
    <n v="41400"/>
    <n v="46000"/>
    <n v="4600"/>
  </r>
  <r>
    <x v="25"/>
    <x v="676"/>
    <x v="142"/>
    <x v="1"/>
    <x v="1"/>
    <x v="23"/>
    <x v="2"/>
    <n v="4950"/>
    <n v="5500"/>
    <x v="3"/>
    <n v="34650"/>
    <n v="38500"/>
    <n v="3850"/>
  </r>
  <r>
    <x v="25"/>
    <x v="677"/>
    <x v="143"/>
    <x v="0"/>
    <x v="3"/>
    <x v="24"/>
    <x v="2"/>
    <n v="3150"/>
    <n v="3500"/>
    <x v="4"/>
    <n v="12600"/>
    <n v="14000"/>
    <n v="1400"/>
  </r>
  <r>
    <x v="25"/>
    <x v="678"/>
    <x v="141"/>
    <x v="1"/>
    <x v="1"/>
    <x v="25"/>
    <x v="2"/>
    <n v="2700"/>
    <n v="3000"/>
    <x v="5"/>
    <n v="21600"/>
    <n v="24000"/>
    <n v="2400"/>
  </r>
  <r>
    <x v="25"/>
    <x v="679"/>
    <x v="142"/>
    <x v="1"/>
    <x v="3"/>
    <x v="23"/>
    <x v="2"/>
    <n v="4050"/>
    <n v="6000"/>
    <x v="5"/>
    <n v="32400"/>
    <n v="48000"/>
    <n v="15600"/>
  </r>
  <r>
    <x v="25"/>
    <x v="680"/>
    <x v="143"/>
    <x v="0"/>
    <x v="1"/>
    <x v="24"/>
    <x v="2"/>
    <n v="4200"/>
    <n v="6000"/>
    <x v="6"/>
    <n v="37800"/>
    <n v="54000"/>
    <n v="16200"/>
  </r>
  <r>
    <x v="25"/>
    <x v="681"/>
    <x v="141"/>
    <x v="1"/>
    <x v="3"/>
    <x v="25"/>
    <x v="2"/>
    <n v="4650"/>
    <n v="6000"/>
    <x v="7"/>
    <n v="9300"/>
    <n v="12000"/>
    <n v="2700"/>
  </r>
  <r>
    <x v="25"/>
    <x v="682"/>
    <x v="142"/>
    <x v="1"/>
    <x v="1"/>
    <x v="23"/>
    <x v="2"/>
    <n v="5100"/>
    <n v="6000"/>
    <x v="2"/>
    <n v="5100"/>
    <n v="6000"/>
    <n v="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W3:W37" firstHeaderRow="1" firstDataRow="1" firstDataCol="1"/>
  <pivotFields count="16">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1"/>
        <item x="0"/>
        <item t="default"/>
      </items>
    </pivotField>
    <pivotField compact="0" outline="0" showAll="0">
      <items count="5">
        <item x="3"/>
        <item x="2"/>
        <item x="0"/>
        <item x="1"/>
        <item t="default"/>
      </items>
    </pivotField>
    <pivotField name="# Drinks/Products" axis="axisRow"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5"/>
  </rowFields>
  <rowItems count="34">
    <i>
      <x/>
    </i>
    <i>
      <x v="3"/>
    </i>
    <i>
      <x v="9"/>
    </i>
    <i>
      <x v="10"/>
    </i>
    <i>
      <x v="11"/>
    </i>
    <i>
      <x v="12"/>
    </i>
    <i>
      <x v="13"/>
    </i>
    <i>
      <x v="16"/>
    </i>
    <i>
      <x v="17"/>
    </i>
    <i>
      <x v="18"/>
    </i>
    <i>
      <x v="20"/>
    </i>
    <i>
      <x v="22"/>
    </i>
    <i>
      <x v="24"/>
    </i>
    <i>
      <x v="25"/>
    </i>
    <i>
      <x v="26"/>
    </i>
    <i>
      <x v="27"/>
    </i>
    <i>
      <x v="28"/>
    </i>
    <i>
      <x v="29"/>
    </i>
    <i>
      <x v="30"/>
    </i>
    <i>
      <x v="31"/>
    </i>
    <i>
      <x v="32"/>
    </i>
    <i>
      <x v="33"/>
    </i>
    <i>
      <x v="34"/>
    </i>
    <i>
      <x v="35"/>
    </i>
    <i>
      <x v="36"/>
    </i>
    <i>
      <x v="37"/>
    </i>
    <i>
      <x v="38"/>
    </i>
    <i>
      <x v="39"/>
    </i>
    <i>
      <x v="40"/>
    </i>
    <i>
      <x v="41"/>
    </i>
    <i>
      <x v="42"/>
    </i>
    <i>
      <x v="44"/>
    </i>
    <i>
      <x v="45"/>
    </i>
    <i>
      <x v="47"/>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07BB16A-0F76-431C-87D2-D45C3540A744}" name="PivotTable8"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C8" firstHeaderRow="0" firstDataRow="1" firstDataCol="1"/>
  <pivotFields count="16">
    <pivotField showAll="0"/>
    <pivotField numFmtId="14" showAll="0"/>
    <pivotField showAll="0"/>
    <pivotField showAll="0"/>
    <pivotField axis="axisRow" showAll="0">
      <items count="5">
        <item x="3"/>
        <item x="2"/>
        <item x="0"/>
        <item x="1"/>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items count="4">
        <item x="0"/>
        <item x="1"/>
        <item x="2"/>
        <item x="3"/>
      </items>
    </pivotField>
  </pivotFields>
  <rowFields count="1">
    <field x="4"/>
  </rowFields>
  <rowItems count="5">
    <i>
      <x/>
    </i>
    <i>
      <x v="1"/>
    </i>
    <i>
      <x v="2"/>
    </i>
    <i>
      <x v="3"/>
    </i>
    <i t="grand">
      <x/>
    </i>
  </rowItems>
  <colFields count="1">
    <field x="-2"/>
  </colFields>
  <colItems count="2">
    <i>
      <x/>
    </i>
    <i i="1">
      <x v="1"/>
    </i>
  </colItems>
  <dataFields count="2">
    <dataField name="Sum of Revenue" fld="11" baseField="0" baseItem="0"/>
    <dataField name="Sum of Revenue2" fld="11" showDataAs="percentOfTotal" baseField="0" baseItem="0" numFmtId="10"/>
  </dataFields>
  <formats count="2">
    <format dxfId="2">
      <pivotArea collapsedLevelsAreSubtotals="1" fieldPosition="0">
        <references count="2">
          <reference field="4294967294" count="1" selected="0">
            <x v="1"/>
          </reference>
          <reference field="4" count="0"/>
        </references>
      </pivotArea>
    </format>
    <format dxfId="1">
      <pivotArea collapsedLevelsAreSubtotals="1" fieldPosition="0">
        <references count="2">
          <reference field="4294967294" count="1" selected="0">
            <x v="0"/>
          </reference>
          <reference field="4"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6F6849-711E-4E6C-928A-2C7A79DED48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B7" firstHeaderRow="1" firstDataRow="1" firstDataCol="1"/>
  <pivotFields count="16">
    <pivotField showAll="0"/>
    <pivotField numFmtId="14" showAll="0"/>
    <pivotField showAll="0"/>
    <pivotField showAll="0"/>
    <pivotField showAll="0"/>
    <pivotField showAll="0"/>
    <pivotField axis="axisRow" showAll="0">
      <items count="11">
        <item x="0"/>
        <item x="1"/>
        <item m="1" x="8"/>
        <item m="1" x="9"/>
        <item m="1" x="7"/>
        <item m="1" x="6"/>
        <item x="2"/>
        <item m="1" x="3"/>
        <item m="1" x="4"/>
        <item m="1" x="5"/>
        <item t="default"/>
      </items>
    </pivotField>
    <pivotField showAll="0"/>
    <pivotField showAll="0"/>
    <pivotField showAll="0"/>
    <pivotField showAll="0"/>
    <pivotField dataField="1" showAll="0"/>
    <pivotField showAll="0"/>
    <pivotField showAll="0" defaultSubtotal="0"/>
    <pivotField showAll="0" defaultSubtotal="0"/>
    <pivotField showAll="0" defaultSubtotal="0"/>
  </pivotFields>
  <rowFields count="1">
    <field x="6"/>
  </rowFields>
  <rowItems count="4">
    <i>
      <x/>
    </i>
    <i>
      <x v="1"/>
    </i>
    <i>
      <x v="6"/>
    </i>
    <i t="grand">
      <x/>
    </i>
  </rowItems>
  <colItems count="1">
    <i/>
  </colItems>
  <dataFields count="1">
    <dataField name="Sum of Revenue" fld="11" baseField="0" baseItem="0"/>
  </dataFields>
  <formats count="1">
    <format dxfId="0">
      <pivotArea collapsedLevelsAreSubtotals="1" fieldPosition="0">
        <references count="1">
          <reference field="6" count="0"/>
        </references>
      </pivotArea>
    </format>
  </format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salesRepView"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6" indent="0" compact="0" compactData="0" multipleFieldFilters="0">
  <location ref="I3:K7" firstHeaderRow="0" firstDataRow="1" firstDataCol="1"/>
  <pivotFields count="16">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1"/>
        <item x="0"/>
        <item t="default"/>
      </items>
    </pivotField>
    <pivotField axis="axisRow" compact="0" outline="0">
      <items count="5">
        <item x="3"/>
        <item x="2"/>
        <item x="0"/>
        <item x="1"/>
        <item t="default"/>
      </items>
    </pivotField>
    <pivotField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4"/>
  </rowFields>
  <rowItems count="4">
    <i>
      <x/>
    </i>
    <i>
      <x v="1"/>
    </i>
    <i>
      <x v="2"/>
    </i>
    <i>
      <x v="3"/>
    </i>
  </rowItems>
  <colFields count="1">
    <field x="-2"/>
  </colFields>
  <colItems count="2">
    <i>
      <x/>
    </i>
    <i i="1">
      <x v="1"/>
    </i>
  </colItems>
  <dataFields count="2">
    <dataField name="Sum of Revenue" fld="11" showDataAs="percentOfCol" baseField="0" baseItem="0" numFmtId="10"/>
    <dataField name="Sum of Revenue2" fld="11" baseField="0" baseItem="0" numFmtId="168"/>
  </dataFields>
  <formats count="2">
    <format dxfId="9">
      <pivotArea outline="0" collapsedLevelsAreSubtotals="1" fieldPosition="0">
        <references count="1">
          <reference field="4" count="0" selected="0"/>
        </references>
      </pivotArea>
    </format>
    <format dxfId="8">
      <pivotArea outline="0"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Categories"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5">
  <location ref="AM3:AN6" firstHeaderRow="1" firstDataRow="1" firstDataCol="1"/>
  <pivotFields count="16">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1"/>
        <item x="0"/>
        <item t="default"/>
      </items>
    </pivotField>
    <pivotField compact="0" outline="0" showAll="0">
      <items count="5">
        <item x="3"/>
        <item x="2"/>
        <item x="0"/>
        <item x="1"/>
        <item t="default"/>
      </items>
    </pivotField>
    <pivotField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axis="axisRow"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6"/>
  </rowFields>
  <rowItems count="3">
    <i>
      <x/>
    </i>
    <i>
      <x v="1"/>
    </i>
    <i>
      <x v="6"/>
    </i>
  </rowItems>
  <colItems count="1">
    <i/>
  </colItems>
  <dataFields count="1">
    <dataField name="Sum of Revenue" fld="11" baseField="1" baseItem="1" numFmtId="168"/>
  </dataFields>
  <formats count="1">
    <format dxfId="1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Yrly"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8">
  <location ref="AT3:AU5" firstHeaderRow="1" firstDataRow="1" firstDataCol="1"/>
  <pivotFields count="16">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1"/>
        <item x="0"/>
        <item t="default"/>
      </items>
    </pivotField>
    <pivotField compact="0" outline="0" showAll="0">
      <items count="5">
        <item x="3"/>
        <item x="2"/>
        <item x="0"/>
        <item x="1"/>
        <item t="default"/>
      </items>
    </pivotField>
    <pivotField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dataField="1"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4">
        <item x="0"/>
        <item x="1"/>
        <item x="2"/>
        <item x="3"/>
      </items>
    </pivotField>
  </pivotFields>
  <rowFields count="1">
    <field x="15"/>
  </rowFields>
  <rowItems count="2">
    <i>
      <x v="1"/>
    </i>
    <i>
      <x v="2"/>
    </i>
  </rowItems>
  <colItems count="1">
    <i/>
  </colItems>
  <dataFields count="1">
    <dataField name="Sum of Revenue" fld="11" baseField="13" baseItem="1" numFmtId="169"/>
  </dataFields>
  <formats count="2">
    <format dxfId="12">
      <pivotArea outline="0" fieldPosition="0">
        <references count="1">
          <reference field="4294967294" count="1">
            <x v="0"/>
          </reference>
        </references>
      </pivotArea>
    </format>
    <format dxfId="11">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5" count="1" selected="0">
            <x v="1"/>
          </reference>
        </references>
      </pivotArea>
    </chartFormat>
    <chartFormat chart="5" format="8">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MothlyTrends"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6" indent="0" compact="0" compactData="0" multipleFieldFilters="0">
  <location ref="AB3:AC15" firstHeaderRow="1" firstDataRow="1" firstDataCol="1"/>
  <pivotFields count="16">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1"/>
        <item x="0"/>
        <item t="default"/>
      </items>
    </pivotField>
    <pivotField compact="0" outline="0" showAll="0">
      <items count="5">
        <item x="3"/>
        <item x="2"/>
        <item x="0"/>
        <item x="1"/>
        <item t="default"/>
      </items>
    </pivotField>
    <pivotField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dataField="1" compact="0" outline="0" showAll="0"/>
    <pivotField compact="0" outline="0" showAll="0" defaultSubtotal="0"/>
    <pivotField axis="axisRow"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13"/>
  </rowFields>
  <rowItems count="12">
    <i>
      <x v="1"/>
    </i>
    <i>
      <x v="2"/>
    </i>
    <i>
      <x v="3"/>
    </i>
    <i>
      <x v="4"/>
    </i>
    <i>
      <x v="5"/>
    </i>
    <i>
      <x v="6"/>
    </i>
    <i>
      <x v="7"/>
    </i>
    <i>
      <x v="8"/>
    </i>
    <i>
      <x v="9"/>
    </i>
    <i>
      <x v="10"/>
    </i>
    <i>
      <x v="11"/>
    </i>
    <i>
      <x v="12"/>
    </i>
  </rowItems>
  <colItems count="1">
    <i/>
  </colItems>
  <dataFields count="1">
    <dataField name="Sum of Revenue" fld="11" baseField="1"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Metrics"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3:G4" firstHeaderRow="0" firstDataRow="1" firstDataCol="0"/>
  <pivotFields count="16">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items count="5">
        <item x="3"/>
        <item x="2"/>
        <item x="0"/>
        <item x="1"/>
        <item t="default"/>
      </items>
    </pivotField>
    <pivotField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showAll="0">
      <items count="11">
        <item x="0"/>
        <item x="1"/>
        <item m="1" x="8"/>
        <item m="1" x="9"/>
        <item m="1" x="7"/>
        <item m="1" x="6"/>
        <item x="2"/>
        <item m="1" x="3"/>
        <item m="1" x="4"/>
        <item m="1" x="5"/>
        <item t="default"/>
      </items>
    </pivotField>
    <pivotField showAll="0"/>
    <pivotField showAll="0"/>
    <pivotField showAll="0"/>
    <pivotField dataField="1" showAll="0"/>
    <pivotField dataField="1" showAll="0"/>
    <pivotField dataField="1" showAll="0" defaultSubtotal="0"/>
    <pivotField showAll="0" defaultSubtotal="0">
      <items count="14">
        <item x="0"/>
        <item x="1"/>
        <item x="2"/>
        <item x="3"/>
        <item x="4"/>
        <item x="5"/>
        <item x="6"/>
        <item x="7"/>
        <item x="8"/>
        <item x="9"/>
        <item x="10"/>
        <item x="11"/>
        <item x="12"/>
        <item x="13"/>
      </items>
    </pivotField>
    <pivotField showAll="0" defaultSubtotal="0">
      <items count="6">
        <item x="0"/>
        <item x="1"/>
        <item x="2"/>
        <item x="3"/>
        <item x="4"/>
        <item x="5"/>
      </items>
    </pivotField>
    <pivotField showAll="0" defaultSubtotal="0">
      <items count="4">
        <item x="0"/>
        <item x="1"/>
        <item x="2"/>
        <item x="3"/>
      </items>
    </pivotField>
  </pivotFields>
  <rowItems count="1">
    <i/>
  </rowItems>
  <colFields count="1">
    <field x="-2"/>
  </colFields>
  <colItems count="3">
    <i>
      <x/>
    </i>
    <i i="1">
      <x v="1"/>
    </i>
    <i i="2">
      <x v="2"/>
    </i>
  </colItems>
  <dataFields count="3">
    <dataField name="Total-COGS" fld="10" baseField="0" baseItem="0"/>
    <dataField name="Sum of Revenue" fld="11" baseField="0" baseItem="0"/>
    <dataField name="Sum of Profit" fld="12" baseField="0" baseItem="0"/>
  </dataFields>
  <formats count="1">
    <format dxfId="1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 cacheId="0"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S3:S169" firstHeaderRow="1" firstDataRow="1" firstDataCol="1"/>
  <pivotFields count="16">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ame="# Customers" axis="axisRow" compact="0" outline="0" showAll="0">
      <items count="166">
        <item x="115"/>
        <item x="57"/>
        <item x="26"/>
        <item x="64"/>
        <item x="11"/>
        <item x="37"/>
        <item x="140"/>
        <item x="32"/>
        <item x="89"/>
        <item x="0"/>
        <item x="82"/>
        <item x="118"/>
        <item x="30"/>
        <item x="96"/>
        <item x="73"/>
        <item x="48"/>
        <item x="2"/>
        <item x="31"/>
        <item x="56"/>
        <item x="71"/>
        <item x="4"/>
        <item x="139"/>
        <item x="136"/>
        <item x="134"/>
        <item x="10"/>
        <item x="80"/>
        <item x="25"/>
        <item x="1"/>
        <item x="92"/>
        <item x="75"/>
        <item x="81"/>
        <item x="8"/>
        <item x="113"/>
        <item x="47"/>
        <item x="19"/>
        <item x="109"/>
        <item x="36"/>
        <item x="20"/>
        <item x="68"/>
        <item x="110"/>
        <item x="106"/>
        <item x="69"/>
        <item x="101"/>
        <item x="146"/>
        <item x="15"/>
        <item x="116"/>
        <item x="127"/>
        <item x="107"/>
        <item x="112"/>
        <item x="66"/>
        <item x="83"/>
        <item x="78"/>
        <item x="111"/>
        <item x="38"/>
        <item x="138"/>
        <item x="50"/>
        <item x="121"/>
        <item x="99"/>
        <item x="84"/>
        <item x="24"/>
        <item x="105"/>
        <item x="55"/>
        <item x="149"/>
        <item x="6"/>
        <item x="43"/>
        <item x="150"/>
        <item x="151"/>
        <item x="152"/>
        <item x="153"/>
        <item x="154"/>
        <item x="133"/>
        <item x="155"/>
        <item x="156"/>
        <item x="157"/>
        <item x="158"/>
        <item x="5"/>
        <item x="100"/>
        <item x="145"/>
        <item x="53"/>
        <item x="51"/>
        <item x="129"/>
        <item x="95"/>
        <item x="45"/>
        <item x="34"/>
        <item x="117"/>
        <item x="90"/>
        <item x="9"/>
        <item x="126"/>
        <item x="76"/>
        <item x="13"/>
        <item x="49"/>
        <item x="44"/>
        <item x="142"/>
        <item x="14"/>
        <item x="159"/>
        <item x="128"/>
        <item x="18"/>
        <item x="3"/>
        <item x="67"/>
        <item x="39"/>
        <item x="102"/>
        <item x="88"/>
        <item x="59"/>
        <item x="65"/>
        <item x="98"/>
        <item x="148"/>
        <item x="125"/>
        <item x="103"/>
        <item x="91"/>
        <item x="77"/>
        <item x="7"/>
        <item x="137"/>
        <item x="23"/>
        <item x="163"/>
        <item x="22"/>
        <item x="27"/>
        <item x="40"/>
        <item x="114"/>
        <item x="61"/>
        <item x="72"/>
        <item x="58"/>
        <item x="131"/>
        <item x="119"/>
        <item x="160"/>
        <item x="164"/>
        <item x="74"/>
        <item x="108"/>
        <item x="54"/>
        <item x="144"/>
        <item x="97"/>
        <item x="132"/>
        <item x="29"/>
        <item x="120"/>
        <item x="104"/>
        <item x="162"/>
        <item x="161"/>
        <item x="94"/>
        <item x="123"/>
        <item x="135"/>
        <item x="42"/>
        <item x="17"/>
        <item x="60"/>
        <item x="79"/>
        <item x="70"/>
        <item x="35"/>
        <item x="52"/>
        <item x="62"/>
        <item x="28"/>
        <item x="33"/>
        <item x="141"/>
        <item x="85"/>
        <item x="124"/>
        <item x="87"/>
        <item x="86"/>
        <item x="16"/>
        <item x="12"/>
        <item x="63"/>
        <item x="122"/>
        <item x="130"/>
        <item x="41"/>
        <item x="147"/>
        <item x="21"/>
        <item x="143"/>
        <item x="46"/>
        <item x="93"/>
        <item t="default"/>
      </items>
    </pivotField>
    <pivotField compact="0" outline="0" showAll="0">
      <items count="3">
        <item x="1"/>
        <item x="0"/>
        <item t="default"/>
      </items>
    </pivotField>
    <pivotField compact="0" outline="0" showAll="0">
      <items count="5">
        <item x="3"/>
        <item x="2"/>
        <item x="0"/>
        <item x="1"/>
        <item t="default"/>
      </items>
    </pivotField>
    <pivotField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compact="0" outline="0" showAll="0" defaultSubtotal="0">
      <items count="4">
        <item x="0"/>
        <item x="1"/>
        <item x="2"/>
        <item x="3"/>
      </items>
    </pivotField>
  </pivotFields>
  <rowFields count="1">
    <field x="2"/>
  </rowFields>
  <rowItems count="1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Qtr" cacheId="0"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6" indent="0" outline="1" outlineData="1" multipleFieldFilters="0">
  <location ref="A3:B7" firstHeaderRow="1" firstDataRow="1" firstDataCol="1"/>
  <pivotFields count="16">
    <pivotField showAll="0"/>
    <pivotField numFmtId="14">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1"/>
        <item x="0"/>
        <item t="default"/>
      </items>
    </pivotField>
    <pivotField showAll="0">
      <items count="5">
        <item x="3"/>
        <item x="2"/>
        <item x="0"/>
        <item x="1"/>
        <item t="default"/>
      </items>
    </pivotField>
    <pivotField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showAll="0">
      <items count="11">
        <item x="0"/>
        <item x="1"/>
        <item m="1" x="8"/>
        <item m="1" x="9"/>
        <item m="1" x="7"/>
        <item m="1" x="6"/>
        <item x="2"/>
        <item m="1" x="3"/>
        <item m="1" x="4"/>
        <item m="1" x="5"/>
        <item t="default"/>
      </items>
    </pivotField>
    <pivotField showAll="0"/>
    <pivotField showAll="0"/>
    <pivotField showAll="0"/>
    <pivotField showAll="0"/>
    <pivotField dataField="1" showAll="0"/>
    <pivotField showAll="0" defaultSubtotal="0"/>
    <pivotField defaultSubtotal="0">
      <items count="14">
        <item x="0"/>
        <item x="1"/>
        <item x="2"/>
        <item x="3"/>
        <item x="4"/>
        <item x="5"/>
        <item x="6"/>
        <item x="7"/>
        <item x="8"/>
        <item x="9"/>
        <item x="10"/>
        <item x="11"/>
        <item x="12"/>
        <item x="13"/>
      </items>
    </pivotField>
    <pivotField axis="axisRow" defaultSubtotal="0">
      <items count="6">
        <item h="1" x="0"/>
        <item x="1"/>
        <item x="2"/>
        <item x="3"/>
        <item x="4"/>
        <item h="1" x="5"/>
      </items>
    </pivotField>
    <pivotField defaultSubtotal="0">
      <items count="4">
        <item x="0"/>
        <item x="1"/>
        <item x="2"/>
        <item x="3"/>
      </items>
    </pivotField>
  </pivotFields>
  <rowFields count="1">
    <field x="14"/>
  </rowFields>
  <rowItems count="4">
    <i>
      <x v="1"/>
    </i>
    <i>
      <x v="2"/>
    </i>
    <i>
      <x v="3"/>
    </i>
    <i>
      <x v="4"/>
    </i>
  </rowItems>
  <colItems count="1">
    <i/>
  </colItems>
  <dataFields count="1">
    <dataField name="Sum of Revenue" fld="11"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YearSelected"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3">
  <location ref="AP3:AP5" firstHeaderRow="1" firstDataRow="1" firstDataCol="1"/>
  <pivotFields count="16">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1"/>
        <item x="0"/>
        <item t="default"/>
      </items>
    </pivotField>
    <pivotField compact="0" outline="0" showAll="0">
      <items count="5">
        <item x="3"/>
        <item x="2"/>
        <item x="0"/>
        <item x="1"/>
        <item t="default"/>
      </items>
    </pivotField>
    <pivotField compact="0" outline="0" showAll="0">
      <items count="49">
        <item x="22"/>
        <item m="1" x="42"/>
        <item m="1" x="34"/>
        <item x="23"/>
        <item m="1" x="39"/>
        <item m="1" x="38"/>
        <item m="1" x="37"/>
        <item m="1" x="35"/>
        <item m="1" x="43"/>
        <item x="24"/>
        <item x="25"/>
        <item x="26"/>
        <item x="27"/>
        <item x="28"/>
        <item m="1" x="36"/>
        <item m="1" x="40"/>
        <item x="3"/>
        <item x="4"/>
        <item x="5"/>
        <item m="1" x="45"/>
        <item x="6"/>
        <item m="1" x="46"/>
        <item x="7"/>
        <item m="1" x="44"/>
        <item x="8"/>
        <item x="0"/>
        <item x="9"/>
        <item x="10"/>
        <item x="11"/>
        <item x="12"/>
        <item x="29"/>
        <item x="30"/>
        <item x="31"/>
        <item x="13"/>
        <item x="14"/>
        <item x="15"/>
        <item x="16"/>
        <item x="17"/>
        <item x="18"/>
        <item x="1"/>
        <item x="19"/>
        <item x="32"/>
        <item x="33"/>
        <item m="1" x="47"/>
        <item x="2"/>
        <item x="20"/>
        <item m="1" x="41"/>
        <item x="21"/>
        <item t="default"/>
      </items>
    </pivotField>
    <pivotField compact="0" outline="0" showAll="0">
      <items count="11">
        <item x="0"/>
        <item x="1"/>
        <item m="1" x="8"/>
        <item m="1" x="9"/>
        <item m="1" x="7"/>
        <item m="1" x="6"/>
        <item x="2"/>
        <item m="1" x="3"/>
        <item m="1" x="4"/>
        <item m="1" x="5"/>
        <item t="default"/>
      </items>
    </pivotField>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4">
        <item x="0"/>
        <item x="1"/>
        <item x="2"/>
        <item x="3"/>
      </items>
    </pivotField>
  </pivotFields>
  <rowFields count="1">
    <field x="15"/>
  </rowFields>
  <rowItems count="2">
    <i>
      <x v="1"/>
    </i>
    <i>
      <x v="2"/>
    </i>
  </rowItems>
  <colItems count="1">
    <i/>
  </colItems>
  <formats count="1">
    <format dxfId="1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nks_Products" xr10:uid="{00000000-0013-0000-FFFF-FFFF01000000}" sourceName="Drinks/Products">
  <pivotTables>
    <pivotTable tabId="5" name="Qtr"/>
    <pivotTable tabId="5" name="PivotTable1"/>
    <pivotTable tabId="5" name="PivotTable2"/>
    <pivotTable tabId="5" name="MothlyTrends"/>
    <pivotTable tabId="5" name="Metrics"/>
    <pivotTable tabId="5" name="salesRepView"/>
    <pivotTable tabId="5" name="Yrly"/>
  </pivotTables>
  <data>
    <tabular pivotCacheId="1">
      <items count="48">
        <i x="22" s="1"/>
        <i x="23" s="1"/>
        <i x="24" s="1"/>
        <i x="25" s="1"/>
        <i x="26" s="1"/>
        <i x="27" s="1"/>
        <i x="28" s="1"/>
        <i x="3" s="1"/>
        <i x="4" s="1"/>
        <i x="5" s="1"/>
        <i x="6" s="1"/>
        <i x="7" s="1"/>
        <i x="8" s="1"/>
        <i x="0" s="1"/>
        <i x="9" s="1"/>
        <i x="10" s="1"/>
        <i x="11" s="1"/>
        <i x="12" s="1"/>
        <i x="29" s="1"/>
        <i x="30" s="1"/>
        <i x="31" s="1"/>
        <i x="13" s="1"/>
        <i x="14" s="1"/>
        <i x="15" s="1"/>
        <i x="16" s="1"/>
        <i x="17" s="1"/>
        <i x="18" s="1"/>
        <i x="1" s="1"/>
        <i x="19" s="1"/>
        <i x="32" s="1"/>
        <i x="33" s="1"/>
        <i x="2" s="1"/>
        <i x="20" s="1"/>
        <i x="21" s="1"/>
        <i x="42" s="1" nd="1"/>
        <i x="34" s="1" nd="1"/>
        <i x="39" s="1" nd="1"/>
        <i x="38" s="1" nd="1"/>
        <i x="37" s="1" nd="1"/>
        <i x="35" s="1" nd="1"/>
        <i x="43" s="1" nd="1"/>
        <i x="36" s="1" nd="1"/>
        <i x="40" s="1" nd="1"/>
        <i x="45" s="1" nd="1"/>
        <i x="46" s="1" nd="1"/>
        <i x="44" s="1" nd="1"/>
        <i x="47" s="1" nd="1"/>
        <i x="41"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5" name="Qtr"/>
    <pivotTable tabId="5" name="PivotTable1"/>
    <pivotTable tabId="5" name="PivotTable2"/>
    <pivotTable tabId="5" name="MothlyTrends"/>
    <pivotTable tabId="5" name="Metrics"/>
    <pivotTable tabId="5" name="salesRepView"/>
    <pivotTable tabId="5" name="Categories"/>
    <pivotTable tabId="5" name="YearSelected"/>
    <pivotTable tabId="5" name="Yrly"/>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s" xr10:uid="{00000000-0013-0000-FFFF-FFFF03000000}" sourceName="Sales Reps">
  <pivotTables>
    <pivotTable tabId="5" name="Qtr"/>
    <pivotTable tabId="5" name="Categories"/>
    <pivotTable tabId="5" name="YearSelected"/>
    <pivotTable tabId="5" name="Metrics"/>
    <pivotTable tabId="5" name="MothlyTrends"/>
    <pivotTable tabId="5" name="PivotTable1"/>
    <pivotTable tabId="5" name="PivotTable2"/>
    <pivotTable tabId="5" name="Yrly"/>
  </pivotTables>
  <data>
    <tabular pivotCacheId="1">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ies" xr10:uid="{00000000-0013-0000-FFFF-FFFF04000000}" sourceName="Categories">
  <pivotTables>
    <pivotTable tabId="5" name="Qtr"/>
    <pivotTable tabId="5" name="PivotTable1"/>
    <pivotTable tabId="5" name="PivotTable2"/>
    <pivotTable tabId="5" name="MothlyTrends"/>
    <pivotTable tabId="5" name="Metrics"/>
    <pivotTable tabId="5" name="salesRepView"/>
    <pivotTable tabId="5" name="Categories"/>
    <pivotTable tabId="5" name="YearSelected"/>
    <pivotTable tabId="5" name="Yrly"/>
  </pivotTables>
  <data>
    <tabular pivotCacheId="1">
      <items count="10">
        <i x="0" s="1"/>
        <i x="1" s="1"/>
        <i x="2" s="1"/>
        <i x="8" s="1" nd="1"/>
        <i x="9" s="1" nd="1"/>
        <i x="7" s="1" nd="1"/>
        <i x="6" s="1" nd="1"/>
        <i x="3" s="1" nd="1"/>
        <i x="4" s="1" nd="1"/>
        <i x="5" s="1" nd="1"/>
      </items>
    </tabular>
  </data>
  <extLst>
    <x:ext xmlns:x15="http://schemas.microsoft.com/office/spreadsheetml/2010/11/main" uri="{470722E0-AACD-4C17-9CDC-17EF765DBC7E}">
      <x15:slicerCacheHideItemsWithNoData/>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5000000}" sourceName="Months">
  <pivotTables>
    <pivotTable tabId="5" name="PivotTable1"/>
    <pivotTable tabId="5" name="PivotTable2"/>
    <pivotTable tabId="5" name="salesRepView"/>
    <pivotTable tabId="5" name="Categories"/>
    <pivotTable tabId="5" name="YearSelected"/>
    <pivotTable tabId="5" name="Yrly"/>
    <pivotTable tabId="5" name="Metrics"/>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0000000-0013-0000-FFFF-FFFF06000000}" sourceName="Years">
  <pivotTables>
    <pivotTable tabId="5" name="Qtr"/>
    <pivotTable tabId="5" name="PivotTable1"/>
    <pivotTable tabId="5" name="PivotTable2"/>
    <pivotTable tabId="5" name="MothlyTrends"/>
    <pivotTable tabId="5" name="Metrics"/>
    <pivotTable tabId="5" name="salesRepView"/>
    <pivotTable tabId="5" name="Categories"/>
    <pivotTable tabId="5" name="YearSelected"/>
  </pivotTables>
  <data>
    <tabular pivotCacheId="1">
      <items count="4">
        <i x="1" s="1"/>
        <i x="2" s="1"/>
        <i x="0"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rinks/Products" xr10:uid="{00000000-0014-0000-FFFF-FFFF01000000}" cache="Slicer_Drinks_Products" caption="Drinks/Products" style="SlicerStyleLight5" rowHeight="241300"/>
  <slicer name="Gender" xr10:uid="{00000000-0014-0000-FFFF-FFFF02000000}" cache="Slicer_Gender" caption="Gender" columnCount="2" style="SlicerStyleLight5" rowHeight="241300"/>
  <slicer name="Sales Reps" xr10:uid="{00000000-0014-0000-FFFF-FFFF03000000}" cache="Slicer_Sales_Reps" columnCount="4" style="SlicerStyleLight5" rowHeight="241300"/>
  <slicer name="Categories" xr10:uid="{00000000-0014-0000-FFFF-FFFF04000000}" cache="Slicer_Categories" caption="Categories" style="SlicerStyleLight5" rowHeight="241300"/>
  <slicer name="Date" xr10:uid="{00000000-0014-0000-FFFF-FFFF05000000}" cache="Slicer_Date" columnCount="12" style="SlicerStyleLight5" rowHeight="241300"/>
  <slicer name="Years" xr10:uid="{00000000-0014-0000-FFFF-FFFF06000000}" cache="Slicer_Years" caption="Years" columnCount="2"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684" totalsRowShown="0" headerRowDxfId="7">
  <autoFilter ref="A1:M684" xr:uid="{00000000-0009-0000-0100-000001000000}">
    <filterColumn colId="5">
      <filters>
        <filter val="Coke Can"/>
        <filter val="Pepsi Can"/>
      </filters>
    </filterColumn>
  </autoFilter>
  <tableColumns count="13">
    <tableColumn id="1" xr3:uid="{00000000-0010-0000-0000-000001000000}" name="Id"/>
    <tableColumn id="2" xr3:uid="{00000000-0010-0000-0000-000002000000}" name="Date" dataDxfId="6"/>
    <tableColumn id="3" xr3:uid="{00000000-0010-0000-0000-000003000000}" name="Customers"/>
    <tableColumn id="4" xr3:uid="{00000000-0010-0000-0000-000004000000}" name="Gender"/>
    <tableColumn id="5" xr3:uid="{00000000-0010-0000-0000-000005000000}" name="Sales Reps"/>
    <tableColumn id="6" xr3:uid="{00000000-0010-0000-0000-000006000000}" name="Drinks/Products"/>
    <tableColumn id="7" xr3:uid="{00000000-0010-0000-0000-000007000000}" name="Categories"/>
    <tableColumn id="8" xr3:uid="{00000000-0010-0000-0000-000008000000}" name="Cost"/>
    <tableColumn id="9" xr3:uid="{00000000-0010-0000-0000-000009000000}" name="Sales Price"/>
    <tableColumn id="10" xr3:uid="{00000000-0010-0000-0000-00000A000000}" name="Qty"/>
    <tableColumn id="11" xr3:uid="{00000000-0010-0000-0000-00000B000000}" name="Cost Price" dataDxfId="5">
      <calculatedColumnFormula>Table1[[#This Row],[Qty]]*Table1[[#This Row],[Cost]]</calculatedColumnFormula>
    </tableColumn>
    <tableColumn id="12" xr3:uid="{00000000-0010-0000-0000-00000C000000}" name="Revenue" dataDxfId="4">
      <calculatedColumnFormula>Table1[[#This Row],[Qty]]*Table1[[#This Row],[Sales Price]]</calculatedColumnFormula>
    </tableColumn>
    <tableColumn id="13" xr3:uid="{00000000-0010-0000-0000-00000D000000}" name="Profit" dataDxfId="3">
      <calculatedColumnFormula>Table1[[#This Row],[Revenue]]-Table1[[#This Row],[Cost Price]]</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U33"/>
  <sheetViews>
    <sheetView showGridLines="0" tabSelected="1" zoomScaleNormal="100" workbookViewId="0">
      <selection activeCell="T13" sqref="T13"/>
    </sheetView>
  </sheetViews>
  <sheetFormatPr defaultRowHeight="14.4" x14ac:dyDescent="0.3"/>
  <cols>
    <col min="11" max="11" width="9.109375" customWidth="1"/>
    <col min="12" max="12" width="18.109375" customWidth="1"/>
    <col min="15" max="15" width="9.109375" customWidth="1"/>
  </cols>
  <sheetData>
    <row r="1" spans="1:21" x14ac:dyDescent="0.3">
      <c r="A1" s="19"/>
      <c r="B1" s="19"/>
      <c r="C1" s="19"/>
      <c r="D1" s="1"/>
      <c r="E1" s="1"/>
      <c r="F1" s="1"/>
      <c r="G1" s="1"/>
      <c r="H1" s="1"/>
      <c r="I1" s="1"/>
      <c r="J1" s="1"/>
      <c r="K1" s="1"/>
      <c r="L1" s="1"/>
      <c r="M1" s="1"/>
      <c r="N1" s="1"/>
      <c r="O1" s="1"/>
      <c r="P1" s="1"/>
      <c r="Q1" s="1"/>
      <c r="R1" s="1"/>
      <c r="S1" s="1"/>
      <c r="T1" s="1"/>
      <c r="U1" s="1"/>
    </row>
    <row r="2" spans="1:21" x14ac:dyDescent="0.3">
      <c r="A2" s="19"/>
      <c r="B2" s="19"/>
      <c r="C2" s="19"/>
      <c r="D2" s="1"/>
      <c r="E2" s="1"/>
      <c r="F2" s="1"/>
      <c r="G2" s="1"/>
      <c r="H2" s="1"/>
      <c r="I2" s="1"/>
      <c r="J2" s="1"/>
      <c r="K2" s="1"/>
      <c r="L2" s="1"/>
      <c r="M2" s="1"/>
      <c r="N2" s="1"/>
      <c r="O2" s="1"/>
      <c r="P2" s="1"/>
      <c r="Q2" s="1"/>
      <c r="R2" s="1"/>
      <c r="S2" s="1"/>
      <c r="T2" s="1"/>
      <c r="U2" s="1"/>
    </row>
    <row r="3" spans="1:21" x14ac:dyDescent="0.3">
      <c r="A3" s="19"/>
      <c r="B3" s="19"/>
      <c r="C3" s="19"/>
      <c r="D3" s="1"/>
      <c r="E3" s="1"/>
      <c r="F3" s="1"/>
      <c r="G3" s="1"/>
      <c r="H3" s="1"/>
      <c r="I3" s="1"/>
      <c r="J3" s="1"/>
      <c r="K3" s="1"/>
      <c r="L3" s="1"/>
      <c r="M3" s="1"/>
      <c r="N3" s="1"/>
      <c r="O3" s="1"/>
      <c r="P3" s="1"/>
      <c r="Q3" s="1"/>
      <c r="R3" s="1"/>
      <c r="S3" s="1"/>
      <c r="T3" s="1"/>
      <c r="U3" s="1"/>
    </row>
    <row r="4" spans="1:21" x14ac:dyDescent="0.3">
      <c r="A4" s="19"/>
      <c r="B4" s="19"/>
      <c r="C4" s="19"/>
      <c r="D4" s="1"/>
      <c r="E4" s="1"/>
      <c r="F4" s="1"/>
      <c r="G4" s="1"/>
      <c r="H4" s="1"/>
      <c r="I4" s="1"/>
      <c r="J4" s="1"/>
      <c r="K4" s="1"/>
      <c r="L4" s="1"/>
      <c r="M4" s="1"/>
      <c r="N4" s="1"/>
      <c r="O4" s="1"/>
      <c r="P4" s="1"/>
      <c r="Q4" s="1"/>
      <c r="R4" s="1"/>
      <c r="S4" s="1"/>
      <c r="T4" s="1"/>
      <c r="U4" s="1"/>
    </row>
    <row r="5" spans="1:21" x14ac:dyDescent="0.3">
      <c r="A5" s="19"/>
      <c r="B5" s="19"/>
      <c r="C5" s="19"/>
      <c r="D5" s="1"/>
      <c r="E5" s="1"/>
      <c r="F5" s="1"/>
      <c r="G5" s="1"/>
      <c r="H5" s="1"/>
      <c r="I5" s="1"/>
      <c r="J5" s="1"/>
      <c r="K5" s="1"/>
      <c r="L5" s="1"/>
      <c r="M5" s="1"/>
      <c r="N5" s="1"/>
      <c r="O5" s="1"/>
      <c r="P5" s="1"/>
      <c r="Q5" s="1"/>
      <c r="R5" s="1"/>
      <c r="S5" s="1"/>
      <c r="T5" s="1"/>
      <c r="U5" s="1"/>
    </row>
    <row r="6" spans="1:21" x14ac:dyDescent="0.3">
      <c r="A6" s="19"/>
      <c r="B6" s="19"/>
      <c r="C6" s="19"/>
      <c r="D6" s="1"/>
      <c r="E6" s="1"/>
      <c r="F6" s="1"/>
      <c r="G6" s="1"/>
      <c r="H6" s="1"/>
      <c r="I6" s="1"/>
      <c r="J6" s="1"/>
      <c r="K6" s="1"/>
      <c r="L6" s="1"/>
      <c r="M6" s="1"/>
      <c r="N6" s="1"/>
      <c r="O6" s="1"/>
      <c r="P6" s="1"/>
      <c r="Q6" s="1"/>
      <c r="R6" s="1"/>
      <c r="S6" s="1"/>
      <c r="T6" s="1"/>
      <c r="U6" s="1"/>
    </row>
    <row r="7" spans="1:21" x14ac:dyDescent="0.3">
      <c r="A7" s="19"/>
      <c r="B7" s="19"/>
      <c r="C7" s="19"/>
      <c r="D7" s="1"/>
      <c r="E7" s="1"/>
      <c r="F7" s="1"/>
      <c r="G7" s="1"/>
      <c r="H7" s="1"/>
      <c r="I7" s="1"/>
      <c r="J7" s="1"/>
      <c r="K7" s="1"/>
      <c r="L7" s="1"/>
      <c r="M7" s="1"/>
      <c r="N7" s="1"/>
      <c r="O7" s="1"/>
      <c r="P7" s="1"/>
      <c r="Q7" s="1"/>
      <c r="R7" s="1"/>
      <c r="S7" s="1"/>
      <c r="T7" s="1"/>
      <c r="U7" s="1"/>
    </row>
    <row r="8" spans="1:21" x14ac:dyDescent="0.3">
      <c r="A8" s="19"/>
      <c r="B8" s="19"/>
      <c r="C8" s="19"/>
      <c r="D8" s="1"/>
      <c r="E8" s="1"/>
      <c r="F8" s="1"/>
      <c r="G8" s="1"/>
      <c r="H8" s="1"/>
      <c r="I8" s="1"/>
      <c r="J8" s="1"/>
      <c r="K8" s="1"/>
      <c r="L8" s="1"/>
      <c r="M8" s="1"/>
      <c r="N8" s="1"/>
      <c r="O8" s="1"/>
      <c r="P8" s="1"/>
      <c r="Q8" s="1"/>
      <c r="R8" s="1"/>
      <c r="S8" s="1"/>
      <c r="T8" s="1"/>
      <c r="U8" s="1"/>
    </row>
    <row r="9" spans="1:21" x14ac:dyDescent="0.3">
      <c r="A9" s="19"/>
      <c r="B9" s="19"/>
      <c r="C9" s="19"/>
      <c r="D9" s="1"/>
      <c r="E9" s="1"/>
      <c r="F9" s="1"/>
      <c r="G9" s="1"/>
      <c r="H9" s="1"/>
      <c r="I9" s="1"/>
      <c r="J9" s="1"/>
      <c r="K9" s="1"/>
      <c r="L9" s="1"/>
      <c r="M9" s="1"/>
      <c r="N9" s="1"/>
      <c r="O9" s="1"/>
      <c r="P9" s="1"/>
      <c r="Q9" s="1"/>
      <c r="R9" s="1"/>
      <c r="S9" s="1"/>
      <c r="T9" s="1"/>
      <c r="U9" s="1"/>
    </row>
    <row r="10" spans="1:21" x14ac:dyDescent="0.3">
      <c r="A10" s="19"/>
      <c r="B10" s="19"/>
      <c r="C10" s="19"/>
      <c r="D10" s="1"/>
      <c r="E10" s="1"/>
      <c r="F10" s="1"/>
      <c r="G10" s="1"/>
      <c r="H10" s="1"/>
      <c r="I10" s="1"/>
      <c r="J10" s="1"/>
      <c r="K10" s="1"/>
      <c r="L10" s="1"/>
      <c r="M10" s="1"/>
      <c r="N10" s="1"/>
      <c r="O10" s="1"/>
      <c r="P10" s="1"/>
      <c r="Q10" s="1"/>
      <c r="R10" s="1"/>
      <c r="S10" s="1"/>
      <c r="T10" s="1"/>
      <c r="U10" s="1"/>
    </row>
    <row r="11" spans="1:21" x14ac:dyDescent="0.3">
      <c r="A11" s="19"/>
      <c r="B11" s="19"/>
      <c r="C11" s="19"/>
      <c r="D11" s="1"/>
      <c r="E11" s="1"/>
      <c r="F11" s="1"/>
      <c r="G11" s="1"/>
      <c r="H11" s="1"/>
      <c r="I11" s="1"/>
      <c r="J11" s="1"/>
      <c r="K11" s="1"/>
      <c r="L11" s="1"/>
      <c r="M11" s="1"/>
      <c r="N11" s="1"/>
      <c r="O11" s="1"/>
      <c r="P11" s="1"/>
      <c r="Q11" s="1"/>
      <c r="R11" s="1"/>
      <c r="S11" s="1"/>
      <c r="T11" s="1"/>
      <c r="U11" s="1"/>
    </row>
    <row r="12" spans="1:21" x14ac:dyDescent="0.3">
      <c r="A12" s="19"/>
      <c r="B12" s="19"/>
      <c r="C12" s="19"/>
      <c r="D12" s="1"/>
      <c r="E12" s="1"/>
      <c r="F12" s="1"/>
      <c r="G12" s="1"/>
      <c r="H12" s="1"/>
      <c r="I12" s="1"/>
      <c r="J12" s="1"/>
      <c r="K12" s="1"/>
      <c r="L12" s="1"/>
      <c r="M12" s="1"/>
      <c r="N12" s="1"/>
      <c r="O12" s="1"/>
      <c r="P12" s="1"/>
      <c r="Q12" s="1"/>
      <c r="R12" s="1"/>
      <c r="S12" s="1"/>
      <c r="T12" s="1"/>
      <c r="U12" s="1"/>
    </row>
    <row r="13" spans="1:21" x14ac:dyDescent="0.3">
      <c r="A13" s="19"/>
      <c r="B13" s="19"/>
      <c r="C13" s="19"/>
      <c r="D13" s="1"/>
      <c r="E13" s="1"/>
      <c r="F13" s="1"/>
      <c r="G13" s="1"/>
      <c r="H13" s="1"/>
      <c r="I13" s="1"/>
      <c r="J13" s="1"/>
      <c r="K13" s="1"/>
      <c r="L13" s="1"/>
      <c r="M13" s="1"/>
      <c r="N13" s="1"/>
      <c r="O13" s="1"/>
      <c r="P13" s="1"/>
      <c r="Q13" s="1"/>
      <c r="R13" s="1"/>
      <c r="S13" s="1"/>
      <c r="T13" s="1"/>
      <c r="U13" s="1"/>
    </row>
    <row r="14" spans="1:21" x14ac:dyDescent="0.3">
      <c r="A14" s="19"/>
      <c r="B14" s="19"/>
      <c r="C14" s="19"/>
      <c r="D14" s="1"/>
      <c r="E14" s="1"/>
      <c r="F14" s="1"/>
      <c r="G14" s="1"/>
      <c r="H14" s="1"/>
      <c r="I14" s="1"/>
      <c r="J14" s="1"/>
      <c r="K14" s="1"/>
      <c r="L14" s="1"/>
      <c r="M14" s="1"/>
      <c r="N14" s="1"/>
      <c r="O14" s="1"/>
      <c r="P14" s="1"/>
      <c r="Q14" s="1"/>
      <c r="R14" s="1"/>
      <c r="S14" s="1"/>
      <c r="T14" s="1"/>
      <c r="U14" s="1"/>
    </row>
    <row r="15" spans="1:21" x14ac:dyDescent="0.3">
      <c r="A15" s="19"/>
      <c r="B15" s="19"/>
      <c r="C15" s="19"/>
      <c r="D15" s="1"/>
      <c r="E15" s="1"/>
      <c r="F15" s="1"/>
      <c r="G15" s="1"/>
      <c r="H15" s="1"/>
      <c r="I15" s="1"/>
      <c r="J15" s="1"/>
      <c r="K15" s="1"/>
      <c r="L15" s="1"/>
      <c r="M15" s="1"/>
      <c r="N15" s="1"/>
      <c r="O15" s="1"/>
      <c r="P15" s="1"/>
      <c r="Q15" s="1"/>
      <c r="R15" s="1"/>
      <c r="S15" s="1"/>
      <c r="T15" s="1"/>
      <c r="U15" s="1"/>
    </row>
    <row r="16" spans="1:21" x14ac:dyDescent="0.3">
      <c r="A16" s="19"/>
      <c r="B16" s="19"/>
      <c r="C16" s="19"/>
      <c r="D16" s="1"/>
      <c r="E16" s="1"/>
      <c r="F16" s="1"/>
      <c r="G16" s="1"/>
      <c r="H16" s="1"/>
      <c r="I16" s="1"/>
      <c r="J16" s="1"/>
      <c r="K16" s="1"/>
      <c r="L16" s="1"/>
      <c r="M16" s="1"/>
      <c r="N16" s="1"/>
      <c r="O16" s="1"/>
      <c r="P16" s="1"/>
      <c r="Q16" s="1"/>
      <c r="R16" s="1"/>
      <c r="S16" s="1"/>
      <c r="T16" s="1"/>
      <c r="U16" s="1"/>
    </row>
    <row r="17" spans="1:21" ht="15.6" x14ac:dyDescent="0.3">
      <c r="A17" s="19"/>
      <c r="B17" s="19"/>
      <c r="C17" s="19"/>
      <c r="D17" s="1"/>
      <c r="E17" s="1"/>
      <c r="F17" s="1"/>
      <c r="G17" s="1"/>
      <c r="H17" s="1"/>
      <c r="I17" s="1"/>
      <c r="J17" s="1"/>
      <c r="K17" s="1"/>
      <c r="L17" s="14" t="s">
        <v>269</v>
      </c>
      <c r="M17" s="14"/>
      <c r="N17" s="1"/>
      <c r="O17" s="1"/>
      <c r="P17" s="1"/>
      <c r="Q17" s="1"/>
      <c r="R17" s="1"/>
      <c r="S17" s="1"/>
      <c r="T17" s="1"/>
      <c r="U17" s="1"/>
    </row>
    <row r="18" spans="1:21" x14ac:dyDescent="0.3">
      <c r="A18" s="19"/>
      <c r="B18" s="19"/>
      <c r="C18" s="19"/>
      <c r="D18" s="1"/>
      <c r="E18" s="1"/>
      <c r="F18" s="1"/>
      <c r="G18" s="1"/>
      <c r="H18" s="1"/>
      <c r="I18" s="1"/>
      <c r="J18" s="1"/>
      <c r="K18" s="1"/>
      <c r="L18" s="1"/>
      <c r="M18" s="1"/>
      <c r="N18" s="1"/>
      <c r="O18" s="1"/>
      <c r="P18" s="1"/>
      <c r="Q18" s="1"/>
      <c r="R18" s="1"/>
      <c r="S18" s="1"/>
      <c r="T18" s="1"/>
      <c r="U18" s="1"/>
    </row>
    <row r="19" spans="1:21" x14ac:dyDescent="0.3">
      <c r="A19" s="19"/>
      <c r="B19" s="19"/>
      <c r="C19" s="19"/>
      <c r="D19" s="1"/>
      <c r="E19" s="1"/>
      <c r="F19" s="1"/>
      <c r="G19" s="1"/>
      <c r="H19" s="1"/>
      <c r="I19" s="1"/>
      <c r="J19" s="1"/>
      <c r="K19" s="1"/>
      <c r="L19" s="8"/>
      <c r="M19" s="1"/>
      <c r="N19" s="1"/>
      <c r="O19" s="1"/>
      <c r="P19" s="1"/>
      <c r="Q19" s="1"/>
      <c r="R19" s="1"/>
      <c r="S19" s="1"/>
      <c r="T19" s="1"/>
      <c r="U19" s="1"/>
    </row>
    <row r="20" spans="1:21" x14ac:dyDescent="0.3">
      <c r="A20" s="19"/>
      <c r="B20" s="19"/>
      <c r="C20" s="19"/>
      <c r="D20" s="1"/>
      <c r="E20" s="1"/>
      <c r="F20" s="1"/>
      <c r="G20" s="1"/>
      <c r="H20" s="1"/>
      <c r="I20" s="1"/>
      <c r="J20" s="1"/>
      <c r="K20" s="1"/>
      <c r="L20" s="2"/>
      <c r="M20" s="6"/>
      <c r="N20" s="6"/>
      <c r="O20" s="1"/>
      <c r="P20" s="1"/>
      <c r="Q20" s="1"/>
      <c r="R20" s="1"/>
      <c r="S20" s="1"/>
      <c r="T20" s="1"/>
      <c r="U20" s="1"/>
    </row>
    <row r="21" spans="1:21" x14ac:dyDescent="0.3">
      <c r="A21" s="19"/>
      <c r="B21" s="19"/>
      <c r="C21" s="19"/>
      <c r="D21" s="1"/>
      <c r="E21" s="1"/>
      <c r="F21" s="1"/>
      <c r="G21" s="1"/>
      <c r="H21" s="1"/>
      <c r="I21" s="1"/>
      <c r="J21" s="1"/>
      <c r="K21" s="1"/>
      <c r="L21" s="2"/>
      <c r="M21" s="6"/>
      <c r="N21" s="6"/>
      <c r="O21" s="1" t="str">
        <f>L17</f>
        <v>Select</v>
      </c>
      <c r="P21" s="1"/>
      <c r="Q21" s="1"/>
      <c r="R21" s="1"/>
      <c r="S21" s="1"/>
      <c r="T21" s="1"/>
      <c r="U21" s="1"/>
    </row>
    <row r="22" spans="1:21" x14ac:dyDescent="0.3">
      <c r="A22" s="19"/>
      <c r="B22" s="19"/>
      <c r="C22" s="19"/>
      <c r="D22" s="1"/>
      <c r="E22" s="1"/>
      <c r="F22" s="1"/>
      <c r="G22" s="1"/>
      <c r="H22" s="1"/>
      <c r="I22" s="1"/>
      <c r="J22" s="1"/>
      <c r="K22" s="1"/>
      <c r="L22" s="2"/>
      <c r="M22" s="6"/>
      <c r="N22" s="6"/>
      <c r="O22" s="1"/>
      <c r="P22" s="1"/>
      <c r="Q22" s="1"/>
      <c r="R22" s="1"/>
      <c r="S22" s="1"/>
      <c r="T22" s="1"/>
      <c r="U22" s="1"/>
    </row>
    <row r="23" spans="1:21" x14ac:dyDescent="0.3">
      <c r="A23" s="19"/>
      <c r="B23" s="19"/>
      <c r="C23" s="19"/>
      <c r="D23" s="1"/>
      <c r="E23" s="1"/>
      <c r="F23" s="1"/>
      <c r="G23" s="1"/>
      <c r="H23" s="1"/>
      <c r="I23" s="1"/>
      <c r="J23" s="1"/>
      <c r="K23" s="1"/>
      <c r="L23" s="2"/>
      <c r="M23" s="6"/>
      <c r="N23" s="6"/>
      <c r="O23" s="1"/>
      <c r="P23" s="1"/>
      <c r="Q23" s="1"/>
      <c r="R23" s="1"/>
      <c r="S23" s="1"/>
      <c r="T23" s="1"/>
      <c r="U23" s="1"/>
    </row>
    <row r="24" spans="1:21" x14ac:dyDescent="0.3">
      <c r="A24" s="19"/>
      <c r="B24" s="19"/>
      <c r="C24" s="19"/>
      <c r="D24" s="1"/>
      <c r="E24" s="1"/>
      <c r="F24" s="1"/>
      <c r="G24" s="1"/>
      <c r="H24" s="1"/>
      <c r="I24" s="1"/>
      <c r="J24" s="1"/>
      <c r="K24" s="1"/>
      <c r="L24" s="2"/>
      <c r="M24" s="6"/>
      <c r="N24" s="6"/>
      <c r="O24" s="1"/>
      <c r="P24" s="1"/>
      <c r="Q24" s="1"/>
      <c r="R24" s="1"/>
      <c r="S24" s="1"/>
      <c r="T24" s="1"/>
      <c r="U24" s="1"/>
    </row>
    <row r="25" spans="1:21" x14ac:dyDescent="0.3">
      <c r="A25" s="19"/>
      <c r="B25" s="19"/>
      <c r="C25" s="19"/>
      <c r="D25" s="1"/>
      <c r="E25" s="1"/>
      <c r="F25" s="1"/>
      <c r="G25" s="1"/>
      <c r="H25" s="1"/>
      <c r="I25" s="1"/>
      <c r="J25" s="1"/>
      <c r="K25" s="1"/>
      <c r="L25" s="2"/>
      <c r="M25" s="6"/>
      <c r="N25" s="6"/>
      <c r="O25" s="1"/>
      <c r="P25" s="1"/>
      <c r="Q25" s="1"/>
      <c r="R25" s="1"/>
      <c r="S25" s="1"/>
      <c r="T25" s="1"/>
      <c r="U25" s="1"/>
    </row>
    <row r="26" spans="1:21" x14ac:dyDescent="0.3">
      <c r="A26" s="19"/>
      <c r="B26" s="19"/>
      <c r="C26" s="19"/>
      <c r="D26" s="1"/>
      <c r="E26" s="1"/>
      <c r="F26" s="1"/>
      <c r="G26" s="1"/>
      <c r="H26" s="1"/>
      <c r="I26" s="1"/>
      <c r="J26" s="1"/>
      <c r="K26" s="1"/>
      <c r="L26" s="2"/>
      <c r="M26" s="6"/>
      <c r="N26" s="6"/>
      <c r="O26" s="1"/>
      <c r="P26" s="1"/>
      <c r="Q26" s="1"/>
      <c r="R26" s="1"/>
      <c r="S26" s="1"/>
      <c r="T26" s="1"/>
      <c r="U26" s="1"/>
    </row>
    <row r="27" spans="1:21" x14ac:dyDescent="0.3">
      <c r="A27" s="19"/>
      <c r="B27" s="19"/>
      <c r="C27" s="19"/>
      <c r="D27" s="1"/>
      <c r="E27" s="1"/>
      <c r="F27" s="1"/>
      <c r="G27" s="1"/>
      <c r="H27" s="1"/>
      <c r="I27" s="1"/>
      <c r="J27" s="1"/>
      <c r="K27" s="1"/>
      <c r="L27" s="2"/>
      <c r="M27" s="6"/>
      <c r="N27" s="6"/>
      <c r="O27" s="1"/>
      <c r="P27" s="1"/>
      <c r="Q27" s="1"/>
      <c r="R27" s="1"/>
      <c r="S27" s="1"/>
      <c r="T27" s="1"/>
      <c r="U27" s="1"/>
    </row>
    <row r="28" spans="1:21" x14ac:dyDescent="0.3">
      <c r="A28" s="19"/>
      <c r="B28" s="19"/>
      <c r="C28" s="19"/>
      <c r="D28" s="1"/>
      <c r="E28" s="1"/>
      <c r="F28" s="1"/>
      <c r="G28" s="1"/>
      <c r="H28" s="1"/>
      <c r="I28" s="1"/>
      <c r="J28" s="1"/>
      <c r="K28" s="1"/>
      <c r="L28" s="2"/>
      <c r="M28" s="6"/>
      <c r="N28" s="6"/>
      <c r="O28" s="1"/>
      <c r="P28" s="1"/>
      <c r="Q28" s="1"/>
      <c r="R28" s="1"/>
      <c r="S28" s="1"/>
      <c r="T28" s="1"/>
      <c r="U28" s="1"/>
    </row>
    <row r="29" spans="1:21" x14ac:dyDescent="0.3">
      <c r="A29" s="19"/>
      <c r="B29" s="19"/>
      <c r="C29" s="19"/>
      <c r="D29" s="1"/>
      <c r="E29" s="1"/>
      <c r="F29" s="1"/>
      <c r="G29" s="1"/>
      <c r="H29" s="1"/>
      <c r="I29" s="1"/>
      <c r="J29" s="1"/>
      <c r="K29" s="1"/>
      <c r="L29" s="2"/>
      <c r="M29" s="6"/>
      <c r="N29" s="6"/>
      <c r="O29" s="1"/>
      <c r="P29" s="1"/>
      <c r="Q29" s="1"/>
      <c r="R29" s="1"/>
      <c r="S29" s="1"/>
      <c r="T29" s="1"/>
      <c r="U29" s="1"/>
    </row>
    <row r="30" spans="1:21" x14ac:dyDescent="0.3">
      <c r="A30" s="19"/>
      <c r="B30" s="19"/>
      <c r="C30" s="19"/>
      <c r="D30" s="1"/>
      <c r="E30" s="1"/>
      <c r="F30" s="1"/>
      <c r="G30" s="1"/>
      <c r="H30" s="1"/>
      <c r="I30" s="1"/>
      <c r="J30" s="1"/>
      <c r="K30" s="1"/>
      <c r="L30" s="2"/>
      <c r="M30" s="6"/>
      <c r="N30" s="6"/>
      <c r="O30" s="1"/>
      <c r="P30" s="1"/>
      <c r="Q30" s="1"/>
      <c r="R30" s="1"/>
      <c r="S30" s="1"/>
      <c r="T30" s="1"/>
      <c r="U30" s="1"/>
    </row>
    <row r="31" spans="1:21" x14ac:dyDescent="0.3">
      <c r="A31" s="19"/>
      <c r="B31" s="19"/>
      <c r="C31" s="19"/>
      <c r="D31" s="1"/>
      <c r="E31" s="1"/>
      <c r="F31" s="1"/>
      <c r="G31" s="1"/>
      <c r="H31" s="1"/>
      <c r="I31" s="1"/>
      <c r="J31" s="1"/>
      <c r="K31" s="1"/>
      <c r="L31" s="2"/>
      <c r="M31" s="6" t="e">
        <f>VLOOKUP(L31,Table!$AB$4:$AC$15,2,0)</f>
        <v>#N/A</v>
      </c>
      <c r="N31" s="6" t="e">
        <f ca="1">IF($L$17="Max",O31,IF($L$17="Min",P31,IF($L$17="Select",Q31,NA())))</f>
        <v>#N/A</v>
      </c>
      <c r="O31" s="1" t="e">
        <f>IF(MAX($M$20:$M$31)=M31,M31,NA())</f>
        <v>#N/A</v>
      </c>
      <c r="P31" s="1" t="e">
        <f>IF(MIN($M$20:$M$31)=M31,M31,NA())</f>
        <v>#N/A</v>
      </c>
      <c r="Q31" s="1" t="e">
        <f ca="1">IF(AND(CELL("row")=ROW(),CELL("col")&lt;3),M31,NA())</f>
        <v>#N/A</v>
      </c>
      <c r="R31" s="1"/>
      <c r="S31" s="1"/>
      <c r="T31" s="1"/>
      <c r="U31" s="1"/>
    </row>
    <row r="32" spans="1:21" x14ac:dyDescent="0.3">
      <c r="A32" s="19"/>
      <c r="B32" s="19"/>
      <c r="C32" s="19"/>
      <c r="D32" s="1"/>
      <c r="E32" s="1"/>
      <c r="F32" s="1"/>
      <c r="G32" s="1"/>
      <c r="H32" s="1"/>
      <c r="I32" s="1"/>
      <c r="J32" s="1"/>
      <c r="K32" s="1"/>
      <c r="L32" s="1"/>
      <c r="M32" s="1"/>
      <c r="N32" s="1"/>
      <c r="O32" s="1"/>
      <c r="P32" s="1"/>
      <c r="Q32" s="1"/>
      <c r="R32" s="1"/>
      <c r="S32" s="1"/>
      <c r="T32" s="1"/>
      <c r="U32" s="1"/>
    </row>
    <row r="33" spans="1:21" x14ac:dyDescent="0.3">
      <c r="A33" s="19"/>
      <c r="B33" s="19"/>
      <c r="C33" s="19"/>
      <c r="D33" s="1"/>
      <c r="E33" s="1"/>
      <c r="F33" s="1"/>
      <c r="G33" s="1"/>
      <c r="H33" s="1"/>
      <c r="I33" s="1"/>
      <c r="J33" s="1"/>
      <c r="K33" s="1"/>
      <c r="L33" s="1"/>
      <c r="M33" s="1"/>
      <c r="N33" s="1"/>
      <c r="O33" s="1"/>
      <c r="P33" s="1"/>
      <c r="Q33" s="1"/>
      <c r="R33" s="1"/>
      <c r="S33" s="1"/>
      <c r="T33" s="1"/>
      <c r="U33" s="1"/>
    </row>
  </sheetData>
  <dataValidations count="1">
    <dataValidation type="list" allowBlank="1" showInputMessage="1" showErrorMessage="1" sqref="L17:M17" xr:uid="{00000000-0002-0000-0000-000000000000}">
      <formula1>"Min Sales, Max Sales, Select"</formula1>
    </dataValidation>
  </dataValidation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AU169"/>
  <sheetViews>
    <sheetView workbookViewId="0">
      <selection activeCell="G10" sqref="G10"/>
    </sheetView>
  </sheetViews>
  <sheetFormatPr defaultRowHeight="14.4" x14ac:dyDescent="0.3"/>
  <cols>
    <col min="1" max="1" width="12.5546875" bestFit="1" customWidth="1"/>
    <col min="2" max="2" width="14.88671875" bestFit="1" customWidth="1"/>
    <col min="3" max="3" width="16.5546875" bestFit="1" customWidth="1"/>
    <col min="4" max="4" width="16.5546875" customWidth="1"/>
    <col min="5" max="5" width="12.77734375" bestFit="1" customWidth="1"/>
    <col min="6" max="6" width="14.88671875" bestFit="1" customWidth="1"/>
    <col min="7" max="7" width="12.109375" bestFit="1" customWidth="1"/>
    <col min="8" max="8" width="14.33203125" customWidth="1"/>
    <col min="9" max="9" width="11.88671875" bestFit="1" customWidth="1"/>
    <col min="10" max="10" width="14.88671875" bestFit="1" customWidth="1"/>
    <col min="11" max="11" width="15.88671875" bestFit="1" customWidth="1"/>
    <col min="12" max="12" width="15.5546875" customWidth="1"/>
    <col min="14" max="14" width="12.5546875" bestFit="1" customWidth="1"/>
    <col min="15" max="15" width="15.5546875" bestFit="1" customWidth="1"/>
    <col min="19" max="19" width="18.88671875" bestFit="1" customWidth="1"/>
    <col min="23" max="23" width="33.109375" bestFit="1" customWidth="1"/>
    <col min="28" max="28" width="9.77734375" bestFit="1" customWidth="1"/>
    <col min="29" max="29" width="14.88671875" bestFit="1" customWidth="1"/>
    <col min="30" max="30" width="15.5546875" customWidth="1"/>
    <col min="31" max="31" width="8" bestFit="1" customWidth="1"/>
    <col min="32" max="32" width="11.33203125" customWidth="1"/>
    <col min="33" max="33" width="9" bestFit="1" customWidth="1"/>
    <col min="34" max="34" width="6.5546875" customWidth="1"/>
    <col min="35" max="35" width="15.5546875" bestFit="1" customWidth="1"/>
    <col min="36" max="36" width="11" bestFit="1" customWidth="1"/>
    <col min="37" max="37" width="9" customWidth="1"/>
    <col min="38" max="38" width="6.6640625" customWidth="1"/>
    <col min="39" max="39" width="13.6640625" bestFit="1" customWidth="1"/>
    <col min="40" max="40" width="14.88671875" bestFit="1" customWidth="1"/>
    <col min="41" max="41" width="15.5546875" customWidth="1"/>
    <col min="42" max="42" width="7.6640625" bestFit="1" customWidth="1"/>
    <col min="43" max="43" width="15.5546875" bestFit="1" customWidth="1"/>
    <col min="46" max="46" width="7.6640625" bestFit="1" customWidth="1"/>
    <col min="47" max="47" width="17.44140625" bestFit="1" customWidth="1"/>
  </cols>
  <sheetData>
    <row r="2" spans="1:47" x14ac:dyDescent="0.3">
      <c r="A2" s="23" t="s">
        <v>253</v>
      </c>
      <c r="B2" s="23"/>
      <c r="C2" s="23"/>
      <c r="E2" s="23" t="s">
        <v>229</v>
      </c>
      <c r="F2" s="23"/>
      <c r="G2" s="23"/>
      <c r="I2" s="26" t="s">
        <v>261</v>
      </c>
      <c r="J2" s="23"/>
      <c r="K2" s="23"/>
      <c r="N2" s="23" t="s">
        <v>228</v>
      </c>
      <c r="O2" s="23"/>
      <c r="P2" s="23"/>
      <c r="S2" s="16" t="s">
        <v>256</v>
      </c>
      <c r="T2" s="25"/>
      <c r="U2" s="25"/>
      <c r="W2" s="16" t="s">
        <v>257</v>
      </c>
      <c r="X2" s="24"/>
      <c r="Y2" s="24"/>
      <c r="AB2" s="23" t="s">
        <v>265</v>
      </c>
      <c r="AC2" s="23" t="s">
        <v>248</v>
      </c>
      <c r="AD2" s="23"/>
      <c r="AH2" s="23" t="s">
        <v>264</v>
      </c>
      <c r="AI2" s="23"/>
      <c r="AJ2" s="23"/>
      <c r="AM2" s="23" t="s">
        <v>254</v>
      </c>
      <c r="AN2" s="23"/>
      <c r="AP2" s="23" t="s">
        <v>252</v>
      </c>
      <c r="AQ2" s="23"/>
      <c r="AT2" s="17" t="s">
        <v>255</v>
      </c>
      <c r="AU2" s="17"/>
    </row>
    <row r="3" spans="1:47" x14ac:dyDescent="0.3">
      <c r="A3" s="3" t="s">
        <v>195</v>
      </c>
      <c r="B3" t="s">
        <v>197</v>
      </c>
      <c r="C3" t="s">
        <v>227</v>
      </c>
      <c r="E3" t="s">
        <v>230</v>
      </c>
      <c r="F3" t="s">
        <v>197</v>
      </c>
      <c r="G3" t="s">
        <v>203</v>
      </c>
      <c r="I3" s="3" t="s">
        <v>3</v>
      </c>
      <c r="J3" t="s">
        <v>197</v>
      </c>
      <c r="K3" t="s">
        <v>244</v>
      </c>
      <c r="N3" t="str">
        <f t="shared" ref="N3:O7" si="0">I3</f>
        <v>Sales Reps</v>
      </c>
      <c r="O3" t="str">
        <f t="shared" si="0"/>
        <v>Sum of Revenue</v>
      </c>
      <c r="P3" t="s">
        <v>245</v>
      </c>
      <c r="S3" s="3" t="s">
        <v>231</v>
      </c>
      <c r="T3">
        <f>COUNTA(S:S)-2</f>
        <v>166</v>
      </c>
      <c r="U3">
        <f>T5-T3</f>
        <v>0</v>
      </c>
      <c r="W3" s="3" t="s">
        <v>232</v>
      </c>
      <c r="X3">
        <f>COUNTA(W:W)-1</f>
        <v>35</v>
      </c>
      <c r="Y3">
        <f>X5-X3</f>
        <v>-1</v>
      </c>
      <c r="AB3" s="3" t="s">
        <v>247</v>
      </c>
      <c r="AC3" t="s">
        <v>197</v>
      </c>
      <c r="AD3" t="s">
        <v>246</v>
      </c>
      <c r="AE3" s="11"/>
      <c r="AF3" s="11"/>
      <c r="AH3" t="str">
        <f>AB3</f>
        <v>Months</v>
      </c>
      <c r="AI3" t="str">
        <f>AC3</f>
        <v>Sum of Revenue</v>
      </c>
      <c r="AJ3" t="str">
        <f>AD3</f>
        <v>Highlights</v>
      </c>
      <c r="AM3" s="3" t="s">
        <v>176</v>
      </c>
      <c r="AN3" t="s">
        <v>197</v>
      </c>
      <c r="AP3" s="3" t="s">
        <v>249</v>
      </c>
      <c r="AQ3" t="s">
        <v>227</v>
      </c>
      <c r="AT3" s="3" t="s">
        <v>249</v>
      </c>
      <c r="AU3" t="s">
        <v>197</v>
      </c>
    </row>
    <row r="4" spans="1:47" x14ac:dyDescent="0.3">
      <c r="A4" s="4" t="s">
        <v>198</v>
      </c>
      <c r="B4" s="5">
        <v>0.29902289424501033</v>
      </c>
      <c r="C4" s="9">
        <f>IF(B4=0,"No Sales",B4)</f>
        <v>0.29902289424501033</v>
      </c>
      <c r="D4" s="9"/>
      <c r="E4" s="21">
        <v>128984130</v>
      </c>
      <c r="F4" s="21">
        <v>143341700</v>
      </c>
      <c r="G4" s="21">
        <v>14357570</v>
      </c>
      <c r="I4" t="s">
        <v>8</v>
      </c>
      <c r="J4" s="7">
        <v>0.14861132524589843</v>
      </c>
      <c r="K4" s="21">
        <v>21302200</v>
      </c>
      <c r="L4" s="7"/>
      <c r="N4" t="str">
        <f t="shared" si="0"/>
        <v>hyman irish</v>
      </c>
      <c r="O4" s="7">
        <f t="shared" si="0"/>
        <v>0.14861132524589843</v>
      </c>
      <c r="P4" s="7">
        <f>1-O4</f>
        <v>0.85138867475410152</v>
      </c>
      <c r="Q4" t="str">
        <f>IF(J4=0,"No Sales","")</f>
        <v/>
      </c>
      <c r="S4" t="s">
        <v>126</v>
      </c>
      <c r="W4" t="s">
        <v>214</v>
      </c>
      <c r="AB4" t="s">
        <v>233</v>
      </c>
      <c r="AC4">
        <v>13132350</v>
      </c>
      <c r="AD4" t="e">
        <f t="shared" ref="AD4:AD14" si="1">IF(Choose="max sales",IF(MAX($AC$4:$AC$15)=AC4,AC4,NA()),IF(Choose="min sales",IF(MIN($AC$4:$AC$15)=AC4,AC4,NA()),NA()))</f>
        <v>#N/A</v>
      </c>
      <c r="AH4" t="str">
        <f t="shared" ref="AH4:AH15" si="2">AB4</f>
        <v>Jan</v>
      </c>
      <c r="AI4" s="21">
        <f t="shared" ref="AI4:AI15" si="3">AC4</f>
        <v>13132350</v>
      </c>
      <c r="AJ4" s="13" t="e">
        <f t="shared" ref="AJ4:AJ15" si="4">AD4</f>
        <v>#N/A</v>
      </c>
      <c r="AM4" t="s">
        <v>162</v>
      </c>
      <c r="AN4" s="21">
        <v>51162250</v>
      </c>
      <c r="AP4" t="s">
        <v>250</v>
      </c>
      <c r="AQ4" s="12" t="str">
        <f>IF(AP4&gt;AP5,"Current Qtr","")</f>
        <v/>
      </c>
      <c r="AT4" t="s">
        <v>250</v>
      </c>
      <c r="AU4" s="22">
        <v>83554200</v>
      </c>
    </row>
    <row r="5" spans="1:47" x14ac:dyDescent="0.3">
      <c r="A5" s="4" t="s">
        <v>199</v>
      </c>
      <c r="B5" s="5">
        <v>0.29460896584873769</v>
      </c>
      <c r="C5" s="9">
        <f>IF(B5=0,"No Sales",B5)</f>
        <v>0.29460896584873769</v>
      </c>
      <c r="D5" s="9"/>
      <c r="I5" t="s">
        <v>6</v>
      </c>
      <c r="J5" s="7">
        <v>0.285969470154184</v>
      </c>
      <c r="K5" s="21">
        <v>40991350</v>
      </c>
      <c r="L5" s="7"/>
      <c r="N5" t="str">
        <f t="shared" si="0"/>
        <v>quentin kunz</v>
      </c>
      <c r="O5" s="7">
        <f t="shared" si="0"/>
        <v>0.285969470154184</v>
      </c>
      <c r="P5" s="7">
        <f>1-O5</f>
        <v>0.71403052984581605</v>
      </c>
      <c r="Q5" t="str">
        <f>IF(J5=0,"No Sales","")</f>
        <v/>
      </c>
      <c r="S5" t="s">
        <v>68</v>
      </c>
      <c r="T5">
        <v>166</v>
      </c>
      <c r="U5" t="str">
        <f>IF(U3&gt;0,T5,"")</f>
        <v/>
      </c>
      <c r="W5" t="s">
        <v>216</v>
      </c>
      <c r="X5">
        <v>34</v>
      </c>
      <c r="Y5" t="str">
        <f>IF(Y3&gt;0,X5,"")</f>
        <v/>
      </c>
      <c r="AB5" t="s">
        <v>234</v>
      </c>
      <c r="AC5">
        <v>11831600</v>
      </c>
      <c r="AD5" t="e">
        <f>IF(Choose="max sales",IF(MAX($AC$4:$AC$15)=AC5,AC5,NA()),IF(Choose="min sales",IF(MIN($AC$4:$AC$15)=AC5,AC5,NA()),NA()))</f>
        <v>#N/A</v>
      </c>
      <c r="AH5" t="str">
        <f t="shared" si="2"/>
        <v>Feb</v>
      </c>
      <c r="AI5" s="21">
        <f t="shared" si="3"/>
        <v>11831600</v>
      </c>
      <c r="AJ5" s="13" t="e">
        <f t="shared" si="4"/>
        <v>#N/A</v>
      </c>
      <c r="AM5" t="s">
        <v>170</v>
      </c>
      <c r="AN5" s="21">
        <v>52714550</v>
      </c>
      <c r="AP5" t="s">
        <v>251</v>
      </c>
      <c r="AT5" t="s">
        <v>251</v>
      </c>
      <c r="AU5" s="22">
        <v>59787500</v>
      </c>
    </row>
    <row r="6" spans="1:47" x14ac:dyDescent="0.3">
      <c r="A6" s="4" t="s">
        <v>200</v>
      </c>
      <c r="B6" s="5">
        <v>0.25252002731933554</v>
      </c>
      <c r="C6" s="9">
        <f>IF(B6=0,"No Sales",B6)</f>
        <v>0.25252002731933554</v>
      </c>
      <c r="D6" s="9"/>
      <c r="I6" t="s">
        <v>5</v>
      </c>
      <c r="J6" s="7">
        <v>0.19645643940318833</v>
      </c>
      <c r="K6" s="21">
        <v>28160400</v>
      </c>
      <c r="L6" s="7"/>
      <c r="N6" t="str">
        <f t="shared" si="0"/>
        <v>timika poe</v>
      </c>
      <c r="O6" s="7">
        <f t="shared" si="0"/>
        <v>0.19645643940318833</v>
      </c>
      <c r="P6" s="7">
        <f>1-O6</f>
        <v>0.80354356059681165</v>
      </c>
      <c r="Q6" t="str">
        <f>IF(J6=0,"No Sales","")</f>
        <v/>
      </c>
      <c r="S6" t="s">
        <v>37</v>
      </c>
      <c r="W6" t="s">
        <v>217</v>
      </c>
      <c r="AB6" t="s">
        <v>235</v>
      </c>
      <c r="AC6">
        <v>17898500</v>
      </c>
      <c r="AD6" t="e">
        <f t="shared" si="1"/>
        <v>#N/A</v>
      </c>
      <c r="AH6" t="str">
        <f>AB6</f>
        <v>Mar</v>
      </c>
      <c r="AI6" s="21">
        <f t="shared" si="3"/>
        <v>17898500</v>
      </c>
      <c r="AJ6" s="13" t="e">
        <f t="shared" si="4"/>
        <v>#N/A</v>
      </c>
      <c r="AM6" t="s">
        <v>215</v>
      </c>
      <c r="AN6" s="21">
        <v>39464900</v>
      </c>
    </row>
    <row r="7" spans="1:47" x14ac:dyDescent="0.3">
      <c r="A7" s="4" t="s">
        <v>201</v>
      </c>
      <c r="B7" s="5">
        <v>0.15384811258691644</v>
      </c>
      <c r="C7" s="9">
        <f>IF(B7=0,"No Sales",B7)</f>
        <v>0.15384811258691644</v>
      </c>
      <c r="D7" s="9"/>
      <c r="I7" t="s">
        <v>7</v>
      </c>
      <c r="J7" s="7">
        <v>0.36896276519672921</v>
      </c>
      <c r="K7" s="21">
        <v>52887750</v>
      </c>
      <c r="L7" s="7"/>
      <c r="N7" t="str">
        <f t="shared" si="0"/>
        <v>zona otis</v>
      </c>
      <c r="O7" s="7">
        <f t="shared" si="0"/>
        <v>0.36896276519672921</v>
      </c>
      <c r="P7" s="7">
        <f>1-O7</f>
        <v>0.63103723480327079</v>
      </c>
      <c r="Q7" t="str">
        <f>IF(J7=0,"No Sales","")</f>
        <v/>
      </c>
      <c r="S7" t="s">
        <v>75</v>
      </c>
      <c r="W7" t="s">
        <v>218</v>
      </c>
      <c r="AB7" t="s">
        <v>236</v>
      </c>
      <c r="AC7">
        <v>11417350</v>
      </c>
      <c r="AD7" t="e">
        <f t="shared" si="1"/>
        <v>#N/A</v>
      </c>
      <c r="AF7" s="18" t="s">
        <v>266</v>
      </c>
      <c r="AH7" t="str">
        <f t="shared" si="2"/>
        <v>Apr</v>
      </c>
      <c r="AI7" s="21">
        <f t="shared" si="3"/>
        <v>11417350</v>
      </c>
      <c r="AJ7" s="13" t="e">
        <f t="shared" si="4"/>
        <v>#N/A</v>
      </c>
      <c r="AU7" s="20" t="s">
        <v>268</v>
      </c>
    </row>
    <row r="8" spans="1:47" x14ac:dyDescent="0.3">
      <c r="L8" s="5"/>
      <c r="S8" t="s">
        <v>22</v>
      </c>
      <c r="W8" t="s">
        <v>219</v>
      </c>
      <c r="AB8" t="s">
        <v>237</v>
      </c>
      <c r="AC8">
        <v>13581250</v>
      </c>
      <c r="AD8" t="e">
        <f t="shared" si="1"/>
        <v>#N/A</v>
      </c>
      <c r="AH8" t="str">
        <f t="shared" si="2"/>
        <v>May</v>
      </c>
      <c r="AI8" s="21">
        <f t="shared" si="3"/>
        <v>13581250</v>
      </c>
      <c r="AJ8" s="13" t="e">
        <f t="shared" si="4"/>
        <v>#N/A</v>
      </c>
      <c r="AM8" s="18" t="s">
        <v>263</v>
      </c>
    </row>
    <row r="9" spans="1:47" x14ac:dyDescent="0.3">
      <c r="O9" s="18" t="s">
        <v>262</v>
      </c>
      <c r="S9" t="s">
        <v>48</v>
      </c>
      <c r="W9" t="s">
        <v>220</v>
      </c>
      <c r="AB9" t="s">
        <v>238</v>
      </c>
      <c r="AC9">
        <v>17231150</v>
      </c>
      <c r="AD9" t="e">
        <f t="shared" si="1"/>
        <v>#N/A</v>
      </c>
      <c r="AH9" t="str">
        <f t="shared" si="2"/>
        <v>Jun</v>
      </c>
      <c r="AI9" s="21">
        <f t="shared" si="3"/>
        <v>17231150</v>
      </c>
      <c r="AJ9" s="13" t="e">
        <f t="shared" si="4"/>
        <v>#N/A</v>
      </c>
    </row>
    <row r="10" spans="1:47" x14ac:dyDescent="0.3">
      <c r="S10" t="s">
        <v>151</v>
      </c>
      <c r="W10" t="s">
        <v>221</v>
      </c>
      <c r="AB10" t="s">
        <v>239</v>
      </c>
      <c r="AC10">
        <v>12623250</v>
      </c>
      <c r="AD10" t="e">
        <f t="shared" si="1"/>
        <v>#N/A</v>
      </c>
      <c r="AH10" t="str">
        <f t="shared" si="2"/>
        <v>Jul</v>
      </c>
      <c r="AI10" s="21">
        <f t="shared" si="3"/>
        <v>12623250</v>
      </c>
      <c r="AJ10" s="13" t="e">
        <f t="shared" si="4"/>
        <v>#N/A</v>
      </c>
    </row>
    <row r="11" spans="1:47" x14ac:dyDescent="0.3">
      <c r="S11" t="s">
        <v>43</v>
      </c>
      <c r="W11" t="s">
        <v>166</v>
      </c>
      <c r="AB11" t="s">
        <v>240</v>
      </c>
      <c r="AC11">
        <v>14729500</v>
      </c>
      <c r="AD11" t="e">
        <f t="shared" si="1"/>
        <v>#N/A</v>
      </c>
      <c r="AH11" t="str">
        <f t="shared" si="2"/>
        <v>Aug</v>
      </c>
      <c r="AI11" s="21">
        <f t="shared" si="3"/>
        <v>14729500</v>
      </c>
      <c r="AJ11" s="13" t="e">
        <f t="shared" si="4"/>
        <v>#N/A</v>
      </c>
    </row>
    <row r="12" spans="1:47" x14ac:dyDescent="0.3">
      <c r="S12" t="s">
        <v>100</v>
      </c>
      <c r="W12" t="s">
        <v>167</v>
      </c>
      <c r="AB12" t="s">
        <v>241</v>
      </c>
      <c r="AC12">
        <v>8843900</v>
      </c>
      <c r="AD12" t="e">
        <f t="shared" si="1"/>
        <v>#N/A</v>
      </c>
      <c r="AH12" t="str">
        <f t="shared" si="2"/>
        <v>Sep</v>
      </c>
      <c r="AI12" s="21">
        <f t="shared" si="3"/>
        <v>8843900</v>
      </c>
      <c r="AJ12" s="13" t="e">
        <f t="shared" si="4"/>
        <v>#N/A</v>
      </c>
    </row>
    <row r="13" spans="1:47" x14ac:dyDescent="0.3">
      <c r="S13" t="s">
        <v>11</v>
      </c>
      <c r="W13" t="s">
        <v>168</v>
      </c>
      <c r="AB13" t="s">
        <v>242</v>
      </c>
      <c r="AC13">
        <v>7875500</v>
      </c>
      <c r="AD13" t="e">
        <f t="shared" si="1"/>
        <v>#N/A</v>
      </c>
      <c r="AH13" t="str">
        <f t="shared" si="2"/>
        <v>Oct</v>
      </c>
      <c r="AI13" s="21">
        <f t="shared" si="3"/>
        <v>7875500</v>
      </c>
      <c r="AJ13" s="13" t="e">
        <f t="shared" si="4"/>
        <v>#N/A</v>
      </c>
    </row>
    <row r="14" spans="1:47" x14ac:dyDescent="0.3">
      <c r="S14" t="s">
        <v>93</v>
      </c>
      <c r="W14" t="s">
        <v>169</v>
      </c>
      <c r="AB14" t="s">
        <v>243</v>
      </c>
      <c r="AC14">
        <v>4719050</v>
      </c>
      <c r="AD14" t="e">
        <f t="shared" si="1"/>
        <v>#N/A</v>
      </c>
      <c r="AH14" t="str">
        <f t="shared" si="2"/>
        <v>Nov</v>
      </c>
      <c r="AI14" s="21">
        <f t="shared" si="3"/>
        <v>4719050</v>
      </c>
      <c r="AJ14" s="13" t="e">
        <f t="shared" si="4"/>
        <v>#N/A</v>
      </c>
    </row>
    <row r="15" spans="1:47" x14ac:dyDescent="0.3">
      <c r="S15" t="s">
        <v>129</v>
      </c>
      <c r="W15" t="s">
        <v>171</v>
      </c>
      <c r="AB15" t="s">
        <v>260</v>
      </c>
      <c r="AC15">
        <v>9458300</v>
      </c>
      <c r="AD15" t="e">
        <f>IF(Choose="max sales",IF(MAX($AC$4:$AC$15)=AC15,AC15,NA()),IF(Choose="min sales",IF(MIN($AC$4:$AC$15)=AC15,AC15,NA()),NA()))</f>
        <v>#N/A</v>
      </c>
      <c r="AH15" t="str">
        <f t="shared" si="2"/>
        <v>Dec</v>
      </c>
      <c r="AI15" s="21">
        <f t="shared" si="3"/>
        <v>9458300</v>
      </c>
      <c r="AJ15" s="13" t="e">
        <f t="shared" si="4"/>
        <v>#N/A</v>
      </c>
    </row>
    <row r="16" spans="1:47" x14ac:dyDescent="0.3">
      <c r="S16" t="s">
        <v>41</v>
      </c>
      <c r="W16" t="s">
        <v>172</v>
      </c>
    </row>
    <row r="17" spans="19:23" x14ac:dyDescent="0.3">
      <c r="S17" t="s">
        <v>107</v>
      </c>
      <c r="W17" t="s">
        <v>163</v>
      </c>
    </row>
    <row r="18" spans="19:23" x14ac:dyDescent="0.3">
      <c r="S18" t="s">
        <v>84</v>
      </c>
      <c r="W18" t="s">
        <v>173</v>
      </c>
    </row>
    <row r="19" spans="19:23" x14ac:dyDescent="0.3">
      <c r="S19" t="s">
        <v>59</v>
      </c>
      <c r="W19" t="s">
        <v>174</v>
      </c>
    </row>
    <row r="20" spans="19:23" x14ac:dyDescent="0.3">
      <c r="S20" t="s">
        <v>13</v>
      </c>
      <c r="W20" t="s">
        <v>175</v>
      </c>
    </row>
    <row r="21" spans="19:23" x14ac:dyDescent="0.3">
      <c r="S21" t="s">
        <v>42</v>
      </c>
      <c r="W21" t="s">
        <v>204</v>
      </c>
    </row>
    <row r="22" spans="19:23" x14ac:dyDescent="0.3">
      <c r="S22" t="s">
        <v>67</v>
      </c>
      <c r="W22" t="s">
        <v>222</v>
      </c>
    </row>
    <row r="23" spans="19:23" x14ac:dyDescent="0.3">
      <c r="S23" t="s">
        <v>82</v>
      </c>
      <c r="W23" t="s">
        <v>223</v>
      </c>
    </row>
    <row r="24" spans="19:23" x14ac:dyDescent="0.3">
      <c r="S24" t="s">
        <v>15</v>
      </c>
      <c r="W24" t="s">
        <v>224</v>
      </c>
    </row>
    <row r="25" spans="19:23" x14ac:dyDescent="0.3">
      <c r="S25" t="s">
        <v>150</v>
      </c>
      <c r="W25" t="s">
        <v>205</v>
      </c>
    </row>
    <row r="26" spans="19:23" x14ac:dyDescent="0.3">
      <c r="S26" t="s">
        <v>147</v>
      </c>
      <c r="W26" t="s">
        <v>206</v>
      </c>
    </row>
    <row r="27" spans="19:23" x14ac:dyDescent="0.3">
      <c r="S27" t="s">
        <v>145</v>
      </c>
      <c r="W27" t="s">
        <v>207</v>
      </c>
    </row>
    <row r="28" spans="19:23" x14ac:dyDescent="0.3">
      <c r="S28" t="s">
        <v>21</v>
      </c>
      <c r="W28" t="s">
        <v>208</v>
      </c>
    </row>
    <row r="29" spans="19:23" x14ac:dyDescent="0.3">
      <c r="S29" t="s">
        <v>91</v>
      </c>
      <c r="W29" t="s">
        <v>209</v>
      </c>
    </row>
    <row r="30" spans="19:23" x14ac:dyDescent="0.3">
      <c r="S30" t="s">
        <v>36</v>
      </c>
      <c r="W30" t="s">
        <v>210</v>
      </c>
    </row>
    <row r="31" spans="19:23" x14ac:dyDescent="0.3">
      <c r="S31" t="s">
        <v>12</v>
      </c>
      <c r="W31" t="s">
        <v>164</v>
      </c>
    </row>
    <row r="32" spans="19:23" x14ac:dyDescent="0.3">
      <c r="S32" t="s">
        <v>103</v>
      </c>
      <c r="W32" t="s">
        <v>211</v>
      </c>
    </row>
    <row r="33" spans="19:23" x14ac:dyDescent="0.3">
      <c r="S33" t="s">
        <v>86</v>
      </c>
      <c r="W33" t="s">
        <v>225</v>
      </c>
    </row>
    <row r="34" spans="19:23" x14ac:dyDescent="0.3">
      <c r="S34" t="s">
        <v>92</v>
      </c>
      <c r="W34" t="s">
        <v>226</v>
      </c>
    </row>
    <row r="35" spans="19:23" x14ac:dyDescent="0.3">
      <c r="S35" t="s">
        <v>19</v>
      </c>
      <c r="W35" t="s">
        <v>165</v>
      </c>
    </row>
    <row r="36" spans="19:23" x14ac:dyDescent="0.3">
      <c r="S36" t="s">
        <v>124</v>
      </c>
      <c r="W36" t="s">
        <v>212</v>
      </c>
    </row>
    <row r="37" spans="19:23" x14ac:dyDescent="0.3">
      <c r="S37" t="s">
        <v>58</v>
      </c>
      <c r="W37" t="s">
        <v>213</v>
      </c>
    </row>
    <row r="38" spans="19:23" x14ac:dyDescent="0.3">
      <c r="S38" t="s">
        <v>30</v>
      </c>
    </row>
    <row r="39" spans="19:23" x14ac:dyDescent="0.3">
      <c r="S39" t="s">
        <v>120</v>
      </c>
    </row>
    <row r="40" spans="19:23" x14ac:dyDescent="0.3">
      <c r="S40" t="s">
        <v>47</v>
      </c>
    </row>
    <row r="41" spans="19:23" x14ac:dyDescent="0.3">
      <c r="S41" t="s">
        <v>31</v>
      </c>
    </row>
    <row r="42" spans="19:23" x14ac:dyDescent="0.3">
      <c r="S42" t="s">
        <v>79</v>
      </c>
    </row>
    <row r="43" spans="19:23" x14ac:dyDescent="0.3">
      <c r="S43" t="s">
        <v>121</v>
      </c>
    </row>
    <row r="44" spans="19:23" x14ac:dyDescent="0.3">
      <c r="S44" t="s">
        <v>117</v>
      </c>
    </row>
    <row r="45" spans="19:23" x14ac:dyDescent="0.3">
      <c r="S45" t="s">
        <v>80</v>
      </c>
    </row>
    <row r="46" spans="19:23" x14ac:dyDescent="0.3">
      <c r="S46" t="s">
        <v>112</v>
      </c>
    </row>
    <row r="47" spans="19:23" x14ac:dyDescent="0.3">
      <c r="S47" t="s">
        <v>157</v>
      </c>
    </row>
    <row r="48" spans="19:23" x14ac:dyDescent="0.3">
      <c r="S48" t="s">
        <v>26</v>
      </c>
    </row>
    <row r="49" spans="19:19" x14ac:dyDescent="0.3">
      <c r="S49" t="s">
        <v>127</v>
      </c>
    </row>
    <row r="50" spans="19:19" x14ac:dyDescent="0.3">
      <c r="S50" t="s">
        <v>138</v>
      </c>
    </row>
    <row r="51" spans="19:19" x14ac:dyDescent="0.3">
      <c r="S51" t="s">
        <v>118</v>
      </c>
    </row>
    <row r="52" spans="19:19" x14ac:dyDescent="0.3">
      <c r="S52" t="s">
        <v>123</v>
      </c>
    </row>
    <row r="53" spans="19:19" x14ac:dyDescent="0.3">
      <c r="S53" t="s">
        <v>77</v>
      </c>
    </row>
    <row r="54" spans="19:19" x14ac:dyDescent="0.3">
      <c r="S54" t="s">
        <v>94</v>
      </c>
    </row>
    <row r="55" spans="19:19" x14ac:dyDescent="0.3">
      <c r="S55" t="s">
        <v>89</v>
      </c>
    </row>
    <row r="56" spans="19:19" x14ac:dyDescent="0.3">
      <c r="S56" t="s">
        <v>122</v>
      </c>
    </row>
    <row r="57" spans="19:19" x14ac:dyDescent="0.3">
      <c r="S57" t="s">
        <v>49</v>
      </c>
    </row>
    <row r="58" spans="19:19" x14ac:dyDescent="0.3">
      <c r="S58" t="s">
        <v>149</v>
      </c>
    </row>
    <row r="59" spans="19:19" x14ac:dyDescent="0.3">
      <c r="S59" t="s">
        <v>61</v>
      </c>
    </row>
    <row r="60" spans="19:19" x14ac:dyDescent="0.3">
      <c r="S60" t="s">
        <v>132</v>
      </c>
    </row>
    <row r="61" spans="19:19" x14ac:dyDescent="0.3">
      <c r="S61" t="s">
        <v>110</v>
      </c>
    </row>
    <row r="62" spans="19:19" x14ac:dyDescent="0.3">
      <c r="S62" t="s">
        <v>95</v>
      </c>
    </row>
    <row r="63" spans="19:19" x14ac:dyDescent="0.3">
      <c r="S63" t="s">
        <v>35</v>
      </c>
    </row>
    <row r="64" spans="19:19" x14ac:dyDescent="0.3">
      <c r="S64" t="s">
        <v>116</v>
      </c>
    </row>
    <row r="65" spans="19:19" x14ac:dyDescent="0.3">
      <c r="S65" t="s">
        <v>66</v>
      </c>
    </row>
    <row r="66" spans="19:19" x14ac:dyDescent="0.3">
      <c r="S66" t="s">
        <v>160</v>
      </c>
    </row>
    <row r="67" spans="19:19" x14ac:dyDescent="0.3">
      <c r="S67" t="s">
        <v>17</v>
      </c>
    </row>
    <row r="68" spans="19:19" x14ac:dyDescent="0.3">
      <c r="S68" t="s">
        <v>54</v>
      </c>
    </row>
    <row r="69" spans="19:19" x14ac:dyDescent="0.3">
      <c r="S69" t="s">
        <v>178</v>
      </c>
    </row>
    <row r="70" spans="19:19" x14ac:dyDescent="0.3">
      <c r="S70" t="s">
        <v>179</v>
      </c>
    </row>
    <row r="71" spans="19:19" x14ac:dyDescent="0.3">
      <c r="S71" t="s">
        <v>180</v>
      </c>
    </row>
    <row r="72" spans="19:19" x14ac:dyDescent="0.3">
      <c r="S72" t="s">
        <v>181</v>
      </c>
    </row>
    <row r="73" spans="19:19" x14ac:dyDescent="0.3">
      <c r="S73" t="s">
        <v>182</v>
      </c>
    </row>
    <row r="74" spans="19:19" x14ac:dyDescent="0.3">
      <c r="S74" t="s">
        <v>144</v>
      </c>
    </row>
    <row r="75" spans="19:19" x14ac:dyDescent="0.3">
      <c r="S75" t="s">
        <v>183</v>
      </c>
    </row>
    <row r="76" spans="19:19" x14ac:dyDescent="0.3">
      <c r="S76" t="s">
        <v>184</v>
      </c>
    </row>
    <row r="77" spans="19:19" x14ac:dyDescent="0.3">
      <c r="S77" t="s">
        <v>185</v>
      </c>
    </row>
    <row r="78" spans="19:19" x14ac:dyDescent="0.3">
      <c r="S78" t="s">
        <v>186</v>
      </c>
    </row>
    <row r="79" spans="19:19" x14ac:dyDescent="0.3">
      <c r="S79" t="s">
        <v>16</v>
      </c>
    </row>
    <row r="80" spans="19:19" x14ac:dyDescent="0.3">
      <c r="S80" t="s">
        <v>111</v>
      </c>
    </row>
    <row r="81" spans="19:19" x14ac:dyDescent="0.3">
      <c r="S81" t="s">
        <v>156</v>
      </c>
    </row>
    <row r="82" spans="19:19" x14ac:dyDescent="0.3">
      <c r="S82" t="s">
        <v>64</v>
      </c>
    </row>
    <row r="83" spans="19:19" x14ac:dyDescent="0.3">
      <c r="S83" t="s">
        <v>62</v>
      </c>
    </row>
    <row r="84" spans="19:19" x14ac:dyDescent="0.3">
      <c r="S84" t="s">
        <v>140</v>
      </c>
    </row>
    <row r="85" spans="19:19" x14ac:dyDescent="0.3">
      <c r="S85" t="s">
        <v>106</v>
      </c>
    </row>
    <row r="86" spans="19:19" x14ac:dyDescent="0.3">
      <c r="S86" t="s">
        <v>56</v>
      </c>
    </row>
    <row r="87" spans="19:19" x14ac:dyDescent="0.3">
      <c r="S87" t="s">
        <v>45</v>
      </c>
    </row>
    <row r="88" spans="19:19" x14ac:dyDescent="0.3">
      <c r="S88" t="s">
        <v>128</v>
      </c>
    </row>
    <row r="89" spans="19:19" x14ac:dyDescent="0.3">
      <c r="S89" t="s">
        <v>101</v>
      </c>
    </row>
    <row r="90" spans="19:19" x14ac:dyDescent="0.3">
      <c r="S90" t="s">
        <v>20</v>
      </c>
    </row>
    <row r="91" spans="19:19" x14ac:dyDescent="0.3">
      <c r="S91" t="s">
        <v>137</v>
      </c>
    </row>
    <row r="92" spans="19:19" x14ac:dyDescent="0.3">
      <c r="S92" t="s">
        <v>87</v>
      </c>
    </row>
    <row r="93" spans="19:19" x14ac:dyDescent="0.3">
      <c r="S93" t="s">
        <v>24</v>
      </c>
    </row>
    <row r="94" spans="19:19" x14ac:dyDescent="0.3">
      <c r="S94" t="s">
        <v>60</v>
      </c>
    </row>
    <row r="95" spans="19:19" x14ac:dyDescent="0.3">
      <c r="S95" t="s">
        <v>55</v>
      </c>
    </row>
    <row r="96" spans="19:19" x14ac:dyDescent="0.3">
      <c r="S96" t="s">
        <v>153</v>
      </c>
    </row>
    <row r="97" spans="19:19" x14ac:dyDescent="0.3">
      <c r="S97" t="s">
        <v>25</v>
      </c>
    </row>
    <row r="98" spans="19:19" x14ac:dyDescent="0.3">
      <c r="S98" t="s">
        <v>187</v>
      </c>
    </row>
    <row r="99" spans="19:19" x14ac:dyDescent="0.3">
      <c r="S99" t="s">
        <v>139</v>
      </c>
    </row>
    <row r="100" spans="19:19" x14ac:dyDescent="0.3">
      <c r="S100" t="s">
        <v>29</v>
      </c>
    </row>
    <row r="101" spans="19:19" x14ac:dyDescent="0.3">
      <c r="S101" t="s">
        <v>14</v>
      </c>
    </row>
    <row r="102" spans="19:19" x14ac:dyDescent="0.3">
      <c r="S102" t="s">
        <v>78</v>
      </c>
    </row>
    <row r="103" spans="19:19" x14ac:dyDescent="0.3">
      <c r="S103" t="s">
        <v>50</v>
      </c>
    </row>
    <row r="104" spans="19:19" x14ac:dyDescent="0.3">
      <c r="S104" t="s">
        <v>113</v>
      </c>
    </row>
    <row r="105" spans="19:19" x14ac:dyDescent="0.3">
      <c r="S105" t="s">
        <v>99</v>
      </c>
    </row>
    <row r="106" spans="19:19" x14ac:dyDescent="0.3">
      <c r="S106" t="s">
        <v>70</v>
      </c>
    </row>
    <row r="107" spans="19:19" x14ac:dyDescent="0.3">
      <c r="S107" t="s">
        <v>76</v>
      </c>
    </row>
    <row r="108" spans="19:19" x14ac:dyDescent="0.3">
      <c r="S108" t="s">
        <v>109</v>
      </c>
    </row>
    <row r="109" spans="19:19" x14ac:dyDescent="0.3">
      <c r="S109" t="s">
        <v>159</v>
      </c>
    </row>
    <row r="110" spans="19:19" x14ac:dyDescent="0.3">
      <c r="S110" t="s">
        <v>136</v>
      </c>
    </row>
    <row r="111" spans="19:19" x14ac:dyDescent="0.3">
      <c r="S111" t="s">
        <v>114</v>
      </c>
    </row>
    <row r="112" spans="19:19" x14ac:dyDescent="0.3">
      <c r="S112" t="s">
        <v>102</v>
      </c>
    </row>
    <row r="113" spans="19:19" x14ac:dyDescent="0.3">
      <c r="S113" t="s">
        <v>88</v>
      </c>
    </row>
    <row r="114" spans="19:19" x14ac:dyDescent="0.3">
      <c r="S114" t="s">
        <v>18</v>
      </c>
    </row>
    <row r="115" spans="19:19" x14ac:dyDescent="0.3">
      <c r="S115" t="s">
        <v>148</v>
      </c>
    </row>
    <row r="116" spans="19:19" x14ac:dyDescent="0.3">
      <c r="S116" t="s">
        <v>34</v>
      </c>
    </row>
    <row r="117" spans="19:19" x14ac:dyDescent="0.3">
      <c r="S117" t="s">
        <v>191</v>
      </c>
    </row>
    <row r="118" spans="19:19" x14ac:dyDescent="0.3">
      <c r="S118" t="s">
        <v>33</v>
      </c>
    </row>
    <row r="119" spans="19:19" x14ac:dyDescent="0.3">
      <c r="S119" t="s">
        <v>38</v>
      </c>
    </row>
    <row r="120" spans="19:19" x14ac:dyDescent="0.3">
      <c r="S120" t="s">
        <v>51</v>
      </c>
    </row>
    <row r="121" spans="19:19" x14ac:dyDescent="0.3">
      <c r="S121" t="s">
        <v>125</v>
      </c>
    </row>
    <row r="122" spans="19:19" x14ac:dyDescent="0.3">
      <c r="S122" t="s">
        <v>72</v>
      </c>
    </row>
    <row r="123" spans="19:19" x14ac:dyDescent="0.3">
      <c r="S123" t="s">
        <v>83</v>
      </c>
    </row>
    <row r="124" spans="19:19" x14ac:dyDescent="0.3">
      <c r="S124" t="s">
        <v>69</v>
      </c>
    </row>
    <row r="125" spans="19:19" x14ac:dyDescent="0.3">
      <c r="S125" t="s">
        <v>142</v>
      </c>
    </row>
    <row r="126" spans="19:19" x14ac:dyDescent="0.3">
      <c r="S126" t="s">
        <v>130</v>
      </c>
    </row>
    <row r="127" spans="19:19" x14ac:dyDescent="0.3">
      <c r="S127" t="s">
        <v>188</v>
      </c>
    </row>
    <row r="128" spans="19:19" x14ac:dyDescent="0.3">
      <c r="S128" t="s">
        <v>192</v>
      </c>
    </row>
    <row r="129" spans="19:19" x14ac:dyDescent="0.3">
      <c r="S129" t="s">
        <v>85</v>
      </c>
    </row>
    <row r="130" spans="19:19" x14ac:dyDescent="0.3">
      <c r="S130" t="s">
        <v>119</v>
      </c>
    </row>
    <row r="131" spans="19:19" x14ac:dyDescent="0.3">
      <c r="S131" t="s">
        <v>65</v>
      </c>
    </row>
    <row r="132" spans="19:19" x14ac:dyDescent="0.3">
      <c r="S132" t="s">
        <v>155</v>
      </c>
    </row>
    <row r="133" spans="19:19" x14ac:dyDescent="0.3">
      <c r="S133" t="s">
        <v>108</v>
      </c>
    </row>
    <row r="134" spans="19:19" x14ac:dyDescent="0.3">
      <c r="S134" t="s">
        <v>143</v>
      </c>
    </row>
    <row r="135" spans="19:19" x14ac:dyDescent="0.3">
      <c r="S135" t="s">
        <v>40</v>
      </c>
    </row>
    <row r="136" spans="19:19" x14ac:dyDescent="0.3">
      <c r="S136" t="s">
        <v>131</v>
      </c>
    </row>
    <row r="137" spans="19:19" x14ac:dyDescent="0.3">
      <c r="S137" t="s">
        <v>115</v>
      </c>
    </row>
    <row r="138" spans="19:19" x14ac:dyDescent="0.3">
      <c r="S138" t="s">
        <v>190</v>
      </c>
    </row>
    <row r="139" spans="19:19" x14ac:dyDescent="0.3">
      <c r="S139" t="s">
        <v>189</v>
      </c>
    </row>
    <row r="140" spans="19:19" x14ac:dyDescent="0.3">
      <c r="S140" t="s">
        <v>105</v>
      </c>
    </row>
    <row r="141" spans="19:19" x14ac:dyDescent="0.3">
      <c r="S141" t="s">
        <v>134</v>
      </c>
    </row>
    <row r="142" spans="19:19" x14ac:dyDescent="0.3">
      <c r="S142" t="s">
        <v>146</v>
      </c>
    </row>
    <row r="143" spans="19:19" x14ac:dyDescent="0.3">
      <c r="S143" t="s">
        <v>53</v>
      </c>
    </row>
    <row r="144" spans="19:19" x14ac:dyDescent="0.3">
      <c r="S144" t="s">
        <v>28</v>
      </c>
    </row>
    <row r="145" spans="19:19" x14ac:dyDescent="0.3">
      <c r="S145" t="s">
        <v>71</v>
      </c>
    </row>
    <row r="146" spans="19:19" x14ac:dyDescent="0.3">
      <c r="S146" t="s">
        <v>90</v>
      </c>
    </row>
    <row r="147" spans="19:19" x14ac:dyDescent="0.3">
      <c r="S147" t="s">
        <v>81</v>
      </c>
    </row>
    <row r="148" spans="19:19" x14ac:dyDescent="0.3">
      <c r="S148" t="s">
        <v>46</v>
      </c>
    </row>
    <row r="149" spans="19:19" x14ac:dyDescent="0.3">
      <c r="S149" t="s">
        <v>63</v>
      </c>
    </row>
    <row r="150" spans="19:19" x14ac:dyDescent="0.3">
      <c r="S150" t="s">
        <v>73</v>
      </c>
    </row>
    <row r="151" spans="19:19" x14ac:dyDescent="0.3">
      <c r="S151" t="s">
        <v>39</v>
      </c>
    </row>
    <row r="152" spans="19:19" x14ac:dyDescent="0.3">
      <c r="S152" t="s">
        <v>44</v>
      </c>
    </row>
    <row r="153" spans="19:19" x14ac:dyDescent="0.3">
      <c r="S153" t="s">
        <v>152</v>
      </c>
    </row>
    <row r="154" spans="19:19" x14ac:dyDescent="0.3">
      <c r="S154" t="s">
        <v>96</v>
      </c>
    </row>
    <row r="155" spans="19:19" x14ac:dyDescent="0.3">
      <c r="S155" t="s">
        <v>135</v>
      </c>
    </row>
    <row r="156" spans="19:19" x14ac:dyDescent="0.3">
      <c r="S156" t="s">
        <v>98</v>
      </c>
    </row>
    <row r="157" spans="19:19" x14ac:dyDescent="0.3">
      <c r="S157" t="s">
        <v>97</v>
      </c>
    </row>
    <row r="158" spans="19:19" x14ac:dyDescent="0.3">
      <c r="S158" t="s">
        <v>27</v>
      </c>
    </row>
    <row r="159" spans="19:19" x14ac:dyDescent="0.3">
      <c r="S159" t="s">
        <v>23</v>
      </c>
    </row>
    <row r="160" spans="19:19" x14ac:dyDescent="0.3">
      <c r="S160" t="s">
        <v>74</v>
      </c>
    </row>
    <row r="161" spans="19:19" x14ac:dyDescent="0.3">
      <c r="S161" t="s">
        <v>133</v>
      </c>
    </row>
    <row r="162" spans="19:19" x14ac:dyDescent="0.3">
      <c r="S162" t="s">
        <v>141</v>
      </c>
    </row>
    <row r="163" spans="19:19" x14ac:dyDescent="0.3">
      <c r="S163" t="s">
        <v>52</v>
      </c>
    </row>
    <row r="164" spans="19:19" x14ac:dyDescent="0.3">
      <c r="S164" t="s">
        <v>158</v>
      </c>
    </row>
    <row r="165" spans="19:19" x14ac:dyDescent="0.3">
      <c r="S165" t="s">
        <v>32</v>
      </c>
    </row>
    <row r="166" spans="19:19" x14ac:dyDescent="0.3">
      <c r="S166" t="s">
        <v>154</v>
      </c>
    </row>
    <row r="167" spans="19:19" x14ac:dyDescent="0.3">
      <c r="S167" t="s">
        <v>57</v>
      </c>
    </row>
    <row r="168" spans="19:19" x14ac:dyDescent="0.3">
      <c r="S168" t="s">
        <v>104</v>
      </c>
    </row>
    <row r="169" spans="19:19" x14ac:dyDescent="0.3">
      <c r="S169" t="s">
        <v>196</v>
      </c>
    </row>
  </sheetData>
  <mergeCells count="10">
    <mergeCell ref="T2:U2"/>
    <mergeCell ref="A2:C2"/>
    <mergeCell ref="E2:G2"/>
    <mergeCell ref="I2:K2"/>
    <mergeCell ref="N2:P2"/>
    <mergeCell ref="AB2:AD2"/>
    <mergeCell ref="AH2:AJ2"/>
    <mergeCell ref="AM2:AN2"/>
    <mergeCell ref="AP2:AQ2"/>
    <mergeCell ref="X2:Y2"/>
  </mergeCells>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684"/>
  <sheetViews>
    <sheetView workbookViewId="0">
      <selection activeCell="H27" sqref="H27"/>
    </sheetView>
  </sheetViews>
  <sheetFormatPr defaultRowHeight="14.4" x14ac:dyDescent="0.3"/>
  <cols>
    <col min="2" max="2" width="14.33203125" customWidth="1"/>
    <col min="3" max="3" width="20.6640625" bestFit="1" customWidth="1"/>
    <col min="4" max="4" width="9.88671875" customWidth="1"/>
    <col min="5" max="5" width="12.5546875" bestFit="1" customWidth="1"/>
    <col min="6" max="6" width="35.6640625" bestFit="1" customWidth="1"/>
    <col min="7" max="7" width="15.5546875" bestFit="1" customWidth="1"/>
    <col min="8" max="8" width="15.33203125" bestFit="1" customWidth="1"/>
    <col min="9" max="9" width="15.33203125" customWidth="1"/>
    <col min="12" max="12" width="15.33203125" bestFit="1" customWidth="1"/>
  </cols>
  <sheetData>
    <row r="1" spans="1:13" x14ac:dyDescent="0.3">
      <c r="A1" s="10" t="s">
        <v>0</v>
      </c>
      <c r="B1" s="10" t="s">
        <v>1</v>
      </c>
      <c r="C1" s="10" t="s">
        <v>2</v>
      </c>
      <c r="D1" s="10" t="s">
        <v>161</v>
      </c>
      <c r="E1" s="10" t="s">
        <v>3</v>
      </c>
      <c r="F1" s="10" t="s">
        <v>177</v>
      </c>
      <c r="G1" s="10" t="s">
        <v>176</v>
      </c>
      <c r="H1" s="10" t="s">
        <v>194</v>
      </c>
      <c r="I1" s="10" t="s">
        <v>259</v>
      </c>
      <c r="J1" s="10" t="s">
        <v>4</v>
      </c>
      <c r="K1" s="10" t="s">
        <v>267</v>
      </c>
      <c r="L1" s="10" t="s">
        <v>193</v>
      </c>
      <c r="M1" s="10" t="s">
        <v>202</v>
      </c>
    </row>
    <row r="2" spans="1:13" hidden="1" x14ac:dyDescent="0.3">
      <c r="A2">
        <v>1</v>
      </c>
      <c r="B2" s="2">
        <v>43466</v>
      </c>
      <c r="C2" t="s">
        <v>11</v>
      </c>
      <c r="D2" t="s">
        <v>9</v>
      </c>
      <c r="E2" t="s">
        <v>5</v>
      </c>
      <c r="F2" t="s">
        <v>163</v>
      </c>
      <c r="G2" t="s">
        <v>162</v>
      </c>
      <c r="H2">
        <v>38250</v>
      </c>
      <c r="I2">
        <v>42500</v>
      </c>
      <c r="J2">
        <v>3</v>
      </c>
      <c r="K2">
        <f>Table1[[#This Row],[Qty]]*Table1[[#This Row],[Cost]]</f>
        <v>114750</v>
      </c>
      <c r="L2">
        <f>Table1[[#This Row],[Qty]]*Table1[[#This Row],[Sales Price]]</f>
        <v>127500</v>
      </c>
      <c r="M2">
        <f>Table1[[#This Row],[Revenue]]-Table1[[#This Row],[Cost Price]]</f>
        <v>12750</v>
      </c>
    </row>
    <row r="3" spans="1:13" hidden="1" x14ac:dyDescent="0.3">
      <c r="A3">
        <v>2</v>
      </c>
      <c r="B3" s="2">
        <v>43467</v>
      </c>
      <c r="C3" t="s">
        <v>12</v>
      </c>
      <c r="D3" t="s">
        <v>10</v>
      </c>
      <c r="E3" t="s">
        <v>7</v>
      </c>
      <c r="F3" t="s">
        <v>164</v>
      </c>
      <c r="G3" t="s">
        <v>162</v>
      </c>
      <c r="H3">
        <v>2700</v>
      </c>
      <c r="I3">
        <v>3000</v>
      </c>
      <c r="J3">
        <v>5</v>
      </c>
      <c r="K3">
        <f>Table1[[#This Row],[Qty]]*Table1[[#This Row],[Cost]]</f>
        <v>13500</v>
      </c>
      <c r="L3">
        <f>Table1[[#This Row],[Qty]]*Table1[[#This Row],[Sales Price]]</f>
        <v>15000</v>
      </c>
      <c r="M3">
        <f>Table1[[#This Row],[Revenue]]-Table1[[#This Row],[Cost Price]]</f>
        <v>1500</v>
      </c>
    </row>
    <row r="4" spans="1:13" hidden="1" x14ac:dyDescent="0.3">
      <c r="A4">
        <v>3</v>
      </c>
      <c r="B4" s="2">
        <v>43468</v>
      </c>
      <c r="C4" t="s">
        <v>13</v>
      </c>
      <c r="D4" t="s">
        <v>9</v>
      </c>
      <c r="E4" t="s">
        <v>6</v>
      </c>
      <c r="F4" t="s">
        <v>165</v>
      </c>
      <c r="G4" t="s">
        <v>162</v>
      </c>
      <c r="H4">
        <v>23850</v>
      </c>
      <c r="I4">
        <v>26500</v>
      </c>
      <c r="J4">
        <v>1</v>
      </c>
      <c r="K4">
        <f>Table1[[#This Row],[Qty]]*Table1[[#This Row],[Cost]]</f>
        <v>23850</v>
      </c>
      <c r="L4">
        <f>Table1[[#This Row],[Qty]]*Table1[[#This Row],[Sales Price]]</f>
        <v>26500</v>
      </c>
      <c r="M4">
        <f>Table1[[#This Row],[Revenue]]-Table1[[#This Row],[Cost Price]]</f>
        <v>2650</v>
      </c>
    </row>
    <row r="5" spans="1:13" hidden="1" x14ac:dyDescent="0.3">
      <c r="A5">
        <v>4</v>
      </c>
      <c r="B5" s="2">
        <v>43469</v>
      </c>
      <c r="C5" t="s">
        <v>14</v>
      </c>
      <c r="D5" t="s">
        <v>9</v>
      </c>
      <c r="E5" t="s">
        <v>6</v>
      </c>
      <c r="F5" t="s">
        <v>166</v>
      </c>
      <c r="G5" t="s">
        <v>162</v>
      </c>
      <c r="H5">
        <v>24750</v>
      </c>
      <c r="I5">
        <v>27500</v>
      </c>
      <c r="J5">
        <v>5</v>
      </c>
      <c r="K5">
        <f>Table1[[#This Row],[Qty]]*Table1[[#This Row],[Cost]]</f>
        <v>123750</v>
      </c>
      <c r="L5">
        <f>Table1[[#This Row],[Qty]]*Table1[[#This Row],[Sales Price]]</f>
        <v>137500</v>
      </c>
      <c r="M5">
        <f>Table1[[#This Row],[Revenue]]-Table1[[#This Row],[Cost Price]]</f>
        <v>13750</v>
      </c>
    </row>
    <row r="6" spans="1:13" hidden="1" x14ac:dyDescent="0.3">
      <c r="A6">
        <v>5</v>
      </c>
      <c r="B6" s="2">
        <v>43470</v>
      </c>
      <c r="C6" t="s">
        <v>15</v>
      </c>
      <c r="D6" t="s">
        <v>9</v>
      </c>
      <c r="E6" t="s">
        <v>6</v>
      </c>
      <c r="F6" t="s">
        <v>167</v>
      </c>
      <c r="G6" t="s">
        <v>162</v>
      </c>
      <c r="H6">
        <v>44550</v>
      </c>
      <c r="I6">
        <v>49500</v>
      </c>
      <c r="J6">
        <v>7</v>
      </c>
      <c r="K6">
        <f>Table1[[#This Row],[Qty]]*Table1[[#This Row],[Cost]]</f>
        <v>311850</v>
      </c>
      <c r="L6">
        <f>Table1[[#This Row],[Qty]]*Table1[[#This Row],[Sales Price]]</f>
        <v>346500</v>
      </c>
      <c r="M6">
        <f>Table1[[#This Row],[Revenue]]-Table1[[#This Row],[Cost Price]]</f>
        <v>34650</v>
      </c>
    </row>
    <row r="7" spans="1:13" hidden="1" x14ac:dyDescent="0.3">
      <c r="A7">
        <v>6</v>
      </c>
      <c r="B7" s="2">
        <v>43471</v>
      </c>
      <c r="C7" t="s">
        <v>16</v>
      </c>
      <c r="D7" t="s">
        <v>9</v>
      </c>
      <c r="E7" t="s">
        <v>6</v>
      </c>
      <c r="F7" t="s">
        <v>168</v>
      </c>
      <c r="G7" t="s">
        <v>162</v>
      </c>
      <c r="H7">
        <v>9000</v>
      </c>
      <c r="I7">
        <v>10000</v>
      </c>
      <c r="J7">
        <v>4</v>
      </c>
      <c r="K7">
        <f>Table1[[#This Row],[Qty]]*Table1[[#This Row],[Cost]]</f>
        <v>36000</v>
      </c>
      <c r="L7">
        <f>Table1[[#This Row],[Qty]]*Table1[[#This Row],[Sales Price]]</f>
        <v>40000</v>
      </c>
      <c r="M7">
        <f>Table1[[#This Row],[Revenue]]-Table1[[#This Row],[Cost Price]]</f>
        <v>4000</v>
      </c>
    </row>
    <row r="8" spans="1:13" hidden="1" x14ac:dyDescent="0.3">
      <c r="A8">
        <v>7</v>
      </c>
      <c r="B8" s="2">
        <v>43472</v>
      </c>
      <c r="C8" t="s">
        <v>17</v>
      </c>
      <c r="D8" t="s">
        <v>9</v>
      </c>
      <c r="E8" t="s">
        <v>6</v>
      </c>
      <c r="F8" t="s">
        <v>169</v>
      </c>
      <c r="G8" t="s">
        <v>170</v>
      </c>
      <c r="H8">
        <v>8640</v>
      </c>
      <c r="I8">
        <v>9600</v>
      </c>
      <c r="J8">
        <v>8</v>
      </c>
      <c r="K8">
        <f>Table1[[#This Row],[Qty]]*Table1[[#This Row],[Cost]]</f>
        <v>69120</v>
      </c>
      <c r="L8">
        <f>Table1[[#This Row],[Qty]]*Table1[[#This Row],[Sales Price]]</f>
        <v>76800</v>
      </c>
      <c r="M8">
        <f>Table1[[#This Row],[Revenue]]-Table1[[#This Row],[Cost Price]]</f>
        <v>7680</v>
      </c>
    </row>
    <row r="9" spans="1:13" hidden="1" x14ac:dyDescent="0.3">
      <c r="A9">
        <v>8</v>
      </c>
      <c r="B9" s="2">
        <v>43473</v>
      </c>
      <c r="C9" t="s">
        <v>18</v>
      </c>
      <c r="D9" t="s">
        <v>9</v>
      </c>
      <c r="E9" t="s">
        <v>6</v>
      </c>
      <c r="F9" t="s">
        <v>171</v>
      </c>
      <c r="G9" t="s">
        <v>170</v>
      </c>
      <c r="H9">
        <v>9000</v>
      </c>
      <c r="I9">
        <v>10000</v>
      </c>
      <c r="J9">
        <v>8</v>
      </c>
      <c r="K9">
        <f>Table1[[#This Row],[Qty]]*Table1[[#This Row],[Cost]]</f>
        <v>72000</v>
      </c>
      <c r="L9">
        <f>Table1[[#This Row],[Qty]]*Table1[[#This Row],[Sales Price]]</f>
        <v>80000</v>
      </c>
      <c r="M9">
        <f>Table1[[#This Row],[Revenue]]-Table1[[#This Row],[Cost Price]]</f>
        <v>8000</v>
      </c>
    </row>
    <row r="10" spans="1:13" hidden="1" x14ac:dyDescent="0.3">
      <c r="A10">
        <v>9</v>
      </c>
      <c r="B10" s="2">
        <v>43474</v>
      </c>
      <c r="C10" t="s">
        <v>19</v>
      </c>
      <c r="D10" t="s">
        <v>10</v>
      </c>
      <c r="E10" t="s">
        <v>6</v>
      </c>
      <c r="F10" t="s">
        <v>172</v>
      </c>
      <c r="G10" t="s">
        <v>170</v>
      </c>
      <c r="H10">
        <v>3870</v>
      </c>
      <c r="I10">
        <v>4300</v>
      </c>
      <c r="J10">
        <v>9</v>
      </c>
      <c r="K10">
        <f>Table1[[#This Row],[Qty]]*Table1[[#This Row],[Cost]]</f>
        <v>34830</v>
      </c>
      <c r="L10">
        <f>Table1[[#This Row],[Qty]]*Table1[[#This Row],[Sales Price]]</f>
        <v>38700</v>
      </c>
      <c r="M10">
        <f>Table1[[#This Row],[Revenue]]-Table1[[#This Row],[Cost Price]]</f>
        <v>3870</v>
      </c>
    </row>
    <row r="11" spans="1:13" hidden="1" x14ac:dyDescent="0.3">
      <c r="A11">
        <v>10</v>
      </c>
      <c r="B11" s="2">
        <v>43475</v>
      </c>
      <c r="C11" t="s">
        <v>20</v>
      </c>
      <c r="D11" t="s">
        <v>10</v>
      </c>
      <c r="E11" t="s">
        <v>6</v>
      </c>
      <c r="F11" t="s">
        <v>173</v>
      </c>
      <c r="G11" t="s">
        <v>170</v>
      </c>
      <c r="H11">
        <v>45450</v>
      </c>
      <c r="I11">
        <v>50500</v>
      </c>
      <c r="J11">
        <v>2</v>
      </c>
      <c r="K11">
        <f>Table1[[#This Row],[Qty]]*Table1[[#This Row],[Cost]]</f>
        <v>90900</v>
      </c>
      <c r="L11">
        <f>Table1[[#This Row],[Qty]]*Table1[[#This Row],[Sales Price]]</f>
        <v>101000</v>
      </c>
      <c r="M11">
        <f>Table1[[#This Row],[Revenue]]-Table1[[#This Row],[Cost Price]]</f>
        <v>10100</v>
      </c>
    </row>
    <row r="12" spans="1:13" hidden="1" x14ac:dyDescent="0.3">
      <c r="A12">
        <v>11</v>
      </c>
      <c r="B12" s="2">
        <v>43476</v>
      </c>
      <c r="C12" t="s">
        <v>21</v>
      </c>
      <c r="D12" t="s">
        <v>10</v>
      </c>
      <c r="E12" t="s">
        <v>6</v>
      </c>
      <c r="F12" t="s">
        <v>174</v>
      </c>
      <c r="G12" t="s">
        <v>162</v>
      </c>
      <c r="H12">
        <v>18225</v>
      </c>
      <c r="I12">
        <v>20250</v>
      </c>
      <c r="J12">
        <v>1</v>
      </c>
      <c r="K12">
        <f>Table1[[#This Row],[Qty]]*Table1[[#This Row],[Cost]]</f>
        <v>18225</v>
      </c>
      <c r="L12">
        <f>Table1[[#This Row],[Qty]]*Table1[[#This Row],[Sales Price]]</f>
        <v>20250</v>
      </c>
      <c r="M12">
        <f>Table1[[#This Row],[Revenue]]-Table1[[#This Row],[Cost Price]]</f>
        <v>2025</v>
      </c>
    </row>
    <row r="13" spans="1:13" hidden="1" x14ac:dyDescent="0.3">
      <c r="A13">
        <v>12</v>
      </c>
      <c r="B13" s="2">
        <v>43477</v>
      </c>
      <c r="C13" t="s">
        <v>22</v>
      </c>
      <c r="D13" t="s">
        <v>10</v>
      </c>
      <c r="E13" t="s">
        <v>6</v>
      </c>
      <c r="F13" t="s">
        <v>175</v>
      </c>
      <c r="G13" t="s">
        <v>162</v>
      </c>
      <c r="H13">
        <v>1800</v>
      </c>
      <c r="I13">
        <v>2000</v>
      </c>
      <c r="J13">
        <v>22</v>
      </c>
      <c r="K13">
        <f>Table1[[#This Row],[Qty]]*Table1[[#This Row],[Cost]]</f>
        <v>39600</v>
      </c>
      <c r="L13">
        <f>Table1[[#This Row],[Qty]]*Table1[[#This Row],[Sales Price]]</f>
        <v>44000</v>
      </c>
      <c r="M13">
        <f>Table1[[#This Row],[Revenue]]-Table1[[#This Row],[Cost Price]]</f>
        <v>4400</v>
      </c>
    </row>
    <row r="14" spans="1:13" hidden="1" x14ac:dyDescent="0.3">
      <c r="A14">
        <v>13</v>
      </c>
      <c r="B14" s="2">
        <v>43478</v>
      </c>
      <c r="C14" t="s">
        <v>23</v>
      </c>
      <c r="D14" t="s">
        <v>10</v>
      </c>
      <c r="E14" t="s">
        <v>6</v>
      </c>
      <c r="F14" t="s">
        <v>204</v>
      </c>
      <c r="G14" t="s">
        <v>162</v>
      </c>
      <c r="H14">
        <v>48600</v>
      </c>
      <c r="I14">
        <v>54000</v>
      </c>
      <c r="J14">
        <v>8</v>
      </c>
      <c r="K14">
        <f>Table1[[#This Row],[Qty]]*Table1[[#This Row],[Cost]]</f>
        <v>388800</v>
      </c>
      <c r="L14">
        <f>Table1[[#This Row],[Qty]]*Table1[[#This Row],[Sales Price]]</f>
        <v>432000</v>
      </c>
      <c r="M14">
        <f>Table1[[#This Row],[Revenue]]-Table1[[#This Row],[Cost Price]]</f>
        <v>43200</v>
      </c>
    </row>
    <row r="15" spans="1:13" hidden="1" x14ac:dyDescent="0.3">
      <c r="A15">
        <v>14</v>
      </c>
      <c r="B15" s="2">
        <v>43479</v>
      </c>
      <c r="C15" t="s">
        <v>24</v>
      </c>
      <c r="D15" t="s">
        <v>10</v>
      </c>
      <c r="E15" t="s">
        <v>6</v>
      </c>
      <c r="F15" t="s">
        <v>205</v>
      </c>
      <c r="G15" t="s">
        <v>162</v>
      </c>
      <c r="H15">
        <v>72900</v>
      </c>
      <c r="I15">
        <v>81000</v>
      </c>
      <c r="J15">
        <v>7</v>
      </c>
      <c r="K15">
        <f>Table1[[#This Row],[Qty]]*Table1[[#This Row],[Cost]]</f>
        <v>510300</v>
      </c>
      <c r="L15">
        <f>Table1[[#This Row],[Qty]]*Table1[[#This Row],[Sales Price]]</f>
        <v>567000</v>
      </c>
      <c r="M15">
        <f>Table1[[#This Row],[Revenue]]-Table1[[#This Row],[Cost Price]]</f>
        <v>56700</v>
      </c>
    </row>
    <row r="16" spans="1:13" hidden="1" x14ac:dyDescent="0.3">
      <c r="A16">
        <v>15</v>
      </c>
      <c r="B16" s="2">
        <v>43480</v>
      </c>
      <c r="C16" t="s">
        <v>25</v>
      </c>
      <c r="D16" t="s">
        <v>9</v>
      </c>
      <c r="E16" t="s">
        <v>6</v>
      </c>
      <c r="F16" t="s">
        <v>206</v>
      </c>
      <c r="G16" t="s">
        <v>162</v>
      </c>
      <c r="H16">
        <v>9450</v>
      </c>
      <c r="I16">
        <v>10500</v>
      </c>
      <c r="J16">
        <v>56</v>
      </c>
      <c r="K16">
        <f>Table1[[#This Row],[Qty]]*Table1[[#This Row],[Cost]]</f>
        <v>529200</v>
      </c>
      <c r="L16">
        <f>Table1[[#This Row],[Qty]]*Table1[[#This Row],[Sales Price]]</f>
        <v>588000</v>
      </c>
      <c r="M16">
        <f>Table1[[#This Row],[Revenue]]-Table1[[#This Row],[Cost Price]]</f>
        <v>58800</v>
      </c>
    </row>
    <row r="17" spans="1:13" hidden="1" x14ac:dyDescent="0.3">
      <c r="A17">
        <v>16</v>
      </c>
      <c r="B17" s="2">
        <v>43481</v>
      </c>
      <c r="C17" t="s">
        <v>26</v>
      </c>
      <c r="D17" t="s">
        <v>10</v>
      </c>
      <c r="E17" t="s">
        <v>6</v>
      </c>
      <c r="F17" t="s">
        <v>207</v>
      </c>
      <c r="G17" t="s">
        <v>162</v>
      </c>
      <c r="H17">
        <v>36000</v>
      </c>
      <c r="I17">
        <v>40000</v>
      </c>
      <c r="J17">
        <v>10</v>
      </c>
      <c r="K17">
        <f>Table1[[#This Row],[Qty]]*Table1[[#This Row],[Cost]]</f>
        <v>360000</v>
      </c>
      <c r="L17">
        <f>Table1[[#This Row],[Qty]]*Table1[[#This Row],[Sales Price]]</f>
        <v>400000</v>
      </c>
      <c r="M17">
        <f>Table1[[#This Row],[Revenue]]-Table1[[#This Row],[Cost Price]]</f>
        <v>40000</v>
      </c>
    </row>
    <row r="18" spans="1:13" hidden="1" x14ac:dyDescent="0.3">
      <c r="A18">
        <v>17</v>
      </c>
      <c r="B18" s="2">
        <v>43482</v>
      </c>
      <c r="C18" t="s">
        <v>27</v>
      </c>
      <c r="D18" t="s">
        <v>10</v>
      </c>
      <c r="E18" t="s">
        <v>6</v>
      </c>
      <c r="F18" t="s">
        <v>208</v>
      </c>
      <c r="G18" t="s">
        <v>162</v>
      </c>
      <c r="H18">
        <v>24300</v>
      </c>
      <c r="I18">
        <v>27000</v>
      </c>
      <c r="J18">
        <v>9</v>
      </c>
      <c r="K18">
        <f>Table1[[#This Row],[Qty]]*Table1[[#This Row],[Cost]]</f>
        <v>218700</v>
      </c>
      <c r="L18">
        <f>Table1[[#This Row],[Qty]]*Table1[[#This Row],[Sales Price]]</f>
        <v>243000</v>
      </c>
      <c r="M18">
        <f>Table1[[#This Row],[Revenue]]-Table1[[#This Row],[Cost Price]]</f>
        <v>24300</v>
      </c>
    </row>
    <row r="19" spans="1:13" hidden="1" x14ac:dyDescent="0.3">
      <c r="A19">
        <v>18</v>
      </c>
      <c r="B19" s="2">
        <v>43483</v>
      </c>
      <c r="C19" t="s">
        <v>28</v>
      </c>
      <c r="D19" t="s">
        <v>10</v>
      </c>
      <c r="E19" t="s">
        <v>6</v>
      </c>
      <c r="F19" t="s">
        <v>209</v>
      </c>
      <c r="G19" t="s">
        <v>162</v>
      </c>
      <c r="H19">
        <v>9180</v>
      </c>
      <c r="I19">
        <v>10200</v>
      </c>
      <c r="J19">
        <v>27</v>
      </c>
      <c r="K19">
        <f>Table1[[#This Row],[Qty]]*Table1[[#This Row],[Cost]]</f>
        <v>247860</v>
      </c>
      <c r="L19">
        <f>Table1[[#This Row],[Qty]]*Table1[[#This Row],[Sales Price]]</f>
        <v>275400</v>
      </c>
      <c r="M19">
        <f>Table1[[#This Row],[Revenue]]-Table1[[#This Row],[Cost Price]]</f>
        <v>27540</v>
      </c>
    </row>
    <row r="20" spans="1:13" hidden="1" x14ac:dyDescent="0.3">
      <c r="A20">
        <v>19</v>
      </c>
      <c r="B20" s="2">
        <v>43484</v>
      </c>
      <c r="C20" t="s">
        <v>29</v>
      </c>
      <c r="D20" t="s">
        <v>10</v>
      </c>
      <c r="E20" t="s">
        <v>6</v>
      </c>
      <c r="F20" t="s">
        <v>210</v>
      </c>
      <c r="G20" t="s">
        <v>162</v>
      </c>
      <c r="H20">
        <v>8640</v>
      </c>
      <c r="I20">
        <v>9600</v>
      </c>
      <c r="J20">
        <v>15</v>
      </c>
      <c r="K20">
        <f>Table1[[#This Row],[Qty]]*Table1[[#This Row],[Cost]]</f>
        <v>129600</v>
      </c>
      <c r="L20">
        <f>Table1[[#This Row],[Qty]]*Table1[[#This Row],[Sales Price]]</f>
        <v>144000</v>
      </c>
      <c r="M20">
        <f>Table1[[#This Row],[Revenue]]-Table1[[#This Row],[Cost Price]]</f>
        <v>14400</v>
      </c>
    </row>
    <row r="21" spans="1:13" hidden="1" x14ac:dyDescent="0.3">
      <c r="A21">
        <v>20</v>
      </c>
      <c r="B21" s="2">
        <v>43485</v>
      </c>
      <c r="C21" t="s">
        <v>30</v>
      </c>
      <c r="D21" t="s">
        <v>9</v>
      </c>
      <c r="E21" t="s">
        <v>6</v>
      </c>
      <c r="F21" t="s">
        <v>211</v>
      </c>
      <c r="G21" t="s">
        <v>170</v>
      </c>
      <c r="H21">
        <v>8280</v>
      </c>
      <c r="I21">
        <v>9200</v>
      </c>
      <c r="J21">
        <v>3</v>
      </c>
      <c r="K21">
        <f>Table1[[#This Row],[Qty]]*Table1[[#This Row],[Cost]]</f>
        <v>24840</v>
      </c>
      <c r="L21">
        <f>Table1[[#This Row],[Qty]]*Table1[[#This Row],[Sales Price]]</f>
        <v>27600</v>
      </c>
      <c r="M21">
        <f>Table1[[#This Row],[Revenue]]-Table1[[#This Row],[Cost Price]]</f>
        <v>2760</v>
      </c>
    </row>
    <row r="22" spans="1:13" hidden="1" x14ac:dyDescent="0.3">
      <c r="A22">
        <v>21</v>
      </c>
      <c r="B22" s="2">
        <v>43486</v>
      </c>
      <c r="C22" t="s">
        <v>31</v>
      </c>
      <c r="D22" t="s">
        <v>10</v>
      </c>
      <c r="E22" t="s">
        <v>6</v>
      </c>
      <c r="F22" t="s">
        <v>212</v>
      </c>
      <c r="G22" t="s">
        <v>170</v>
      </c>
      <c r="H22">
        <v>4950</v>
      </c>
      <c r="I22">
        <v>5500</v>
      </c>
      <c r="J22">
        <v>9</v>
      </c>
      <c r="K22">
        <f>Table1[[#This Row],[Qty]]*Table1[[#This Row],[Cost]]</f>
        <v>44550</v>
      </c>
      <c r="L22">
        <f>Table1[[#This Row],[Qty]]*Table1[[#This Row],[Sales Price]]</f>
        <v>49500</v>
      </c>
      <c r="M22">
        <f>Table1[[#This Row],[Revenue]]-Table1[[#This Row],[Cost Price]]</f>
        <v>4950</v>
      </c>
    </row>
    <row r="23" spans="1:13" hidden="1" x14ac:dyDescent="0.3">
      <c r="A23">
        <v>22</v>
      </c>
      <c r="B23" s="2">
        <v>43487</v>
      </c>
      <c r="C23" t="s">
        <v>32</v>
      </c>
      <c r="D23" t="s">
        <v>9</v>
      </c>
      <c r="E23" t="s">
        <v>6</v>
      </c>
      <c r="F23" t="s">
        <v>213</v>
      </c>
      <c r="G23" t="s">
        <v>170</v>
      </c>
      <c r="H23">
        <v>3150</v>
      </c>
      <c r="I23">
        <v>3500</v>
      </c>
      <c r="J23">
        <v>22</v>
      </c>
      <c r="K23">
        <f>Table1[[#This Row],[Qty]]*Table1[[#This Row],[Cost]]</f>
        <v>69300</v>
      </c>
      <c r="L23">
        <f>Table1[[#This Row],[Qty]]*Table1[[#This Row],[Sales Price]]</f>
        <v>77000</v>
      </c>
      <c r="M23">
        <f>Table1[[#This Row],[Revenue]]-Table1[[#This Row],[Cost Price]]</f>
        <v>7700</v>
      </c>
    </row>
    <row r="24" spans="1:13" hidden="1" x14ac:dyDescent="0.3">
      <c r="A24">
        <v>23</v>
      </c>
      <c r="B24" s="2">
        <v>43488</v>
      </c>
      <c r="C24" t="s">
        <v>33</v>
      </c>
      <c r="D24" t="s">
        <v>10</v>
      </c>
      <c r="E24" t="s">
        <v>6</v>
      </c>
      <c r="F24" t="s">
        <v>214</v>
      </c>
      <c r="G24" t="s">
        <v>215</v>
      </c>
      <c r="H24">
        <v>2700</v>
      </c>
      <c r="I24">
        <v>3000</v>
      </c>
      <c r="J24">
        <v>16</v>
      </c>
      <c r="K24">
        <f>Table1[[#This Row],[Qty]]*Table1[[#This Row],[Cost]]</f>
        <v>43200</v>
      </c>
      <c r="L24">
        <f>Table1[[#This Row],[Qty]]*Table1[[#This Row],[Sales Price]]</f>
        <v>48000</v>
      </c>
      <c r="M24">
        <f>Table1[[#This Row],[Revenue]]-Table1[[#This Row],[Cost Price]]</f>
        <v>4800</v>
      </c>
    </row>
    <row r="25" spans="1:13" hidden="1" x14ac:dyDescent="0.3">
      <c r="A25">
        <v>24</v>
      </c>
      <c r="B25" s="2">
        <v>43489</v>
      </c>
      <c r="C25" t="s">
        <v>34</v>
      </c>
      <c r="D25" t="s">
        <v>9</v>
      </c>
      <c r="E25" t="s">
        <v>8</v>
      </c>
      <c r="F25" t="s">
        <v>216</v>
      </c>
      <c r="G25" t="s">
        <v>215</v>
      </c>
      <c r="H25">
        <v>4050</v>
      </c>
      <c r="I25">
        <v>4500</v>
      </c>
      <c r="J25">
        <v>6</v>
      </c>
      <c r="K25">
        <f>Table1[[#This Row],[Qty]]*Table1[[#This Row],[Cost]]</f>
        <v>24300</v>
      </c>
      <c r="L25">
        <f>Table1[[#This Row],[Qty]]*Table1[[#This Row],[Sales Price]]</f>
        <v>27000</v>
      </c>
      <c r="M25">
        <f>Table1[[#This Row],[Revenue]]-Table1[[#This Row],[Cost Price]]</f>
        <v>2700</v>
      </c>
    </row>
    <row r="26" spans="1:13" hidden="1" x14ac:dyDescent="0.3">
      <c r="A26">
        <v>25</v>
      </c>
      <c r="B26" s="2">
        <v>43490</v>
      </c>
      <c r="C26" t="s">
        <v>35</v>
      </c>
      <c r="D26" t="s">
        <v>10</v>
      </c>
      <c r="E26" t="s">
        <v>5</v>
      </c>
      <c r="F26" t="s">
        <v>217</v>
      </c>
      <c r="G26" t="s">
        <v>215</v>
      </c>
      <c r="H26">
        <v>53100</v>
      </c>
      <c r="I26">
        <v>59000</v>
      </c>
      <c r="J26">
        <v>3</v>
      </c>
      <c r="K26">
        <f>Table1[[#This Row],[Qty]]*Table1[[#This Row],[Cost]]</f>
        <v>159300</v>
      </c>
      <c r="L26">
        <f>Table1[[#This Row],[Qty]]*Table1[[#This Row],[Sales Price]]</f>
        <v>177000</v>
      </c>
      <c r="M26">
        <f>Table1[[#This Row],[Revenue]]-Table1[[#This Row],[Cost Price]]</f>
        <v>17700</v>
      </c>
    </row>
    <row r="27" spans="1:13" x14ac:dyDescent="0.3">
      <c r="A27">
        <v>26</v>
      </c>
      <c r="B27" s="2">
        <v>43491</v>
      </c>
      <c r="C27" t="s">
        <v>36</v>
      </c>
      <c r="D27" t="s">
        <v>9</v>
      </c>
      <c r="E27" t="s">
        <v>8</v>
      </c>
      <c r="F27" t="s">
        <v>218</v>
      </c>
      <c r="G27" t="s">
        <v>215</v>
      </c>
      <c r="H27">
        <v>88200</v>
      </c>
      <c r="I27">
        <v>98000</v>
      </c>
      <c r="J27">
        <v>5</v>
      </c>
      <c r="K27">
        <f>Table1[[#This Row],[Qty]]*Table1[[#This Row],[Cost]]</f>
        <v>441000</v>
      </c>
      <c r="L27">
        <f>Table1[[#This Row],[Qty]]*Table1[[#This Row],[Sales Price]]</f>
        <v>490000</v>
      </c>
      <c r="M27">
        <f>Table1[[#This Row],[Revenue]]-Table1[[#This Row],[Cost Price]]</f>
        <v>49000</v>
      </c>
    </row>
    <row r="28" spans="1:13" hidden="1" x14ac:dyDescent="0.3">
      <c r="A28">
        <v>27</v>
      </c>
      <c r="B28" s="2">
        <v>43492</v>
      </c>
      <c r="C28" t="s">
        <v>37</v>
      </c>
      <c r="D28" t="s">
        <v>9</v>
      </c>
      <c r="E28" t="s">
        <v>5</v>
      </c>
      <c r="F28" t="s">
        <v>219</v>
      </c>
      <c r="G28" t="s">
        <v>215</v>
      </c>
      <c r="H28">
        <v>38250</v>
      </c>
      <c r="I28">
        <v>42500</v>
      </c>
      <c r="J28">
        <v>1</v>
      </c>
      <c r="K28">
        <f>Table1[[#This Row],[Qty]]*Table1[[#This Row],[Cost]]</f>
        <v>38250</v>
      </c>
      <c r="L28">
        <f>Table1[[#This Row],[Qty]]*Table1[[#This Row],[Sales Price]]</f>
        <v>42500</v>
      </c>
      <c r="M28">
        <f>Table1[[#This Row],[Revenue]]-Table1[[#This Row],[Cost Price]]</f>
        <v>4250</v>
      </c>
    </row>
    <row r="29" spans="1:13" hidden="1" x14ac:dyDescent="0.3">
      <c r="A29">
        <v>28</v>
      </c>
      <c r="B29" s="2">
        <v>43493</v>
      </c>
      <c r="C29" t="s">
        <v>38</v>
      </c>
      <c r="D29" t="s">
        <v>9</v>
      </c>
      <c r="E29" t="s">
        <v>8</v>
      </c>
      <c r="F29" t="s">
        <v>220</v>
      </c>
      <c r="G29" t="s">
        <v>215</v>
      </c>
      <c r="H29">
        <v>2700</v>
      </c>
      <c r="I29">
        <v>3000</v>
      </c>
      <c r="J29">
        <v>5</v>
      </c>
      <c r="K29">
        <f>Table1[[#This Row],[Qty]]*Table1[[#This Row],[Cost]]</f>
        <v>13500</v>
      </c>
      <c r="L29">
        <f>Table1[[#This Row],[Qty]]*Table1[[#This Row],[Sales Price]]</f>
        <v>15000</v>
      </c>
      <c r="M29">
        <f>Table1[[#This Row],[Revenue]]-Table1[[#This Row],[Cost Price]]</f>
        <v>1500</v>
      </c>
    </row>
    <row r="30" spans="1:13" hidden="1" x14ac:dyDescent="0.3">
      <c r="A30">
        <v>29</v>
      </c>
      <c r="B30" s="2">
        <v>43494</v>
      </c>
      <c r="C30" t="s">
        <v>39</v>
      </c>
      <c r="D30" t="s">
        <v>10</v>
      </c>
      <c r="E30" t="s">
        <v>5</v>
      </c>
      <c r="F30" t="s">
        <v>221</v>
      </c>
      <c r="G30" t="s">
        <v>215</v>
      </c>
      <c r="H30">
        <v>23850</v>
      </c>
      <c r="I30">
        <v>26500</v>
      </c>
      <c r="J30">
        <v>7</v>
      </c>
      <c r="K30">
        <f>Table1[[#This Row],[Qty]]*Table1[[#This Row],[Cost]]</f>
        <v>166950</v>
      </c>
      <c r="L30">
        <f>Table1[[#This Row],[Qty]]*Table1[[#This Row],[Sales Price]]</f>
        <v>185500</v>
      </c>
      <c r="M30">
        <f>Table1[[#This Row],[Revenue]]-Table1[[#This Row],[Cost Price]]</f>
        <v>18550</v>
      </c>
    </row>
    <row r="31" spans="1:13" hidden="1" x14ac:dyDescent="0.3">
      <c r="A31">
        <v>30</v>
      </c>
      <c r="B31" s="2">
        <v>43495</v>
      </c>
      <c r="C31" t="s">
        <v>40</v>
      </c>
      <c r="D31" t="s">
        <v>9</v>
      </c>
      <c r="E31" t="s">
        <v>8</v>
      </c>
      <c r="F31" t="s">
        <v>222</v>
      </c>
      <c r="G31" t="s">
        <v>215</v>
      </c>
      <c r="H31">
        <v>24750</v>
      </c>
      <c r="I31">
        <v>27500</v>
      </c>
      <c r="J31">
        <v>4</v>
      </c>
      <c r="K31">
        <f>Table1[[#This Row],[Qty]]*Table1[[#This Row],[Cost]]</f>
        <v>99000</v>
      </c>
      <c r="L31">
        <f>Table1[[#This Row],[Qty]]*Table1[[#This Row],[Sales Price]]</f>
        <v>110000</v>
      </c>
      <c r="M31">
        <f>Table1[[#This Row],[Revenue]]-Table1[[#This Row],[Cost Price]]</f>
        <v>11000</v>
      </c>
    </row>
    <row r="32" spans="1:13" hidden="1" x14ac:dyDescent="0.3">
      <c r="A32">
        <v>31</v>
      </c>
      <c r="B32" s="2">
        <v>43496</v>
      </c>
      <c r="C32" t="s">
        <v>41</v>
      </c>
      <c r="D32" t="s">
        <v>9</v>
      </c>
      <c r="E32" t="s">
        <v>5</v>
      </c>
      <c r="F32" t="s">
        <v>223</v>
      </c>
      <c r="G32" t="s">
        <v>215</v>
      </c>
      <c r="H32">
        <v>44550</v>
      </c>
      <c r="I32">
        <v>49500</v>
      </c>
      <c r="J32">
        <v>8</v>
      </c>
      <c r="K32">
        <f>Table1[[#This Row],[Qty]]*Table1[[#This Row],[Cost]]</f>
        <v>356400</v>
      </c>
      <c r="L32">
        <f>Table1[[#This Row],[Qty]]*Table1[[#This Row],[Sales Price]]</f>
        <v>396000</v>
      </c>
      <c r="M32">
        <f>Table1[[#This Row],[Revenue]]-Table1[[#This Row],[Cost Price]]</f>
        <v>39600</v>
      </c>
    </row>
    <row r="33" spans="1:13" hidden="1" x14ac:dyDescent="0.3">
      <c r="A33">
        <v>32</v>
      </c>
      <c r="B33" s="2">
        <v>43497</v>
      </c>
      <c r="C33" t="s">
        <v>42</v>
      </c>
      <c r="D33" t="s">
        <v>9</v>
      </c>
      <c r="E33" t="s">
        <v>8</v>
      </c>
      <c r="F33" t="s">
        <v>224</v>
      </c>
      <c r="G33" t="s">
        <v>215</v>
      </c>
      <c r="H33">
        <v>9000</v>
      </c>
      <c r="I33">
        <v>10000</v>
      </c>
      <c r="J33">
        <v>8</v>
      </c>
      <c r="K33">
        <f>Table1[[#This Row],[Qty]]*Table1[[#This Row],[Cost]]</f>
        <v>72000</v>
      </c>
      <c r="L33">
        <f>Table1[[#This Row],[Qty]]*Table1[[#This Row],[Sales Price]]</f>
        <v>80000</v>
      </c>
      <c r="M33">
        <f>Table1[[#This Row],[Revenue]]-Table1[[#This Row],[Cost Price]]</f>
        <v>8000</v>
      </c>
    </row>
    <row r="34" spans="1:13" hidden="1" x14ac:dyDescent="0.3">
      <c r="A34">
        <v>33</v>
      </c>
      <c r="B34" s="2">
        <v>43498</v>
      </c>
      <c r="C34" t="s">
        <v>43</v>
      </c>
      <c r="D34" t="s">
        <v>10</v>
      </c>
      <c r="E34" t="s">
        <v>5</v>
      </c>
      <c r="F34" t="s">
        <v>225</v>
      </c>
      <c r="G34" t="s">
        <v>215</v>
      </c>
      <c r="H34">
        <v>8640</v>
      </c>
      <c r="I34">
        <v>9600</v>
      </c>
      <c r="J34">
        <v>9</v>
      </c>
      <c r="K34">
        <f>Table1[[#This Row],[Qty]]*Table1[[#This Row],[Cost]]</f>
        <v>77760</v>
      </c>
      <c r="L34">
        <f>Table1[[#This Row],[Qty]]*Table1[[#This Row],[Sales Price]]</f>
        <v>86400</v>
      </c>
      <c r="M34">
        <f>Table1[[#This Row],[Revenue]]-Table1[[#This Row],[Cost Price]]</f>
        <v>8640</v>
      </c>
    </row>
    <row r="35" spans="1:13" x14ac:dyDescent="0.3">
      <c r="A35">
        <v>34</v>
      </c>
      <c r="B35" s="2">
        <v>43499</v>
      </c>
      <c r="C35" t="s">
        <v>44</v>
      </c>
      <c r="D35" t="s">
        <v>9</v>
      </c>
      <c r="E35" t="s">
        <v>8</v>
      </c>
      <c r="F35" t="s">
        <v>226</v>
      </c>
      <c r="G35" t="s">
        <v>215</v>
      </c>
      <c r="H35">
        <v>9000</v>
      </c>
      <c r="I35">
        <v>10000</v>
      </c>
      <c r="J35">
        <v>2</v>
      </c>
      <c r="K35">
        <f>Table1[[#This Row],[Qty]]*Table1[[#This Row],[Cost]]</f>
        <v>18000</v>
      </c>
      <c r="L35">
        <f>Table1[[#This Row],[Qty]]*Table1[[#This Row],[Sales Price]]</f>
        <v>20000</v>
      </c>
      <c r="M35">
        <f>Table1[[#This Row],[Revenue]]-Table1[[#This Row],[Cost Price]]</f>
        <v>2000</v>
      </c>
    </row>
    <row r="36" spans="1:13" hidden="1" x14ac:dyDescent="0.3">
      <c r="A36">
        <v>35</v>
      </c>
      <c r="B36" s="2">
        <v>43500</v>
      </c>
      <c r="C36" t="s">
        <v>45</v>
      </c>
      <c r="D36" t="s">
        <v>9</v>
      </c>
      <c r="E36" t="s">
        <v>5</v>
      </c>
      <c r="F36" t="s">
        <v>163</v>
      </c>
      <c r="G36" t="s">
        <v>162</v>
      </c>
      <c r="H36">
        <v>3870</v>
      </c>
      <c r="I36">
        <v>4300</v>
      </c>
      <c r="J36">
        <v>1</v>
      </c>
      <c r="K36">
        <f>Table1[[#This Row],[Qty]]*Table1[[#This Row],[Cost]]</f>
        <v>3870</v>
      </c>
      <c r="L36">
        <f>Table1[[#This Row],[Qty]]*Table1[[#This Row],[Sales Price]]</f>
        <v>4300</v>
      </c>
      <c r="M36">
        <f>Table1[[#This Row],[Revenue]]-Table1[[#This Row],[Cost Price]]</f>
        <v>430</v>
      </c>
    </row>
    <row r="37" spans="1:13" hidden="1" x14ac:dyDescent="0.3">
      <c r="A37">
        <v>36</v>
      </c>
      <c r="B37" s="2">
        <v>43501</v>
      </c>
      <c r="C37" t="s">
        <v>46</v>
      </c>
      <c r="D37" t="s">
        <v>10</v>
      </c>
      <c r="E37" t="s">
        <v>8</v>
      </c>
      <c r="F37" t="s">
        <v>164</v>
      </c>
      <c r="G37" t="s">
        <v>162</v>
      </c>
      <c r="H37">
        <v>45450</v>
      </c>
      <c r="I37">
        <v>50500</v>
      </c>
      <c r="J37">
        <v>22</v>
      </c>
      <c r="K37">
        <f>Table1[[#This Row],[Qty]]*Table1[[#This Row],[Cost]]</f>
        <v>999900</v>
      </c>
      <c r="L37">
        <f>Table1[[#This Row],[Qty]]*Table1[[#This Row],[Sales Price]]</f>
        <v>1111000</v>
      </c>
      <c r="M37">
        <f>Table1[[#This Row],[Revenue]]-Table1[[#This Row],[Cost Price]]</f>
        <v>111100</v>
      </c>
    </row>
    <row r="38" spans="1:13" hidden="1" x14ac:dyDescent="0.3">
      <c r="A38">
        <v>37</v>
      </c>
      <c r="B38" s="2">
        <v>43502</v>
      </c>
      <c r="C38" t="s">
        <v>47</v>
      </c>
      <c r="D38" t="s">
        <v>9</v>
      </c>
      <c r="E38" t="s">
        <v>5</v>
      </c>
      <c r="F38" t="s">
        <v>165</v>
      </c>
      <c r="G38" t="s">
        <v>162</v>
      </c>
      <c r="H38">
        <v>18225</v>
      </c>
      <c r="I38">
        <v>20250</v>
      </c>
      <c r="J38">
        <v>8</v>
      </c>
      <c r="K38">
        <f>Table1[[#This Row],[Qty]]*Table1[[#This Row],[Cost]]</f>
        <v>145800</v>
      </c>
      <c r="L38">
        <f>Table1[[#This Row],[Qty]]*Table1[[#This Row],[Sales Price]]</f>
        <v>162000</v>
      </c>
      <c r="M38">
        <f>Table1[[#This Row],[Revenue]]-Table1[[#This Row],[Cost Price]]</f>
        <v>16200</v>
      </c>
    </row>
    <row r="39" spans="1:13" hidden="1" x14ac:dyDescent="0.3">
      <c r="A39">
        <v>38</v>
      </c>
      <c r="B39" s="2">
        <v>43503</v>
      </c>
      <c r="C39" t="s">
        <v>48</v>
      </c>
      <c r="D39" t="s">
        <v>10</v>
      </c>
      <c r="E39" t="s">
        <v>8</v>
      </c>
      <c r="F39" t="s">
        <v>166</v>
      </c>
      <c r="G39" t="s">
        <v>162</v>
      </c>
      <c r="H39">
        <v>1800</v>
      </c>
      <c r="I39">
        <v>2000</v>
      </c>
      <c r="J39">
        <v>7</v>
      </c>
      <c r="K39">
        <f>Table1[[#This Row],[Qty]]*Table1[[#This Row],[Cost]]</f>
        <v>12600</v>
      </c>
      <c r="L39">
        <f>Table1[[#This Row],[Qty]]*Table1[[#This Row],[Sales Price]]</f>
        <v>14000</v>
      </c>
      <c r="M39">
        <f>Table1[[#This Row],[Revenue]]-Table1[[#This Row],[Cost Price]]</f>
        <v>1400</v>
      </c>
    </row>
    <row r="40" spans="1:13" hidden="1" x14ac:dyDescent="0.3">
      <c r="A40">
        <v>39</v>
      </c>
      <c r="B40" s="2">
        <v>43504</v>
      </c>
      <c r="C40" t="s">
        <v>49</v>
      </c>
      <c r="D40" t="s">
        <v>9</v>
      </c>
      <c r="E40" t="s">
        <v>5</v>
      </c>
      <c r="F40" t="s">
        <v>167</v>
      </c>
      <c r="G40" t="s">
        <v>162</v>
      </c>
      <c r="H40">
        <v>48600</v>
      </c>
      <c r="I40">
        <v>54000</v>
      </c>
      <c r="J40">
        <v>56</v>
      </c>
      <c r="K40">
        <f>Table1[[#This Row],[Qty]]*Table1[[#This Row],[Cost]]</f>
        <v>2721600</v>
      </c>
      <c r="L40">
        <f>Table1[[#This Row],[Qty]]*Table1[[#This Row],[Sales Price]]</f>
        <v>3024000</v>
      </c>
      <c r="M40">
        <f>Table1[[#This Row],[Revenue]]-Table1[[#This Row],[Cost Price]]</f>
        <v>302400</v>
      </c>
    </row>
    <row r="41" spans="1:13" hidden="1" x14ac:dyDescent="0.3">
      <c r="A41">
        <v>40</v>
      </c>
      <c r="B41" s="2">
        <v>43505</v>
      </c>
      <c r="C41" t="s">
        <v>50</v>
      </c>
      <c r="D41" t="s">
        <v>9</v>
      </c>
      <c r="E41" t="s">
        <v>8</v>
      </c>
      <c r="F41" t="s">
        <v>168</v>
      </c>
      <c r="G41" t="s">
        <v>162</v>
      </c>
      <c r="H41">
        <v>72900</v>
      </c>
      <c r="I41">
        <v>81000</v>
      </c>
      <c r="J41">
        <v>10</v>
      </c>
      <c r="K41">
        <f>Table1[[#This Row],[Qty]]*Table1[[#This Row],[Cost]]</f>
        <v>729000</v>
      </c>
      <c r="L41">
        <f>Table1[[#This Row],[Qty]]*Table1[[#This Row],[Sales Price]]</f>
        <v>810000</v>
      </c>
      <c r="M41">
        <f>Table1[[#This Row],[Revenue]]-Table1[[#This Row],[Cost Price]]</f>
        <v>81000</v>
      </c>
    </row>
    <row r="42" spans="1:13" hidden="1" x14ac:dyDescent="0.3">
      <c r="A42">
        <v>41</v>
      </c>
      <c r="B42" s="2">
        <v>43506</v>
      </c>
      <c r="C42" t="s">
        <v>51</v>
      </c>
      <c r="D42" t="s">
        <v>10</v>
      </c>
      <c r="E42" t="s">
        <v>5</v>
      </c>
      <c r="F42" t="s">
        <v>169</v>
      </c>
      <c r="G42" t="s">
        <v>170</v>
      </c>
      <c r="H42">
        <v>9450</v>
      </c>
      <c r="I42">
        <v>10500</v>
      </c>
      <c r="J42">
        <v>9</v>
      </c>
      <c r="K42">
        <f>Table1[[#This Row],[Qty]]*Table1[[#This Row],[Cost]]</f>
        <v>85050</v>
      </c>
      <c r="L42">
        <f>Table1[[#This Row],[Qty]]*Table1[[#This Row],[Sales Price]]</f>
        <v>94500</v>
      </c>
      <c r="M42">
        <f>Table1[[#This Row],[Revenue]]-Table1[[#This Row],[Cost Price]]</f>
        <v>9450</v>
      </c>
    </row>
    <row r="43" spans="1:13" hidden="1" x14ac:dyDescent="0.3">
      <c r="A43">
        <v>42</v>
      </c>
      <c r="B43" s="2">
        <v>43507</v>
      </c>
      <c r="C43" t="s">
        <v>52</v>
      </c>
      <c r="D43" t="s">
        <v>9</v>
      </c>
      <c r="E43" t="s">
        <v>8</v>
      </c>
      <c r="F43" t="s">
        <v>171</v>
      </c>
      <c r="G43" t="s">
        <v>170</v>
      </c>
      <c r="H43">
        <v>36000</v>
      </c>
      <c r="I43">
        <v>40000</v>
      </c>
      <c r="J43">
        <v>27</v>
      </c>
      <c r="K43">
        <f>Table1[[#This Row],[Qty]]*Table1[[#This Row],[Cost]]</f>
        <v>972000</v>
      </c>
      <c r="L43">
        <f>Table1[[#This Row],[Qty]]*Table1[[#This Row],[Sales Price]]</f>
        <v>1080000</v>
      </c>
      <c r="M43">
        <f>Table1[[#This Row],[Revenue]]-Table1[[#This Row],[Cost Price]]</f>
        <v>108000</v>
      </c>
    </row>
    <row r="44" spans="1:13" hidden="1" x14ac:dyDescent="0.3">
      <c r="A44">
        <v>43</v>
      </c>
      <c r="B44" s="2">
        <v>43508</v>
      </c>
      <c r="C44" t="s">
        <v>53</v>
      </c>
      <c r="D44" t="s">
        <v>9</v>
      </c>
      <c r="E44" t="s">
        <v>5</v>
      </c>
      <c r="F44" t="s">
        <v>172</v>
      </c>
      <c r="G44" t="s">
        <v>170</v>
      </c>
      <c r="H44">
        <v>24300</v>
      </c>
      <c r="I44">
        <v>27000</v>
      </c>
      <c r="J44">
        <v>15</v>
      </c>
      <c r="K44">
        <f>Table1[[#This Row],[Qty]]*Table1[[#This Row],[Cost]]</f>
        <v>364500</v>
      </c>
      <c r="L44">
        <f>Table1[[#This Row],[Qty]]*Table1[[#This Row],[Sales Price]]</f>
        <v>405000</v>
      </c>
      <c r="M44">
        <f>Table1[[#This Row],[Revenue]]-Table1[[#This Row],[Cost Price]]</f>
        <v>40500</v>
      </c>
    </row>
    <row r="45" spans="1:13" hidden="1" x14ac:dyDescent="0.3">
      <c r="A45">
        <v>44</v>
      </c>
      <c r="B45" s="2">
        <v>43509</v>
      </c>
      <c r="C45" t="s">
        <v>54</v>
      </c>
      <c r="D45" t="s">
        <v>10</v>
      </c>
      <c r="E45" t="s">
        <v>8</v>
      </c>
      <c r="F45" t="s">
        <v>173</v>
      </c>
      <c r="G45" t="s">
        <v>170</v>
      </c>
      <c r="H45">
        <v>9180</v>
      </c>
      <c r="I45">
        <v>10200</v>
      </c>
      <c r="J45">
        <v>3</v>
      </c>
      <c r="K45">
        <f>Table1[[#This Row],[Qty]]*Table1[[#This Row],[Cost]]</f>
        <v>27540</v>
      </c>
      <c r="L45">
        <f>Table1[[#This Row],[Qty]]*Table1[[#This Row],[Sales Price]]</f>
        <v>30600</v>
      </c>
      <c r="M45">
        <f>Table1[[#This Row],[Revenue]]-Table1[[#This Row],[Cost Price]]</f>
        <v>3060</v>
      </c>
    </row>
    <row r="46" spans="1:13" hidden="1" x14ac:dyDescent="0.3">
      <c r="A46">
        <v>45</v>
      </c>
      <c r="B46" s="2">
        <v>43510</v>
      </c>
      <c r="C46" t="s">
        <v>55</v>
      </c>
      <c r="D46" t="s">
        <v>10</v>
      </c>
      <c r="E46" t="s">
        <v>5</v>
      </c>
      <c r="F46" t="s">
        <v>174</v>
      </c>
      <c r="G46" t="s">
        <v>162</v>
      </c>
      <c r="H46">
        <v>8640</v>
      </c>
      <c r="I46">
        <v>9600</v>
      </c>
      <c r="J46">
        <v>9</v>
      </c>
      <c r="K46">
        <f>Table1[[#This Row],[Qty]]*Table1[[#This Row],[Cost]]</f>
        <v>77760</v>
      </c>
      <c r="L46">
        <f>Table1[[#This Row],[Qty]]*Table1[[#This Row],[Sales Price]]</f>
        <v>86400</v>
      </c>
      <c r="M46">
        <f>Table1[[#This Row],[Revenue]]-Table1[[#This Row],[Cost Price]]</f>
        <v>8640</v>
      </c>
    </row>
    <row r="47" spans="1:13" hidden="1" x14ac:dyDescent="0.3">
      <c r="A47">
        <v>46</v>
      </c>
      <c r="B47" s="2">
        <v>43511</v>
      </c>
      <c r="C47" t="s">
        <v>56</v>
      </c>
      <c r="D47" t="s">
        <v>10</v>
      </c>
      <c r="E47" t="s">
        <v>8</v>
      </c>
      <c r="F47" t="s">
        <v>175</v>
      </c>
      <c r="G47" t="s">
        <v>162</v>
      </c>
      <c r="H47">
        <v>8280</v>
      </c>
      <c r="I47">
        <v>9200</v>
      </c>
      <c r="J47">
        <v>22</v>
      </c>
      <c r="K47">
        <f>Table1[[#This Row],[Qty]]*Table1[[#This Row],[Cost]]</f>
        <v>182160</v>
      </c>
      <c r="L47">
        <f>Table1[[#This Row],[Qty]]*Table1[[#This Row],[Sales Price]]</f>
        <v>202400</v>
      </c>
      <c r="M47">
        <f>Table1[[#This Row],[Revenue]]-Table1[[#This Row],[Cost Price]]</f>
        <v>20240</v>
      </c>
    </row>
    <row r="48" spans="1:13" hidden="1" x14ac:dyDescent="0.3">
      <c r="A48">
        <v>47</v>
      </c>
      <c r="B48" s="2">
        <v>43512</v>
      </c>
      <c r="C48" t="s">
        <v>57</v>
      </c>
      <c r="D48" t="s">
        <v>9</v>
      </c>
      <c r="E48" t="s">
        <v>5</v>
      </c>
      <c r="F48" t="s">
        <v>204</v>
      </c>
      <c r="G48" t="s">
        <v>162</v>
      </c>
      <c r="H48">
        <v>4950</v>
      </c>
      <c r="I48">
        <v>5500</v>
      </c>
      <c r="J48">
        <v>16</v>
      </c>
      <c r="K48">
        <f>Table1[[#This Row],[Qty]]*Table1[[#This Row],[Cost]]</f>
        <v>79200</v>
      </c>
      <c r="L48">
        <f>Table1[[#This Row],[Qty]]*Table1[[#This Row],[Sales Price]]</f>
        <v>88000</v>
      </c>
      <c r="M48">
        <f>Table1[[#This Row],[Revenue]]-Table1[[#This Row],[Cost Price]]</f>
        <v>8800</v>
      </c>
    </row>
    <row r="49" spans="1:13" hidden="1" x14ac:dyDescent="0.3">
      <c r="A49">
        <v>48</v>
      </c>
      <c r="B49" s="2">
        <v>43513</v>
      </c>
      <c r="C49" t="s">
        <v>58</v>
      </c>
      <c r="D49" t="s">
        <v>9</v>
      </c>
      <c r="E49" t="s">
        <v>7</v>
      </c>
      <c r="F49" t="s">
        <v>205</v>
      </c>
      <c r="G49" t="s">
        <v>162</v>
      </c>
      <c r="H49">
        <v>3150</v>
      </c>
      <c r="I49">
        <v>3500</v>
      </c>
      <c r="J49">
        <v>6</v>
      </c>
      <c r="K49">
        <f>Table1[[#This Row],[Qty]]*Table1[[#This Row],[Cost]]</f>
        <v>18900</v>
      </c>
      <c r="L49">
        <f>Table1[[#This Row],[Qty]]*Table1[[#This Row],[Sales Price]]</f>
        <v>21000</v>
      </c>
      <c r="M49">
        <f>Table1[[#This Row],[Revenue]]-Table1[[#This Row],[Cost Price]]</f>
        <v>2100</v>
      </c>
    </row>
    <row r="50" spans="1:13" hidden="1" x14ac:dyDescent="0.3">
      <c r="A50">
        <v>49</v>
      </c>
      <c r="B50" s="2">
        <v>43514</v>
      </c>
      <c r="C50" t="s">
        <v>59</v>
      </c>
      <c r="D50" t="s">
        <v>9</v>
      </c>
      <c r="E50" t="s">
        <v>5</v>
      </c>
      <c r="F50" t="s">
        <v>206</v>
      </c>
      <c r="G50" t="s">
        <v>162</v>
      </c>
      <c r="H50">
        <v>2700</v>
      </c>
      <c r="I50">
        <v>3000</v>
      </c>
      <c r="J50">
        <v>3</v>
      </c>
      <c r="K50">
        <f>Table1[[#This Row],[Qty]]*Table1[[#This Row],[Cost]]</f>
        <v>8100</v>
      </c>
      <c r="L50">
        <f>Table1[[#This Row],[Qty]]*Table1[[#This Row],[Sales Price]]</f>
        <v>9000</v>
      </c>
      <c r="M50">
        <f>Table1[[#This Row],[Revenue]]-Table1[[#This Row],[Cost Price]]</f>
        <v>900</v>
      </c>
    </row>
    <row r="51" spans="1:13" hidden="1" x14ac:dyDescent="0.3">
      <c r="A51">
        <v>50</v>
      </c>
      <c r="B51" s="2">
        <v>43515</v>
      </c>
      <c r="C51" t="s">
        <v>60</v>
      </c>
      <c r="D51" t="s">
        <v>9</v>
      </c>
      <c r="E51" t="s">
        <v>7</v>
      </c>
      <c r="F51" t="s">
        <v>207</v>
      </c>
      <c r="G51" t="s">
        <v>162</v>
      </c>
      <c r="H51">
        <v>4050</v>
      </c>
      <c r="I51">
        <v>4500</v>
      </c>
      <c r="J51">
        <v>5</v>
      </c>
      <c r="K51">
        <f>Table1[[#This Row],[Qty]]*Table1[[#This Row],[Cost]]</f>
        <v>20250</v>
      </c>
      <c r="L51">
        <f>Table1[[#This Row],[Qty]]*Table1[[#This Row],[Sales Price]]</f>
        <v>22500</v>
      </c>
      <c r="M51">
        <f>Table1[[#This Row],[Revenue]]-Table1[[#This Row],[Cost Price]]</f>
        <v>2250</v>
      </c>
    </row>
    <row r="52" spans="1:13" hidden="1" x14ac:dyDescent="0.3">
      <c r="A52">
        <v>51</v>
      </c>
      <c r="B52" s="2">
        <v>43516</v>
      </c>
      <c r="C52" t="s">
        <v>61</v>
      </c>
      <c r="D52" t="s">
        <v>9</v>
      </c>
      <c r="E52" t="s">
        <v>5</v>
      </c>
      <c r="F52" t="s">
        <v>208</v>
      </c>
      <c r="G52" t="s">
        <v>162</v>
      </c>
      <c r="H52">
        <v>53100</v>
      </c>
      <c r="I52">
        <v>59000</v>
      </c>
      <c r="J52">
        <v>1</v>
      </c>
      <c r="K52">
        <f>Table1[[#This Row],[Qty]]*Table1[[#This Row],[Cost]]</f>
        <v>53100</v>
      </c>
      <c r="L52">
        <f>Table1[[#This Row],[Qty]]*Table1[[#This Row],[Sales Price]]</f>
        <v>59000</v>
      </c>
      <c r="M52">
        <f>Table1[[#This Row],[Revenue]]-Table1[[#This Row],[Cost Price]]</f>
        <v>5900</v>
      </c>
    </row>
    <row r="53" spans="1:13" hidden="1" x14ac:dyDescent="0.3">
      <c r="A53">
        <v>52</v>
      </c>
      <c r="B53" s="2">
        <v>43517</v>
      </c>
      <c r="C53" t="s">
        <v>62</v>
      </c>
      <c r="D53" t="s">
        <v>9</v>
      </c>
      <c r="E53" t="s">
        <v>7</v>
      </c>
      <c r="F53" t="s">
        <v>209</v>
      </c>
      <c r="G53" t="s">
        <v>162</v>
      </c>
      <c r="H53">
        <v>88200</v>
      </c>
      <c r="I53">
        <v>98000</v>
      </c>
      <c r="J53">
        <v>5</v>
      </c>
      <c r="K53">
        <f>Table1[[#This Row],[Qty]]*Table1[[#This Row],[Cost]]</f>
        <v>441000</v>
      </c>
      <c r="L53">
        <f>Table1[[#This Row],[Qty]]*Table1[[#This Row],[Sales Price]]</f>
        <v>490000</v>
      </c>
      <c r="M53">
        <f>Table1[[#This Row],[Revenue]]-Table1[[#This Row],[Cost Price]]</f>
        <v>49000</v>
      </c>
    </row>
    <row r="54" spans="1:13" hidden="1" x14ac:dyDescent="0.3">
      <c r="A54">
        <v>53</v>
      </c>
      <c r="B54" s="2">
        <v>43518</v>
      </c>
      <c r="C54" t="s">
        <v>63</v>
      </c>
      <c r="D54" t="s">
        <v>9</v>
      </c>
      <c r="E54" t="s">
        <v>5</v>
      </c>
      <c r="F54" t="s">
        <v>210</v>
      </c>
      <c r="G54" t="s">
        <v>162</v>
      </c>
      <c r="H54">
        <v>8640</v>
      </c>
      <c r="I54">
        <v>9600</v>
      </c>
      <c r="J54">
        <v>7</v>
      </c>
      <c r="K54">
        <f>Table1[[#This Row],[Qty]]*Table1[[#This Row],[Cost]]</f>
        <v>60480</v>
      </c>
      <c r="L54">
        <f>Table1[[#This Row],[Qty]]*Table1[[#This Row],[Sales Price]]</f>
        <v>67200</v>
      </c>
      <c r="M54">
        <f>Table1[[#This Row],[Revenue]]-Table1[[#This Row],[Cost Price]]</f>
        <v>6720</v>
      </c>
    </row>
    <row r="55" spans="1:13" hidden="1" x14ac:dyDescent="0.3">
      <c r="A55">
        <v>54</v>
      </c>
      <c r="B55" s="2">
        <v>43519</v>
      </c>
      <c r="C55" t="s">
        <v>64</v>
      </c>
      <c r="D55" t="s">
        <v>9</v>
      </c>
      <c r="E55" t="s">
        <v>7</v>
      </c>
      <c r="F55" t="s">
        <v>211</v>
      </c>
      <c r="G55" t="s">
        <v>170</v>
      </c>
      <c r="H55">
        <v>8280</v>
      </c>
      <c r="I55">
        <v>9200</v>
      </c>
      <c r="J55">
        <v>4</v>
      </c>
      <c r="K55">
        <f>Table1[[#This Row],[Qty]]*Table1[[#This Row],[Cost]]</f>
        <v>33120</v>
      </c>
      <c r="L55">
        <f>Table1[[#This Row],[Qty]]*Table1[[#This Row],[Sales Price]]</f>
        <v>36800</v>
      </c>
      <c r="M55">
        <f>Table1[[#This Row],[Revenue]]-Table1[[#This Row],[Cost Price]]</f>
        <v>3680</v>
      </c>
    </row>
    <row r="56" spans="1:13" hidden="1" x14ac:dyDescent="0.3">
      <c r="A56">
        <v>55</v>
      </c>
      <c r="B56" s="2">
        <v>43520</v>
      </c>
      <c r="C56" t="s">
        <v>65</v>
      </c>
      <c r="D56" t="s">
        <v>9</v>
      </c>
      <c r="E56" t="s">
        <v>5</v>
      </c>
      <c r="F56" t="s">
        <v>212</v>
      </c>
      <c r="G56" t="s">
        <v>170</v>
      </c>
      <c r="H56">
        <v>4950</v>
      </c>
      <c r="I56">
        <v>5500</v>
      </c>
      <c r="J56">
        <v>8</v>
      </c>
      <c r="K56">
        <f>Table1[[#This Row],[Qty]]*Table1[[#This Row],[Cost]]</f>
        <v>39600</v>
      </c>
      <c r="L56">
        <f>Table1[[#This Row],[Qty]]*Table1[[#This Row],[Sales Price]]</f>
        <v>44000</v>
      </c>
      <c r="M56">
        <f>Table1[[#This Row],[Revenue]]-Table1[[#This Row],[Cost Price]]</f>
        <v>4400</v>
      </c>
    </row>
    <row r="57" spans="1:13" hidden="1" x14ac:dyDescent="0.3">
      <c r="A57">
        <v>56</v>
      </c>
      <c r="B57" s="2">
        <v>43521</v>
      </c>
      <c r="C57" t="s">
        <v>66</v>
      </c>
      <c r="D57" t="s">
        <v>9</v>
      </c>
      <c r="E57" t="s">
        <v>7</v>
      </c>
      <c r="F57" t="s">
        <v>213</v>
      </c>
      <c r="G57" t="s">
        <v>170</v>
      </c>
      <c r="H57">
        <v>3150</v>
      </c>
      <c r="I57">
        <v>3500</v>
      </c>
      <c r="J57">
        <v>8</v>
      </c>
      <c r="K57">
        <f>Table1[[#This Row],[Qty]]*Table1[[#This Row],[Cost]]</f>
        <v>25200</v>
      </c>
      <c r="L57">
        <f>Table1[[#This Row],[Qty]]*Table1[[#This Row],[Sales Price]]</f>
        <v>28000</v>
      </c>
      <c r="M57">
        <f>Table1[[#This Row],[Revenue]]-Table1[[#This Row],[Cost Price]]</f>
        <v>2800</v>
      </c>
    </row>
    <row r="58" spans="1:13" hidden="1" x14ac:dyDescent="0.3">
      <c r="A58">
        <v>57</v>
      </c>
      <c r="B58" s="2">
        <v>43522</v>
      </c>
      <c r="C58" t="s">
        <v>67</v>
      </c>
      <c r="D58" t="s">
        <v>10</v>
      </c>
      <c r="E58" t="s">
        <v>5</v>
      </c>
      <c r="F58" t="s">
        <v>214</v>
      </c>
      <c r="G58" t="s">
        <v>215</v>
      </c>
      <c r="H58">
        <v>2700</v>
      </c>
      <c r="I58">
        <v>3000</v>
      </c>
      <c r="J58">
        <v>9</v>
      </c>
      <c r="K58">
        <f>Table1[[#This Row],[Qty]]*Table1[[#This Row],[Cost]]</f>
        <v>24300</v>
      </c>
      <c r="L58">
        <f>Table1[[#This Row],[Qty]]*Table1[[#This Row],[Sales Price]]</f>
        <v>27000</v>
      </c>
      <c r="M58">
        <f>Table1[[#This Row],[Revenue]]-Table1[[#This Row],[Cost Price]]</f>
        <v>2700</v>
      </c>
    </row>
    <row r="59" spans="1:13" hidden="1" x14ac:dyDescent="0.3">
      <c r="A59">
        <v>58</v>
      </c>
      <c r="B59" s="2">
        <v>43523</v>
      </c>
      <c r="C59" t="s">
        <v>68</v>
      </c>
      <c r="D59" t="s">
        <v>9</v>
      </c>
      <c r="E59" t="s">
        <v>7</v>
      </c>
      <c r="F59" t="s">
        <v>216</v>
      </c>
      <c r="G59" t="s">
        <v>215</v>
      </c>
      <c r="H59">
        <v>4050</v>
      </c>
      <c r="I59">
        <v>4500</v>
      </c>
      <c r="J59">
        <v>2</v>
      </c>
      <c r="K59">
        <f>Table1[[#This Row],[Qty]]*Table1[[#This Row],[Cost]]</f>
        <v>8100</v>
      </c>
      <c r="L59">
        <f>Table1[[#This Row],[Qty]]*Table1[[#This Row],[Sales Price]]</f>
        <v>9000</v>
      </c>
      <c r="M59">
        <f>Table1[[#This Row],[Revenue]]-Table1[[#This Row],[Cost Price]]</f>
        <v>900</v>
      </c>
    </row>
    <row r="60" spans="1:13" hidden="1" x14ac:dyDescent="0.3">
      <c r="A60">
        <v>59</v>
      </c>
      <c r="B60" s="2">
        <v>43524</v>
      </c>
      <c r="C60" t="s">
        <v>69</v>
      </c>
      <c r="D60" t="s">
        <v>10</v>
      </c>
      <c r="E60" t="s">
        <v>5</v>
      </c>
      <c r="F60" t="s">
        <v>217</v>
      </c>
      <c r="G60" t="s">
        <v>215</v>
      </c>
      <c r="H60">
        <v>53100</v>
      </c>
      <c r="I60">
        <v>59000</v>
      </c>
      <c r="J60">
        <v>1</v>
      </c>
      <c r="K60">
        <f>Table1[[#This Row],[Qty]]*Table1[[#This Row],[Cost]]</f>
        <v>53100</v>
      </c>
      <c r="L60">
        <f>Table1[[#This Row],[Qty]]*Table1[[#This Row],[Sales Price]]</f>
        <v>59000</v>
      </c>
      <c r="M60">
        <f>Table1[[#This Row],[Revenue]]-Table1[[#This Row],[Cost Price]]</f>
        <v>5900</v>
      </c>
    </row>
    <row r="61" spans="1:13" x14ac:dyDescent="0.3">
      <c r="A61">
        <v>60</v>
      </c>
      <c r="B61" s="2">
        <v>43525</v>
      </c>
      <c r="C61" t="s">
        <v>70</v>
      </c>
      <c r="D61" t="s">
        <v>9</v>
      </c>
      <c r="E61" t="s">
        <v>7</v>
      </c>
      <c r="F61" t="s">
        <v>218</v>
      </c>
      <c r="G61" t="s">
        <v>215</v>
      </c>
      <c r="H61">
        <v>88200</v>
      </c>
      <c r="I61">
        <v>98000</v>
      </c>
      <c r="J61">
        <v>22</v>
      </c>
      <c r="K61">
        <f>Table1[[#This Row],[Qty]]*Table1[[#This Row],[Cost]]</f>
        <v>1940400</v>
      </c>
      <c r="L61">
        <f>Table1[[#This Row],[Qty]]*Table1[[#This Row],[Sales Price]]</f>
        <v>2156000</v>
      </c>
      <c r="M61">
        <f>Table1[[#This Row],[Revenue]]-Table1[[#This Row],[Cost Price]]</f>
        <v>215600</v>
      </c>
    </row>
    <row r="62" spans="1:13" hidden="1" x14ac:dyDescent="0.3">
      <c r="A62">
        <v>61</v>
      </c>
      <c r="B62" s="2">
        <v>43526</v>
      </c>
      <c r="C62" t="s">
        <v>71</v>
      </c>
      <c r="D62" t="s">
        <v>10</v>
      </c>
      <c r="E62" t="s">
        <v>5</v>
      </c>
      <c r="F62" t="s">
        <v>219</v>
      </c>
      <c r="G62" t="s">
        <v>215</v>
      </c>
      <c r="H62">
        <v>38250</v>
      </c>
      <c r="I62">
        <v>42500</v>
      </c>
      <c r="J62">
        <v>8</v>
      </c>
      <c r="K62">
        <f>Table1[[#This Row],[Qty]]*Table1[[#This Row],[Cost]]</f>
        <v>306000</v>
      </c>
      <c r="L62">
        <f>Table1[[#This Row],[Qty]]*Table1[[#This Row],[Sales Price]]</f>
        <v>340000</v>
      </c>
      <c r="M62">
        <f>Table1[[#This Row],[Revenue]]-Table1[[#This Row],[Cost Price]]</f>
        <v>34000</v>
      </c>
    </row>
    <row r="63" spans="1:13" hidden="1" x14ac:dyDescent="0.3">
      <c r="A63">
        <v>62</v>
      </c>
      <c r="B63" s="2">
        <v>43527</v>
      </c>
      <c r="C63" t="s">
        <v>72</v>
      </c>
      <c r="D63" t="s">
        <v>10</v>
      </c>
      <c r="E63" t="s">
        <v>7</v>
      </c>
      <c r="F63" t="s">
        <v>220</v>
      </c>
      <c r="G63" t="s">
        <v>215</v>
      </c>
      <c r="H63">
        <v>2700</v>
      </c>
      <c r="I63">
        <v>3000</v>
      </c>
      <c r="J63">
        <v>7</v>
      </c>
      <c r="K63">
        <f>Table1[[#This Row],[Qty]]*Table1[[#This Row],[Cost]]</f>
        <v>18900</v>
      </c>
      <c r="L63">
        <f>Table1[[#This Row],[Qty]]*Table1[[#This Row],[Sales Price]]</f>
        <v>21000</v>
      </c>
      <c r="M63">
        <f>Table1[[#This Row],[Revenue]]-Table1[[#This Row],[Cost Price]]</f>
        <v>2100</v>
      </c>
    </row>
    <row r="64" spans="1:13" hidden="1" x14ac:dyDescent="0.3">
      <c r="A64">
        <v>63</v>
      </c>
      <c r="B64" s="2">
        <v>43528</v>
      </c>
      <c r="C64" t="s">
        <v>73</v>
      </c>
      <c r="D64" t="s">
        <v>9</v>
      </c>
      <c r="E64" t="s">
        <v>5</v>
      </c>
      <c r="F64" t="s">
        <v>221</v>
      </c>
      <c r="G64" t="s">
        <v>215</v>
      </c>
      <c r="H64">
        <v>23850</v>
      </c>
      <c r="I64">
        <v>26500</v>
      </c>
      <c r="J64">
        <v>56</v>
      </c>
      <c r="K64">
        <f>Table1[[#This Row],[Qty]]*Table1[[#This Row],[Cost]]</f>
        <v>1335600</v>
      </c>
      <c r="L64">
        <f>Table1[[#This Row],[Qty]]*Table1[[#This Row],[Sales Price]]</f>
        <v>1484000</v>
      </c>
      <c r="M64">
        <f>Table1[[#This Row],[Revenue]]-Table1[[#This Row],[Cost Price]]</f>
        <v>148400</v>
      </c>
    </row>
    <row r="65" spans="1:13" hidden="1" x14ac:dyDescent="0.3">
      <c r="A65">
        <v>64</v>
      </c>
      <c r="B65" s="2">
        <v>43529</v>
      </c>
      <c r="C65" t="s">
        <v>74</v>
      </c>
      <c r="D65" t="s">
        <v>10</v>
      </c>
      <c r="E65" t="s">
        <v>7</v>
      </c>
      <c r="F65" t="s">
        <v>222</v>
      </c>
      <c r="G65" t="s">
        <v>215</v>
      </c>
      <c r="H65">
        <v>24750</v>
      </c>
      <c r="I65">
        <v>27500</v>
      </c>
      <c r="J65">
        <v>10</v>
      </c>
      <c r="K65">
        <f>Table1[[#This Row],[Qty]]*Table1[[#This Row],[Cost]]</f>
        <v>247500</v>
      </c>
      <c r="L65">
        <f>Table1[[#This Row],[Qty]]*Table1[[#This Row],[Sales Price]]</f>
        <v>275000</v>
      </c>
      <c r="M65">
        <f>Table1[[#This Row],[Revenue]]-Table1[[#This Row],[Cost Price]]</f>
        <v>27500</v>
      </c>
    </row>
    <row r="66" spans="1:13" hidden="1" x14ac:dyDescent="0.3">
      <c r="A66">
        <v>65</v>
      </c>
      <c r="B66" s="2">
        <v>43530</v>
      </c>
      <c r="C66" t="s">
        <v>75</v>
      </c>
      <c r="D66" t="s">
        <v>9</v>
      </c>
      <c r="E66" t="s">
        <v>5</v>
      </c>
      <c r="F66" t="s">
        <v>223</v>
      </c>
      <c r="G66" t="s">
        <v>215</v>
      </c>
      <c r="H66">
        <v>44550</v>
      </c>
      <c r="I66">
        <v>49500</v>
      </c>
      <c r="J66">
        <v>9</v>
      </c>
      <c r="K66">
        <f>Table1[[#This Row],[Qty]]*Table1[[#This Row],[Cost]]</f>
        <v>400950</v>
      </c>
      <c r="L66">
        <f>Table1[[#This Row],[Qty]]*Table1[[#This Row],[Sales Price]]</f>
        <v>445500</v>
      </c>
      <c r="M66">
        <f>Table1[[#This Row],[Revenue]]-Table1[[#This Row],[Cost Price]]</f>
        <v>44550</v>
      </c>
    </row>
    <row r="67" spans="1:13" hidden="1" x14ac:dyDescent="0.3">
      <c r="A67">
        <v>66</v>
      </c>
      <c r="B67" s="2">
        <v>43531</v>
      </c>
      <c r="C67" t="s">
        <v>76</v>
      </c>
      <c r="D67" t="s">
        <v>9</v>
      </c>
      <c r="E67" t="s">
        <v>7</v>
      </c>
      <c r="F67" t="s">
        <v>224</v>
      </c>
      <c r="G67" t="s">
        <v>215</v>
      </c>
      <c r="H67">
        <v>9000</v>
      </c>
      <c r="I67">
        <v>10000</v>
      </c>
      <c r="J67">
        <v>27</v>
      </c>
      <c r="K67">
        <f>Table1[[#This Row],[Qty]]*Table1[[#This Row],[Cost]]</f>
        <v>243000</v>
      </c>
      <c r="L67">
        <f>Table1[[#This Row],[Qty]]*Table1[[#This Row],[Sales Price]]</f>
        <v>270000</v>
      </c>
      <c r="M67">
        <f>Table1[[#This Row],[Revenue]]-Table1[[#This Row],[Cost Price]]</f>
        <v>27000</v>
      </c>
    </row>
    <row r="68" spans="1:13" hidden="1" x14ac:dyDescent="0.3">
      <c r="A68">
        <v>67</v>
      </c>
      <c r="B68" s="2">
        <v>43532</v>
      </c>
      <c r="C68" t="s">
        <v>77</v>
      </c>
      <c r="D68" t="s">
        <v>10</v>
      </c>
      <c r="E68" t="s">
        <v>5</v>
      </c>
      <c r="F68" t="s">
        <v>225</v>
      </c>
      <c r="G68" t="s">
        <v>215</v>
      </c>
      <c r="H68">
        <v>8640</v>
      </c>
      <c r="I68">
        <v>9600</v>
      </c>
      <c r="J68">
        <v>15</v>
      </c>
      <c r="K68">
        <f>Table1[[#This Row],[Qty]]*Table1[[#This Row],[Cost]]</f>
        <v>129600</v>
      </c>
      <c r="L68">
        <f>Table1[[#This Row],[Qty]]*Table1[[#This Row],[Sales Price]]</f>
        <v>144000</v>
      </c>
      <c r="M68">
        <f>Table1[[#This Row],[Revenue]]-Table1[[#This Row],[Cost Price]]</f>
        <v>14400</v>
      </c>
    </row>
    <row r="69" spans="1:13" x14ac:dyDescent="0.3">
      <c r="A69">
        <v>68</v>
      </c>
      <c r="B69" s="2">
        <v>43533</v>
      </c>
      <c r="C69" t="s">
        <v>78</v>
      </c>
      <c r="D69" t="s">
        <v>9</v>
      </c>
      <c r="E69" t="s">
        <v>7</v>
      </c>
      <c r="F69" t="s">
        <v>226</v>
      </c>
      <c r="G69" t="s">
        <v>215</v>
      </c>
      <c r="H69">
        <v>9000</v>
      </c>
      <c r="I69">
        <v>10000</v>
      </c>
      <c r="J69">
        <v>3</v>
      </c>
      <c r="K69">
        <f>Table1[[#This Row],[Qty]]*Table1[[#This Row],[Cost]]</f>
        <v>27000</v>
      </c>
      <c r="L69">
        <f>Table1[[#This Row],[Qty]]*Table1[[#This Row],[Sales Price]]</f>
        <v>30000</v>
      </c>
      <c r="M69">
        <f>Table1[[#This Row],[Revenue]]-Table1[[#This Row],[Cost Price]]</f>
        <v>3000</v>
      </c>
    </row>
    <row r="70" spans="1:13" hidden="1" x14ac:dyDescent="0.3">
      <c r="A70">
        <v>69</v>
      </c>
      <c r="B70" s="2">
        <v>43534</v>
      </c>
      <c r="C70" t="s">
        <v>79</v>
      </c>
      <c r="D70" t="s">
        <v>10</v>
      </c>
      <c r="E70" t="s">
        <v>5</v>
      </c>
      <c r="F70" t="s">
        <v>163</v>
      </c>
      <c r="G70" t="s">
        <v>162</v>
      </c>
      <c r="H70">
        <v>3870</v>
      </c>
      <c r="I70">
        <v>4300</v>
      </c>
      <c r="J70">
        <v>9</v>
      </c>
      <c r="K70">
        <f>Table1[[#This Row],[Qty]]*Table1[[#This Row],[Cost]]</f>
        <v>34830</v>
      </c>
      <c r="L70">
        <f>Table1[[#This Row],[Qty]]*Table1[[#This Row],[Sales Price]]</f>
        <v>38700</v>
      </c>
      <c r="M70">
        <f>Table1[[#This Row],[Revenue]]-Table1[[#This Row],[Cost Price]]</f>
        <v>3870</v>
      </c>
    </row>
    <row r="71" spans="1:13" hidden="1" x14ac:dyDescent="0.3">
      <c r="A71">
        <v>70</v>
      </c>
      <c r="B71" s="2">
        <v>43535</v>
      </c>
      <c r="C71" t="s">
        <v>80</v>
      </c>
      <c r="D71" t="s">
        <v>10</v>
      </c>
      <c r="E71" t="s">
        <v>7</v>
      </c>
      <c r="F71" t="s">
        <v>164</v>
      </c>
      <c r="G71" t="s">
        <v>162</v>
      </c>
      <c r="H71">
        <v>8640</v>
      </c>
      <c r="I71">
        <v>9600</v>
      </c>
      <c r="J71">
        <v>22</v>
      </c>
      <c r="K71">
        <f>Table1[[#This Row],[Qty]]*Table1[[#This Row],[Cost]]</f>
        <v>190080</v>
      </c>
      <c r="L71">
        <f>Table1[[#This Row],[Qty]]*Table1[[#This Row],[Sales Price]]</f>
        <v>211200</v>
      </c>
      <c r="M71">
        <f>Table1[[#This Row],[Revenue]]-Table1[[#This Row],[Cost Price]]</f>
        <v>21120</v>
      </c>
    </row>
    <row r="72" spans="1:13" hidden="1" x14ac:dyDescent="0.3">
      <c r="A72">
        <v>71</v>
      </c>
      <c r="B72" s="2">
        <v>43536</v>
      </c>
      <c r="C72" t="s">
        <v>81</v>
      </c>
      <c r="D72" t="s">
        <v>9</v>
      </c>
      <c r="E72" t="s">
        <v>5</v>
      </c>
      <c r="F72" t="s">
        <v>165</v>
      </c>
      <c r="G72" t="s">
        <v>162</v>
      </c>
      <c r="H72">
        <v>8280</v>
      </c>
      <c r="I72">
        <v>9200</v>
      </c>
      <c r="J72">
        <v>16</v>
      </c>
      <c r="K72">
        <f>Table1[[#This Row],[Qty]]*Table1[[#This Row],[Cost]]</f>
        <v>132480</v>
      </c>
      <c r="L72">
        <f>Table1[[#This Row],[Qty]]*Table1[[#This Row],[Sales Price]]</f>
        <v>147200</v>
      </c>
      <c r="M72">
        <f>Table1[[#This Row],[Revenue]]-Table1[[#This Row],[Cost Price]]</f>
        <v>14720</v>
      </c>
    </row>
    <row r="73" spans="1:13" hidden="1" x14ac:dyDescent="0.3">
      <c r="A73">
        <v>72</v>
      </c>
      <c r="B73" s="2">
        <v>43537</v>
      </c>
      <c r="C73" t="s">
        <v>82</v>
      </c>
      <c r="D73" t="s">
        <v>10</v>
      </c>
      <c r="E73" t="s">
        <v>7</v>
      </c>
      <c r="F73" t="s">
        <v>166</v>
      </c>
      <c r="G73" t="s">
        <v>162</v>
      </c>
      <c r="H73">
        <v>4950</v>
      </c>
      <c r="I73">
        <v>5500</v>
      </c>
      <c r="J73">
        <v>6</v>
      </c>
      <c r="K73">
        <f>Table1[[#This Row],[Qty]]*Table1[[#This Row],[Cost]]</f>
        <v>29700</v>
      </c>
      <c r="L73">
        <f>Table1[[#This Row],[Qty]]*Table1[[#This Row],[Sales Price]]</f>
        <v>33000</v>
      </c>
      <c r="M73">
        <f>Table1[[#This Row],[Revenue]]-Table1[[#This Row],[Cost Price]]</f>
        <v>3300</v>
      </c>
    </row>
    <row r="74" spans="1:13" hidden="1" x14ac:dyDescent="0.3">
      <c r="A74">
        <v>73</v>
      </c>
      <c r="B74" s="2">
        <v>43538</v>
      </c>
      <c r="C74" t="s">
        <v>83</v>
      </c>
      <c r="D74" t="s">
        <v>9</v>
      </c>
      <c r="E74" t="s">
        <v>5</v>
      </c>
      <c r="F74" t="s">
        <v>167</v>
      </c>
      <c r="G74" t="s">
        <v>162</v>
      </c>
      <c r="H74">
        <v>3150</v>
      </c>
      <c r="I74">
        <v>3500</v>
      </c>
      <c r="J74">
        <v>3</v>
      </c>
      <c r="K74">
        <f>Table1[[#This Row],[Qty]]*Table1[[#This Row],[Cost]]</f>
        <v>9450</v>
      </c>
      <c r="L74">
        <f>Table1[[#This Row],[Qty]]*Table1[[#This Row],[Sales Price]]</f>
        <v>10500</v>
      </c>
      <c r="M74">
        <f>Table1[[#This Row],[Revenue]]-Table1[[#This Row],[Cost Price]]</f>
        <v>1050</v>
      </c>
    </row>
    <row r="75" spans="1:13" hidden="1" x14ac:dyDescent="0.3">
      <c r="A75">
        <v>74</v>
      </c>
      <c r="B75" s="2">
        <v>43539</v>
      </c>
      <c r="C75" t="s">
        <v>84</v>
      </c>
      <c r="D75" t="s">
        <v>9</v>
      </c>
      <c r="E75" t="s">
        <v>7</v>
      </c>
      <c r="F75" t="s">
        <v>168</v>
      </c>
      <c r="G75" t="s">
        <v>162</v>
      </c>
      <c r="H75">
        <v>2700</v>
      </c>
      <c r="I75">
        <v>3000</v>
      </c>
      <c r="J75">
        <v>5</v>
      </c>
      <c r="K75">
        <f>Table1[[#This Row],[Qty]]*Table1[[#This Row],[Cost]]</f>
        <v>13500</v>
      </c>
      <c r="L75">
        <f>Table1[[#This Row],[Qty]]*Table1[[#This Row],[Sales Price]]</f>
        <v>15000</v>
      </c>
      <c r="M75">
        <f>Table1[[#This Row],[Revenue]]-Table1[[#This Row],[Cost Price]]</f>
        <v>1500</v>
      </c>
    </row>
    <row r="76" spans="1:13" hidden="1" x14ac:dyDescent="0.3">
      <c r="A76">
        <v>75</v>
      </c>
      <c r="B76" s="2">
        <v>43540</v>
      </c>
      <c r="C76" t="s">
        <v>85</v>
      </c>
      <c r="D76" t="s">
        <v>10</v>
      </c>
      <c r="E76" t="s">
        <v>5</v>
      </c>
      <c r="F76" t="s">
        <v>169</v>
      </c>
      <c r="G76" t="s">
        <v>170</v>
      </c>
      <c r="H76">
        <v>4050</v>
      </c>
      <c r="I76">
        <v>4500</v>
      </c>
      <c r="J76">
        <v>1</v>
      </c>
      <c r="K76">
        <f>Table1[[#This Row],[Qty]]*Table1[[#This Row],[Cost]]</f>
        <v>4050</v>
      </c>
      <c r="L76">
        <f>Table1[[#This Row],[Qty]]*Table1[[#This Row],[Sales Price]]</f>
        <v>4500</v>
      </c>
      <c r="M76">
        <f>Table1[[#This Row],[Revenue]]-Table1[[#This Row],[Cost Price]]</f>
        <v>450</v>
      </c>
    </row>
    <row r="77" spans="1:13" hidden="1" x14ac:dyDescent="0.3">
      <c r="A77">
        <v>76</v>
      </c>
      <c r="B77" s="2">
        <v>43541</v>
      </c>
      <c r="C77" t="s">
        <v>86</v>
      </c>
      <c r="D77" t="s">
        <v>9</v>
      </c>
      <c r="E77" t="s">
        <v>7</v>
      </c>
      <c r="F77" t="s">
        <v>171</v>
      </c>
      <c r="G77" t="s">
        <v>170</v>
      </c>
      <c r="H77">
        <v>53100</v>
      </c>
      <c r="I77">
        <v>59000</v>
      </c>
      <c r="J77">
        <v>5</v>
      </c>
      <c r="K77">
        <f>Table1[[#This Row],[Qty]]*Table1[[#This Row],[Cost]]</f>
        <v>265500</v>
      </c>
      <c r="L77">
        <f>Table1[[#This Row],[Qty]]*Table1[[#This Row],[Sales Price]]</f>
        <v>295000</v>
      </c>
      <c r="M77">
        <f>Table1[[#This Row],[Revenue]]-Table1[[#This Row],[Cost Price]]</f>
        <v>29500</v>
      </c>
    </row>
    <row r="78" spans="1:13" hidden="1" x14ac:dyDescent="0.3">
      <c r="A78">
        <v>77</v>
      </c>
      <c r="B78" s="2">
        <v>43542</v>
      </c>
      <c r="C78" t="s">
        <v>87</v>
      </c>
      <c r="D78" t="s">
        <v>9</v>
      </c>
      <c r="E78" t="s">
        <v>5</v>
      </c>
      <c r="F78" t="s">
        <v>172</v>
      </c>
      <c r="G78" t="s">
        <v>170</v>
      </c>
      <c r="H78">
        <v>88200</v>
      </c>
      <c r="I78">
        <v>98000</v>
      </c>
      <c r="J78">
        <v>7</v>
      </c>
      <c r="K78">
        <f>Table1[[#This Row],[Qty]]*Table1[[#This Row],[Cost]]</f>
        <v>617400</v>
      </c>
      <c r="L78">
        <f>Table1[[#This Row],[Qty]]*Table1[[#This Row],[Sales Price]]</f>
        <v>686000</v>
      </c>
      <c r="M78">
        <f>Table1[[#This Row],[Revenue]]-Table1[[#This Row],[Cost Price]]</f>
        <v>68600</v>
      </c>
    </row>
    <row r="79" spans="1:13" hidden="1" x14ac:dyDescent="0.3">
      <c r="A79">
        <v>78</v>
      </c>
      <c r="B79" s="2">
        <v>43543</v>
      </c>
      <c r="C79" t="s">
        <v>88</v>
      </c>
      <c r="D79" t="s">
        <v>10</v>
      </c>
      <c r="E79" t="s">
        <v>7</v>
      </c>
      <c r="F79" t="s">
        <v>173</v>
      </c>
      <c r="G79" t="s">
        <v>170</v>
      </c>
      <c r="H79">
        <v>38250</v>
      </c>
      <c r="I79">
        <v>42500</v>
      </c>
      <c r="J79">
        <v>4</v>
      </c>
      <c r="K79">
        <f>Table1[[#This Row],[Qty]]*Table1[[#This Row],[Cost]]</f>
        <v>153000</v>
      </c>
      <c r="L79">
        <f>Table1[[#This Row],[Qty]]*Table1[[#This Row],[Sales Price]]</f>
        <v>170000</v>
      </c>
      <c r="M79">
        <f>Table1[[#This Row],[Revenue]]-Table1[[#This Row],[Cost Price]]</f>
        <v>17000</v>
      </c>
    </row>
    <row r="80" spans="1:13" hidden="1" x14ac:dyDescent="0.3">
      <c r="A80">
        <v>79</v>
      </c>
      <c r="B80" s="2">
        <v>43544</v>
      </c>
      <c r="C80" t="s">
        <v>89</v>
      </c>
      <c r="D80" t="s">
        <v>9</v>
      </c>
      <c r="E80" t="s">
        <v>5</v>
      </c>
      <c r="F80" t="s">
        <v>174</v>
      </c>
      <c r="G80" t="s">
        <v>162</v>
      </c>
      <c r="H80">
        <v>2700</v>
      </c>
      <c r="I80">
        <v>3000</v>
      </c>
      <c r="J80">
        <v>8</v>
      </c>
      <c r="K80">
        <f>Table1[[#This Row],[Qty]]*Table1[[#This Row],[Cost]]</f>
        <v>21600</v>
      </c>
      <c r="L80">
        <f>Table1[[#This Row],[Qty]]*Table1[[#This Row],[Sales Price]]</f>
        <v>24000</v>
      </c>
      <c r="M80">
        <f>Table1[[#This Row],[Revenue]]-Table1[[#This Row],[Cost Price]]</f>
        <v>2400</v>
      </c>
    </row>
    <row r="81" spans="1:13" hidden="1" x14ac:dyDescent="0.3">
      <c r="A81">
        <v>80</v>
      </c>
      <c r="B81" s="2">
        <v>43545</v>
      </c>
      <c r="C81" t="s">
        <v>90</v>
      </c>
      <c r="D81" t="s">
        <v>10</v>
      </c>
      <c r="E81" t="s">
        <v>7</v>
      </c>
      <c r="F81" t="s">
        <v>175</v>
      </c>
      <c r="G81" t="s">
        <v>162</v>
      </c>
      <c r="H81">
        <v>23850</v>
      </c>
      <c r="I81">
        <v>26500</v>
      </c>
      <c r="J81">
        <v>8</v>
      </c>
      <c r="K81">
        <f>Table1[[#This Row],[Qty]]*Table1[[#This Row],[Cost]]</f>
        <v>190800</v>
      </c>
      <c r="L81">
        <f>Table1[[#This Row],[Qty]]*Table1[[#This Row],[Sales Price]]</f>
        <v>212000</v>
      </c>
      <c r="M81">
        <f>Table1[[#This Row],[Revenue]]-Table1[[#This Row],[Cost Price]]</f>
        <v>21200</v>
      </c>
    </row>
    <row r="82" spans="1:13" hidden="1" x14ac:dyDescent="0.3">
      <c r="A82">
        <v>81</v>
      </c>
      <c r="B82" s="2">
        <v>43546</v>
      </c>
      <c r="C82" t="s">
        <v>91</v>
      </c>
      <c r="D82" t="s">
        <v>9</v>
      </c>
      <c r="E82" t="s">
        <v>5</v>
      </c>
      <c r="F82" t="s">
        <v>204</v>
      </c>
      <c r="G82" t="s">
        <v>162</v>
      </c>
      <c r="H82">
        <v>24750</v>
      </c>
      <c r="I82">
        <v>27500</v>
      </c>
      <c r="J82">
        <v>9</v>
      </c>
      <c r="K82">
        <f>Table1[[#This Row],[Qty]]*Table1[[#This Row],[Cost]]</f>
        <v>222750</v>
      </c>
      <c r="L82">
        <f>Table1[[#This Row],[Qty]]*Table1[[#This Row],[Sales Price]]</f>
        <v>247500</v>
      </c>
      <c r="M82">
        <f>Table1[[#This Row],[Revenue]]-Table1[[#This Row],[Cost Price]]</f>
        <v>24750</v>
      </c>
    </row>
    <row r="83" spans="1:13" hidden="1" x14ac:dyDescent="0.3">
      <c r="A83">
        <v>82</v>
      </c>
      <c r="B83" s="2">
        <v>43547</v>
      </c>
      <c r="C83" t="s">
        <v>92</v>
      </c>
      <c r="D83" t="s">
        <v>10</v>
      </c>
      <c r="E83" t="s">
        <v>5</v>
      </c>
      <c r="F83" t="s">
        <v>205</v>
      </c>
      <c r="G83" t="s">
        <v>162</v>
      </c>
      <c r="H83">
        <v>44550</v>
      </c>
      <c r="I83">
        <v>49500</v>
      </c>
      <c r="J83">
        <v>2</v>
      </c>
      <c r="K83">
        <f>Table1[[#This Row],[Qty]]*Table1[[#This Row],[Cost]]</f>
        <v>89100</v>
      </c>
      <c r="L83">
        <f>Table1[[#This Row],[Qty]]*Table1[[#This Row],[Sales Price]]</f>
        <v>99000</v>
      </c>
      <c r="M83">
        <f>Table1[[#This Row],[Revenue]]-Table1[[#This Row],[Cost Price]]</f>
        <v>9900</v>
      </c>
    </row>
    <row r="84" spans="1:13" hidden="1" x14ac:dyDescent="0.3">
      <c r="A84">
        <v>83</v>
      </c>
      <c r="B84" s="2">
        <v>43548</v>
      </c>
      <c r="C84" t="s">
        <v>93</v>
      </c>
      <c r="D84" t="s">
        <v>10</v>
      </c>
      <c r="E84" t="s">
        <v>7</v>
      </c>
      <c r="F84" t="s">
        <v>206</v>
      </c>
      <c r="G84" t="s">
        <v>162</v>
      </c>
      <c r="H84">
        <v>9000</v>
      </c>
      <c r="I84">
        <v>10000</v>
      </c>
      <c r="J84">
        <v>1</v>
      </c>
      <c r="K84">
        <f>Table1[[#This Row],[Qty]]*Table1[[#This Row],[Cost]]</f>
        <v>9000</v>
      </c>
      <c r="L84">
        <f>Table1[[#This Row],[Qty]]*Table1[[#This Row],[Sales Price]]</f>
        <v>10000</v>
      </c>
      <c r="M84">
        <f>Table1[[#This Row],[Revenue]]-Table1[[#This Row],[Cost Price]]</f>
        <v>1000</v>
      </c>
    </row>
    <row r="85" spans="1:13" hidden="1" x14ac:dyDescent="0.3">
      <c r="A85">
        <v>84</v>
      </c>
      <c r="B85" s="2">
        <v>43549</v>
      </c>
      <c r="C85" t="s">
        <v>94</v>
      </c>
      <c r="D85" t="s">
        <v>10</v>
      </c>
      <c r="E85" t="s">
        <v>5</v>
      </c>
      <c r="F85" t="s">
        <v>207</v>
      </c>
      <c r="G85" t="s">
        <v>162</v>
      </c>
      <c r="H85">
        <v>8640</v>
      </c>
      <c r="I85">
        <v>9600</v>
      </c>
      <c r="J85">
        <v>22</v>
      </c>
      <c r="K85">
        <f>Table1[[#This Row],[Qty]]*Table1[[#This Row],[Cost]]</f>
        <v>190080</v>
      </c>
      <c r="L85">
        <f>Table1[[#This Row],[Qty]]*Table1[[#This Row],[Sales Price]]</f>
        <v>211200</v>
      </c>
      <c r="M85">
        <f>Table1[[#This Row],[Revenue]]-Table1[[#This Row],[Cost Price]]</f>
        <v>21120</v>
      </c>
    </row>
    <row r="86" spans="1:13" hidden="1" x14ac:dyDescent="0.3">
      <c r="A86">
        <v>85</v>
      </c>
      <c r="B86" s="2">
        <v>43550</v>
      </c>
      <c r="C86" t="s">
        <v>95</v>
      </c>
      <c r="D86" t="s">
        <v>10</v>
      </c>
      <c r="E86" t="s">
        <v>7</v>
      </c>
      <c r="F86" t="s">
        <v>208</v>
      </c>
      <c r="G86" t="s">
        <v>162</v>
      </c>
      <c r="H86">
        <v>9000</v>
      </c>
      <c r="I86">
        <v>10000</v>
      </c>
      <c r="J86">
        <v>8</v>
      </c>
      <c r="K86">
        <f>Table1[[#This Row],[Qty]]*Table1[[#This Row],[Cost]]</f>
        <v>72000</v>
      </c>
      <c r="L86">
        <f>Table1[[#This Row],[Qty]]*Table1[[#This Row],[Sales Price]]</f>
        <v>80000</v>
      </c>
      <c r="M86">
        <f>Table1[[#This Row],[Revenue]]-Table1[[#This Row],[Cost Price]]</f>
        <v>8000</v>
      </c>
    </row>
    <row r="87" spans="1:13" hidden="1" x14ac:dyDescent="0.3">
      <c r="A87">
        <v>86</v>
      </c>
      <c r="B87" s="2">
        <v>43551</v>
      </c>
      <c r="C87" t="s">
        <v>96</v>
      </c>
      <c r="D87" t="s">
        <v>10</v>
      </c>
      <c r="E87" t="s">
        <v>5</v>
      </c>
      <c r="F87" t="s">
        <v>209</v>
      </c>
      <c r="G87" t="s">
        <v>162</v>
      </c>
      <c r="H87">
        <v>3870</v>
      </c>
      <c r="I87">
        <v>4300</v>
      </c>
      <c r="J87">
        <v>7</v>
      </c>
      <c r="K87">
        <f>Table1[[#This Row],[Qty]]*Table1[[#This Row],[Cost]]</f>
        <v>27090</v>
      </c>
      <c r="L87">
        <f>Table1[[#This Row],[Qty]]*Table1[[#This Row],[Sales Price]]</f>
        <v>30100</v>
      </c>
      <c r="M87">
        <f>Table1[[#This Row],[Revenue]]-Table1[[#This Row],[Cost Price]]</f>
        <v>3010</v>
      </c>
    </row>
    <row r="88" spans="1:13" hidden="1" x14ac:dyDescent="0.3">
      <c r="A88">
        <v>87</v>
      </c>
      <c r="B88" s="2">
        <v>43552</v>
      </c>
      <c r="C88" t="s">
        <v>97</v>
      </c>
      <c r="D88" t="s">
        <v>10</v>
      </c>
      <c r="E88" t="s">
        <v>7</v>
      </c>
      <c r="F88" t="s">
        <v>210</v>
      </c>
      <c r="G88" t="s">
        <v>162</v>
      </c>
      <c r="H88">
        <v>8280</v>
      </c>
      <c r="I88">
        <v>9200</v>
      </c>
      <c r="J88">
        <v>56</v>
      </c>
      <c r="K88">
        <f>Table1[[#This Row],[Qty]]*Table1[[#This Row],[Cost]]</f>
        <v>463680</v>
      </c>
      <c r="L88">
        <f>Table1[[#This Row],[Qty]]*Table1[[#This Row],[Sales Price]]</f>
        <v>515200</v>
      </c>
      <c r="M88">
        <f>Table1[[#This Row],[Revenue]]-Table1[[#This Row],[Cost Price]]</f>
        <v>51520</v>
      </c>
    </row>
    <row r="89" spans="1:13" hidden="1" x14ac:dyDescent="0.3">
      <c r="A89">
        <v>88</v>
      </c>
      <c r="B89" s="2">
        <v>43553</v>
      </c>
      <c r="C89" t="s">
        <v>98</v>
      </c>
      <c r="D89" t="s">
        <v>10</v>
      </c>
      <c r="E89" t="s">
        <v>5</v>
      </c>
      <c r="F89" t="s">
        <v>211</v>
      </c>
      <c r="G89" t="s">
        <v>170</v>
      </c>
      <c r="H89">
        <v>4950</v>
      </c>
      <c r="I89">
        <v>5500</v>
      </c>
      <c r="J89">
        <v>10</v>
      </c>
      <c r="K89">
        <f>Table1[[#This Row],[Qty]]*Table1[[#This Row],[Cost]]</f>
        <v>49500</v>
      </c>
      <c r="L89">
        <f>Table1[[#This Row],[Qty]]*Table1[[#This Row],[Sales Price]]</f>
        <v>55000</v>
      </c>
      <c r="M89">
        <f>Table1[[#This Row],[Revenue]]-Table1[[#This Row],[Cost Price]]</f>
        <v>5500</v>
      </c>
    </row>
    <row r="90" spans="1:13" hidden="1" x14ac:dyDescent="0.3">
      <c r="A90">
        <v>89</v>
      </c>
      <c r="B90" s="2">
        <v>43554</v>
      </c>
      <c r="C90" t="s">
        <v>99</v>
      </c>
      <c r="D90" t="s">
        <v>9</v>
      </c>
      <c r="E90" t="s">
        <v>7</v>
      </c>
      <c r="F90" t="s">
        <v>212</v>
      </c>
      <c r="G90" t="s">
        <v>170</v>
      </c>
      <c r="H90">
        <v>3150</v>
      </c>
      <c r="I90">
        <v>3500</v>
      </c>
      <c r="J90">
        <v>9</v>
      </c>
      <c r="K90">
        <f>Table1[[#This Row],[Qty]]*Table1[[#This Row],[Cost]]</f>
        <v>28350</v>
      </c>
      <c r="L90">
        <f>Table1[[#This Row],[Qty]]*Table1[[#This Row],[Sales Price]]</f>
        <v>31500</v>
      </c>
      <c r="M90">
        <f>Table1[[#This Row],[Revenue]]-Table1[[#This Row],[Cost Price]]</f>
        <v>3150</v>
      </c>
    </row>
    <row r="91" spans="1:13" hidden="1" x14ac:dyDescent="0.3">
      <c r="A91">
        <v>90</v>
      </c>
      <c r="B91" s="2">
        <v>43555</v>
      </c>
      <c r="C91" t="s">
        <v>100</v>
      </c>
      <c r="D91" t="s">
        <v>10</v>
      </c>
      <c r="E91" t="s">
        <v>5</v>
      </c>
      <c r="F91" t="s">
        <v>213</v>
      </c>
      <c r="G91" t="s">
        <v>170</v>
      </c>
      <c r="H91">
        <v>2700</v>
      </c>
      <c r="I91">
        <v>3000</v>
      </c>
      <c r="J91">
        <v>27</v>
      </c>
      <c r="K91">
        <f>Table1[[#This Row],[Qty]]*Table1[[#This Row],[Cost]]</f>
        <v>72900</v>
      </c>
      <c r="L91">
        <f>Table1[[#This Row],[Qty]]*Table1[[#This Row],[Sales Price]]</f>
        <v>81000</v>
      </c>
      <c r="M91">
        <f>Table1[[#This Row],[Revenue]]-Table1[[#This Row],[Cost Price]]</f>
        <v>8100</v>
      </c>
    </row>
    <row r="92" spans="1:13" hidden="1" x14ac:dyDescent="0.3">
      <c r="A92">
        <v>91</v>
      </c>
      <c r="B92" s="2">
        <v>43556</v>
      </c>
      <c r="C92" t="s">
        <v>101</v>
      </c>
      <c r="D92" t="s">
        <v>9</v>
      </c>
      <c r="E92" t="s">
        <v>7</v>
      </c>
      <c r="F92" t="s">
        <v>214</v>
      </c>
      <c r="G92" t="s">
        <v>215</v>
      </c>
      <c r="H92">
        <v>4050</v>
      </c>
      <c r="I92">
        <v>4500</v>
      </c>
      <c r="J92">
        <v>15</v>
      </c>
      <c r="K92">
        <f>Table1[[#This Row],[Qty]]*Table1[[#This Row],[Cost]]</f>
        <v>60750</v>
      </c>
      <c r="L92">
        <f>Table1[[#This Row],[Qty]]*Table1[[#This Row],[Sales Price]]</f>
        <v>67500</v>
      </c>
      <c r="M92">
        <f>Table1[[#This Row],[Revenue]]-Table1[[#This Row],[Cost Price]]</f>
        <v>6750</v>
      </c>
    </row>
    <row r="93" spans="1:13" hidden="1" x14ac:dyDescent="0.3">
      <c r="A93">
        <v>92</v>
      </c>
      <c r="B93" s="2">
        <v>43557</v>
      </c>
      <c r="C93" t="s">
        <v>102</v>
      </c>
      <c r="D93" t="s">
        <v>10</v>
      </c>
      <c r="E93" t="s">
        <v>5</v>
      </c>
      <c r="F93" t="s">
        <v>216</v>
      </c>
      <c r="G93" t="s">
        <v>215</v>
      </c>
      <c r="H93">
        <v>8280</v>
      </c>
      <c r="I93">
        <v>9200</v>
      </c>
      <c r="J93">
        <v>3</v>
      </c>
      <c r="K93">
        <f>Table1[[#This Row],[Qty]]*Table1[[#This Row],[Cost]]</f>
        <v>24840</v>
      </c>
      <c r="L93">
        <f>Table1[[#This Row],[Qty]]*Table1[[#This Row],[Sales Price]]</f>
        <v>27600</v>
      </c>
      <c r="M93">
        <f>Table1[[#This Row],[Revenue]]-Table1[[#This Row],[Cost Price]]</f>
        <v>2760</v>
      </c>
    </row>
    <row r="94" spans="1:13" hidden="1" x14ac:dyDescent="0.3">
      <c r="A94">
        <v>93</v>
      </c>
      <c r="B94" s="2">
        <v>43558</v>
      </c>
      <c r="C94" t="s">
        <v>103</v>
      </c>
      <c r="D94" t="s">
        <v>9</v>
      </c>
      <c r="E94" t="s">
        <v>7</v>
      </c>
      <c r="F94" t="s">
        <v>217</v>
      </c>
      <c r="G94" t="s">
        <v>215</v>
      </c>
      <c r="H94">
        <v>4950</v>
      </c>
      <c r="I94">
        <v>5500</v>
      </c>
      <c r="J94">
        <v>9</v>
      </c>
      <c r="K94">
        <f>Table1[[#This Row],[Qty]]*Table1[[#This Row],[Cost]]</f>
        <v>44550</v>
      </c>
      <c r="L94">
        <f>Table1[[#This Row],[Qty]]*Table1[[#This Row],[Sales Price]]</f>
        <v>49500</v>
      </c>
      <c r="M94">
        <f>Table1[[#This Row],[Revenue]]-Table1[[#This Row],[Cost Price]]</f>
        <v>4950</v>
      </c>
    </row>
    <row r="95" spans="1:13" x14ac:dyDescent="0.3">
      <c r="A95">
        <v>94</v>
      </c>
      <c r="B95" s="2">
        <v>43559</v>
      </c>
      <c r="C95" t="s">
        <v>104</v>
      </c>
      <c r="D95" t="s">
        <v>10</v>
      </c>
      <c r="E95" t="s">
        <v>5</v>
      </c>
      <c r="F95" t="s">
        <v>218</v>
      </c>
      <c r="G95" t="s">
        <v>215</v>
      </c>
      <c r="H95">
        <v>3150</v>
      </c>
      <c r="I95">
        <v>3500</v>
      </c>
      <c r="J95">
        <v>22</v>
      </c>
      <c r="K95">
        <f>Table1[[#This Row],[Qty]]*Table1[[#This Row],[Cost]]</f>
        <v>69300</v>
      </c>
      <c r="L95">
        <f>Table1[[#This Row],[Qty]]*Table1[[#This Row],[Sales Price]]</f>
        <v>77000</v>
      </c>
      <c r="M95">
        <f>Table1[[#This Row],[Revenue]]-Table1[[#This Row],[Cost Price]]</f>
        <v>7700</v>
      </c>
    </row>
    <row r="96" spans="1:13" hidden="1" x14ac:dyDescent="0.3">
      <c r="A96">
        <v>95</v>
      </c>
      <c r="B96" s="2">
        <v>43560</v>
      </c>
      <c r="C96" t="s">
        <v>105</v>
      </c>
      <c r="D96" t="s">
        <v>9</v>
      </c>
      <c r="E96" t="s">
        <v>7</v>
      </c>
      <c r="F96" t="s">
        <v>219</v>
      </c>
      <c r="G96" t="s">
        <v>215</v>
      </c>
      <c r="H96">
        <v>2700</v>
      </c>
      <c r="I96">
        <v>3000</v>
      </c>
      <c r="J96">
        <v>16</v>
      </c>
      <c r="K96">
        <f>Table1[[#This Row],[Qty]]*Table1[[#This Row],[Cost]]</f>
        <v>43200</v>
      </c>
      <c r="L96">
        <f>Table1[[#This Row],[Qty]]*Table1[[#This Row],[Sales Price]]</f>
        <v>48000</v>
      </c>
      <c r="M96">
        <f>Table1[[#This Row],[Revenue]]-Table1[[#This Row],[Cost Price]]</f>
        <v>4800</v>
      </c>
    </row>
    <row r="97" spans="1:13" hidden="1" x14ac:dyDescent="0.3">
      <c r="A97">
        <v>96</v>
      </c>
      <c r="B97" s="2">
        <v>43561</v>
      </c>
      <c r="C97" t="s">
        <v>106</v>
      </c>
      <c r="D97" t="s">
        <v>10</v>
      </c>
      <c r="E97" t="s">
        <v>5</v>
      </c>
      <c r="F97" t="s">
        <v>220</v>
      </c>
      <c r="G97" t="s">
        <v>215</v>
      </c>
      <c r="H97">
        <v>4050</v>
      </c>
      <c r="I97">
        <v>4500</v>
      </c>
      <c r="J97">
        <v>6</v>
      </c>
      <c r="K97">
        <f>Table1[[#This Row],[Qty]]*Table1[[#This Row],[Cost]]</f>
        <v>24300</v>
      </c>
      <c r="L97">
        <f>Table1[[#This Row],[Qty]]*Table1[[#This Row],[Sales Price]]</f>
        <v>27000</v>
      </c>
      <c r="M97">
        <f>Table1[[#This Row],[Revenue]]-Table1[[#This Row],[Cost Price]]</f>
        <v>2700</v>
      </c>
    </row>
    <row r="98" spans="1:13" hidden="1" x14ac:dyDescent="0.3">
      <c r="A98">
        <v>97</v>
      </c>
      <c r="B98" s="2">
        <v>43562</v>
      </c>
      <c r="C98" t="s">
        <v>107</v>
      </c>
      <c r="D98" t="s">
        <v>9</v>
      </c>
      <c r="E98" t="s">
        <v>7</v>
      </c>
      <c r="F98" t="s">
        <v>221</v>
      </c>
      <c r="G98" t="s">
        <v>215</v>
      </c>
      <c r="H98">
        <v>8280</v>
      </c>
      <c r="I98">
        <v>9200</v>
      </c>
      <c r="J98">
        <v>3</v>
      </c>
      <c r="K98">
        <f>Table1[[#This Row],[Qty]]*Table1[[#This Row],[Cost]]</f>
        <v>24840</v>
      </c>
      <c r="L98">
        <f>Table1[[#This Row],[Qty]]*Table1[[#This Row],[Sales Price]]</f>
        <v>27600</v>
      </c>
      <c r="M98">
        <f>Table1[[#This Row],[Revenue]]-Table1[[#This Row],[Cost Price]]</f>
        <v>2760</v>
      </c>
    </row>
    <row r="99" spans="1:13" hidden="1" x14ac:dyDescent="0.3">
      <c r="A99">
        <v>98</v>
      </c>
      <c r="B99" s="2">
        <v>43563</v>
      </c>
      <c r="C99" t="s">
        <v>108</v>
      </c>
      <c r="D99" t="s">
        <v>10</v>
      </c>
      <c r="E99" t="s">
        <v>5</v>
      </c>
      <c r="F99" t="s">
        <v>222</v>
      </c>
      <c r="G99" t="s">
        <v>215</v>
      </c>
      <c r="H99">
        <v>4950</v>
      </c>
      <c r="I99">
        <v>5500</v>
      </c>
      <c r="J99">
        <v>5</v>
      </c>
      <c r="K99">
        <f>Table1[[#This Row],[Qty]]*Table1[[#This Row],[Cost]]</f>
        <v>24750</v>
      </c>
      <c r="L99">
        <f>Table1[[#This Row],[Qty]]*Table1[[#This Row],[Sales Price]]</f>
        <v>27500</v>
      </c>
      <c r="M99">
        <f>Table1[[#This Row],[Revenue]]-Table1[[#This Row],[Cost Price]]</f>
        <v>2750</v>
      </c>
    </row>
    <row r="100" spans="1:13" hidden="1" x14ac:dyDescent="0.3">
      <c r="A100">
        <v>99</v>
      </c>
      <c r="B100" s="2">
        <v>43564</v>
      </c>
      <c r="C100" t="s">
        <v>109</v>
      </c>
      <c r="D100" t="s">
        <v>10</v>
      </c>
      <c r="E100" t="s">
        <v>7</v>
      </c>
      <c r="F100" t="s">
        <v>223</v>
      </c>
      <c r="G100" t="s">
        <v>215</v>
      </c>
      <c r="H100">
        <v>3150</v>
      </c>
      <c r="I100">
        <v>3500</v>
      </c>
      <c r="J100">
        <v>1</v>
      </c>
      <c r="K100">
        <f>Table1[[#This Row],[Qty]]*Table1[[#This Row],[Cost]]</f>
        <v>3150</v>
      </c>
      <c r="L100">
        <f>Table1[[#This Row],[Qty]]*Table1[[#This Row],[Sales Price]]</f>
        <v>3500</v>
      </c>
      <c r="M100">
        <f>Table1[[#This Row],[Revenue]]-Table1[[#This Row],[Cost Price]]</f>
        <v>350</v>
      </c>
    </row>
    <row r="101" spans="1:13" hidden="1" x14ac:dyDescent="0.3">
      <c r="A101">
        <v>100</v>
      </c>
      <c r="B101" s="2">
        <v>43565</v>
      </c>
      <c r="C101" t="s">
        <v>110</v>
      </c>
      <c r="D101" t="s">
        <v>10</v>
      </c>
      <c r="E101" t="s">
        <v>5</v>
      </c>
      <c r="F101" t="s">
        <v>224</v>
      </c>
      <c r="G101" t="s">
        <v>215</v>
      </c>
      <c r="H101">
        <v>2700</v>
      </c>
      <c r="I101">
        <v>3000</v>
      </c>
      <c r="J101">
        <v>5</v>
      </c>
      <c r="K101">
        <f>Table1[[#This Row],[Qty]]*Table1[[#This Row],[Cost]]</f>
        <v>13500</v>
      </c>
      <c r="L101">
        <f>Table1[[#This Row],[Qty]]*Table1[[#This Row],[Sales Price]]</f>
        <v>15000</v>
      </c>
      <c r="M101">
        <f>Table1[[#This Row],[Revenue]]-Table1[[#This Row],[Cost Price]]</f>
        <v>1500</v>
      </c>
    </row>
    <row r="102" spans="1:13" hidden="1" x14ac:dyDescent="0.3">
      <c r="A102">
        <v>101</v>
      </c>
      <c r="B102" s="2">
        <v>43566</v>
      </c>
      <c r="C102" t="s">
        <v>111</v>
      </c>
      <c r="D102" t="s">
        <v>10</v>
      </c>
      <c r="E102" t="s">
        <v>7</v>
      </c>
      <c r="F102" t="s">
        <v>225</v>
      </c>
      <c r="G102" t="s">
        <v>215</v>
      </c>
      <c r="H102">
        <v>4050</v>
      </c>
      <c r="I102">
        <v>4500</v>
      </c>
      <c r="J102">
        <v>7</v>
      </c>
      <c r="K102">
        <f>Table1[[#This Row],[Qty]]*Table1[[#This Row],[Cost]]</f>
        <v>28350</v>
      </c>
      <c r="L102">
        <f>Table1[[#This Row],[Qty]]*Table1[[#This Row],[Sales Price]]</f>
        <v>31500</v>
      </c>
      <c r="M102">
        <f>Table1[[#This Row],[Revenue]]-Table1[[#This Row],[Cost Price]]</f>
        <v>3150</v>
      </c>
    </row>
    <row r="103" spans="1:13" x14ac:dyDescent="0.3">
      <c r="A103">
        <v>102</v>
      </c>
      <c r="B103" s="2">
        <v>43567</v>
      </c>
      <c r="C103" t="s">
        <v>112</v>
      </c>
      <c r="D103" t="s">
        <v>10</v>
      </c>
      <c r="E103" t="s">
        <v>5</v>
      </c>
      <c r="F103" t="s">
        <v>226</v>
      </c>
      <c r="G103" t="s">
        <v>215</v>
      </c>
      <c r="H103">
        <v>8280</v>
      </c>
      <c r="I103">
        <v>9200</v>
      </c>
      <c r="J103">
        <v>4</v>
      </c>
      <c r="K103">
        <f>Table1[[#This Row],[Qty]]*Table1[[#This Row],[Cost]]</f>
        <v>33120</v>
      </c>
      <c r="L103">
        <f>Table1[[#This Row],[Qty]]*Table1[[#This Row],[Sales Price]]</f>
        <v>36800</v>
      </c>
      <c r="M103">
        <f>Table1[[#This Row],[Revenue]]-Table1[[#This Row],[Cost Price]]</f>
        <v>3680</v>
      </c>
    </row>
    <row r="104" spans="1:13" hidden="1" x14ac:dyDescent="0.3">
      <c r="A104">
        <v>103</v>
      </c>
      <c r="B104" s="2">
        <v>43568</v>
      </c>
      <c r="C104" t="s">
        <v>113</v>
      </c>
      <c r="D104" t="s">
        <v>10</v>
      </c>
      <c r="E104" t="s">
        <v>7</v>
      </c>
      <c r="F104" t="s">
        <v>169</v>
      </c>
      <c r="G104" t="s">
        <v>170</v>
      </c>
      <c r="H104">
        <v>4950</v>
      </c>
      <c r="I104">
        <v>5500</v>
      </c>
      <c r="J104">
        <v>8</v>
      </c>
      <c r="K104">
        <f>Table1[[#This Row],[Qty]]*Table1[[#This Row],[Cost]]</f>
        <v>39600</v>
      </c>
      <c r="L104">
        <f>Table1[[#This Row],[Qty]]*Table1[[#This Row],[Sales Price]]</f>
        <v>44000</v>
      </c>
      <c r="M104">
        <f>Table1[[#This Row],[Revenue]]-Table1[[#This Row],[Cost Price]]</f>
        <v>4400</v>
      </c>
    </row>
    <row r="105" spans="1:13" hidden="1" x14ac:dyDescent="0.3">
      <c r="A105">
        <v>104</v>
      </c>
      <c r="B105" s="2">
        <v>43569</v>
      </c>
      <c r="C105" t="s">
        <v>114</v>
      </c>
      <c r="D105" t="s">
        <v>10</v>
      </c>
      <c r="E105" t="s">
        <v>5</v>
      </c>
      <c r="F105" t="s">
        <v>171</v>
      </c>
      <c r="G105" t="s">
        <v>170</v>
      </c>
      <c r="H105">
        <v>3150</v>
      </c>
      <c r="I105">
        <v>3500</v>
      </c>
      <c r="J105">
        <v>8</v>
      </c>
      <c r="K105">
        <f>Table1[[#This Row],[Qty]]*Table1[[#This Row],[Cost]]</f>
        <v>25200</v>
      </c>
      <c r="L105">
        <f>Table1[[#This Row],[Qty]]*Table1[[#This Row],[Sales Price]]</f>
        <v>28000</v>
      </c>
      <c r="M105">
        <f>Table1[[#This Row],[Revenue]]-Table1[[#This Row],[Cost Price]]</f>
        <v>2800</v>
      </c>
    </row>
    <row r="106" spans="1:13" hidden="1" x14ac:dyDescent="0.3">
      <c r="A106">
        <v>105</v>
      </c>
      <c r="B106" s="2">
        <v>43570</v>
      </c>
      <c r="C106" t="s">
        <v>115</v>
      </c>
      <c r="D106" t="s">
        <v>9</v>
      </c>
      <c r="E106" t="s">
        <v>7</v>
      </c>
      <c r="F106" t="s">
        <v>172</v>
      </c>
      <c r="G106" t="s">
        <v>170</v>
      </c>
      <c r="H106">
        <v>2700</v>
      </c>
      <c r="I106">
        <v>3000</v>
      </c>
      <c r="J106">
        <v>9</v>
      </c>
      <c r="K106">
        <f>Table1[[#This Row],[Qty]]*Table1[[#This Row],[Cost]]</f>
        <v>24300</v>
      </c>
      <c r="L106">
        <f>Table1[[#This Row],[Qty]]*Table1[[#This Row],[Sales Price]]</f>
        <v>27000</v>
      </c>
      <c r="M106">
        <f>Table1[[#This Row],[Revenue]]-Table1[[#This Row],[Cost Price]]</f>
        <v>2700</v>
      </c>
    </row>
    <row r="107" spans="1:13" hidden="1" x14ac:dyDescent="0.3">
      <c r="A107">
        <v>106</v>
      </c>
      <c r="B107" s="2">
        <v>43571</v>
      </c>
      <c r="C107" t="s">
        <v>116</v>
      </c>
      <c r="D107" t="s">
        <v>10</v>
      </c>
      <c r="E107" t="s">
        <v>5</v>
      </c>
      <c r="F107" t="s">
        <v>173</v>
      </c>
      <c r="G107" t="s">
        <v>170</v>
      </c>
      <c r="H107">
        <v>4050</v>
      </c>
      <c r="I107">
        <v>4500</v>
      </c>
      <c r="J107">
        <v>2</v>
      </c>
      <c r="K107">
        <f>Table1[[#This Row],[Qty]]*Table1[[#This Row],[Cost]]</f>
        <v>8100</v>
      </c>
      <c r="L107">
        <f>Table1[[#This Row],[Qty]]*Table1[[#This Row],[Sales Price]]</f>
        <v>9000</v>
      </c>
      <c r="M107">
        <f>Table1[[#This Row],[Revenue]]-Table1[[#This Row],[Cost Price]]</f>
        <v>900</v>
      </c>
    </row>
    <row r="108" spans="1:13" hidden="1" x14ac:dyDescent="0.3">
      <c r="A108">
        <v>107</v>
      </c>
      <c r="B108" s="2">
        <v>43572</v>
      </c>
      <c r="C108" t="s">
        <v>117</v>
      </c>
      <c r="D108" t="s">
        <v>9</v>
      </c>
      <c r="E108" t="s">
        <v>7</v>
      </c>
      <c r="F108" t="s">
        <v>211</v>
      </c>
      <c r="G108" t="s">
        <v>170</v>
      </c>
      <c r="H108">
        <v>24750</v>
      </c>
      <c r="I108">
        <v>27500</v>
      </c>
      <c r="J108">
        <v>1</v>
      </c>
      <c r="K108">
        <f>Table1[[#This Row],[Qty]]*Table1[[#This Row],[Cost]]</f>
        <v>24750</v>
      </c>
      <c r="L108">
        <f>Table1[[#This Row],[Qty]]*Table1[[#This Row],[Sales Price]]</f>
        <v>27500</v>
      </c>
      <c r="M108">
        <f>Table1[[#This Row],[Revenue]]-Table1[[#This Row],[Cost Price]]</f>
        <v>2750</v>
      </c>
    </row>
    <row r="109" spans="1:13" hidden="1" x14ac:dyDescent="0.3">
      <c r="A109">
        <v>108</v>
      </c>
      <c r="B109" s="2">
        <v>43573</v>
      </c>
      <c r="C109" t="s">
        <v>118</v>
      </c>
      <c r="D109" t="s">
        <v>9</v>
      </c>
      <c r="E109" t="s">
        <v>5</v>
      </c>
      <c r="F109" t="s">
        <v>212</v>
      </c>
      <c r="G109" t="s">
        <v>170</v>
      </c>
      <c r="H109">
        <v>44550</v>
      </c>
      <c r="I109">
        <v>49500</v>
      </c>
      <c r="J109">
        <v>22</v>
      </c>
      <c r="K109">
        <f>Table1[[#This Row],[Qty]]*Table1[[#This Row],[Cost]]</f>
        <v>980100</v>
      </c>
      <c r="L109">
        <f>Table1[[#This Row],[Qty]]*Table1[[#This Row],[Sales Price]]</f>
        <v>1089000</v>
      </c>
      <c r="M109">
        <f>Table1[[#This Row],[Revenue]]-Table1[[#This Row],[Cost Price]]</f>
        <v>108900</v>
      </c>
    </row>
    <row r="110" spans="1:13" hidden="1" x14ac:dyDescent="0.3">
      <c r="A110">
        <v>109</v>
      </c>
      <c r="B110" s="2">
        <v>43574</v>
      </c>
      <c r="C110" t="s">
        <v>119</v>
      </c>
      <c r="D110" t="s">
        <v>9</v>
      </c>
      <c r="E110" t="s">
        <v>7</v>
      </c>
      <c r="F110" t="s">
        <v>213</v>
      </c>
      <c r="G110" t="s">
        <v>170</v>
      </c>
      <c r="H110">
        <v>9000</v>
      </c>
      <c r="I110">
        <v>10000</v>
      </c>
      <c r="J110">
        <v>8</v>
      </c>
      <c r="K110">
        <f>Table1[[#This Row],[Qty]]*Table1[[#This Row],[Cost]]</f>
        <v>72000</v>
      </c>
      <c r="L110">
        <f>Table1[[#This Row],[Qty]]*Table1[[#This Row],[Sales Price]]</f>
        <v>80000</v>
      </c>
      <c r="M110">
        <f>Table1[[#This Row],[Revenue]]-Table1[[#This Row],[Cost Price]]</f>
        <v>8000</v>
      </c>
    </row>
    <row r="111" spans="1:13" hidden="1" x14ac:dyDescent="0.3">
      <c r="A111">
        <v>110</v>
      </c>
      <c r="B111" s="2">
        <v>43575</v>
      </c>
      <c r="C111" t="s">
        <v>120</v>
      </c>
      <c r="D111" t="s">
        <v>9</v>
      </c>
      <c r="E111" t="s">
        <v>5</v>
      </c>
      <c r="F111" t="s">
        <v>169</v>
      </c>
      <c r="G111" t="s">
        <v>170</v>
      </c>
      <c r="H111">
        <v>8640</v>
      </c>
      <c r="I111">
        <v>9600</v>
      </c>
      <c r="J111">
        <v>7</v>
      </c>
      <c r="K111">
        <f>Table1[[#This Row],[Qty]]*Table1[[#This Row],[Cost]]</f>
        <v>60480</v>
      </c>
      <c r="L111">
        <f>Table1[[#This Row],[Qty]]*Table1[[#This Row],[Sales Price]]</f>
        <v>67200</v>
      </c>
      <c r="M111">
        <f>Table1[[#This Row],[Revenue]]-Table1[[#This Row],[Cost Price]]</f>
        <v>6720</v>
      </c>
    </row>
    <row r="112" spans="1:13" hidden="1" x14ac:dyDescent="0.3">
      <c r="A112">
        <v>111</v>
      </c>
      <c r="B112" s="2">
        <v>43576</v>
      </c>
      <c r="C112" t="s">
        <v>121</v>
      </c>
      <c r="D112" t="s">
        <v>10</v>
      </c>
      <c r="E112" t="s">
        <v>7</v>
      </c>
      <c r="F112" t="s">
        <v>171</v>
      </c>
      <c r="G112" t="s">
        <v>170</v>
      </c>
      <c r="H112">
        <v>9000</v>
      </c>
      <c r="I112">
        <v>10000</v>
      </c>
      <c r="J112">
        <v>56</v>
      </c>
      <c r="K112">
        <f>Table1[[#This Row],[Qty]]*Table1[[#This Row],[Cost]]</f>
        <v>504000</v>
      </c>
      <c r="L112">
        <f>Table1[[#This Row],[Qty]]*Table1[[#This Row],[Sales Price]]</f>
        <v>560000</v>
      </c>
      <c r="M112">
        <f>Table1[[#This Row],[Revenue]]-Table1[[#This Row],[Cost Price]]</f>
        <v>56000</v>
      </c>
    </row>
    <row r="113" spans="1:13" hidden="1" x14ac:dyDescent="0.3">
      <c r="A113">
        <v>112</v>
      </c>
      <c r="B113" s="2">
        <v>43577</v>
      </c>
      <c r="C113" t="s">
        <v>122</v>
      </c>
      <c r="D113" t="s">
        <v>10</v>
      </c>
      <c r="E113" t="s">
        <v>5</v>
      </c>
      <c r="F113" t="s">
        <v>172</v>
      </c>
      <c r="G113" t="s">
        <v>170</v>
      </c>
      <c r="H113">
        <v>3870</v>
      </c>
      <c r="I113">
        <v>4300</v>
      </c>
      <c r="J113">
        <v>10</v>
      </c>
      <c r="K113">
        <f>Table1[[#This Row],[Qty]]*Table1[[#This Row],[Cost]]</f>
        <v>38700</v>
      </c>
      <c r="L113">
        <f>Table1[[#This Row],[Qty]]*Table1[[#This Row],[Sales Price]]</f>
        <v>43000</v>
      </c>
      <c r="M113">
        <f>Table1[[#This Row],[Revenue]]-Table1[[#This Row],[Cost Price]]</f>
        <v>4300</v>
      </c>
    </row>
    <row r="114" spans="1:13" hidden="1" x14ac:dyDescent="0.3">
      <c r="A114">
        <v>113</v>
      </c>
      <c r="B114" s="2">
        <v>43578</v>
      </c>
      <c r="C114" t="s">
        <v>123</v>
      </c>
      <c r="D114" t="s">
        <v>10</v>
      </c>
      <c r="E114" t="s">
        <v>7</v>
      </c>
      <c r="F114" t="s">
        <v>173</v>
      </c>
      <c r="G114" t="s">
        <v>170</v>
      </c>
      <c r="H114">
        <v>45450</v>
      </c>
      <c r="I114">
        <v>50500</v>
      </c>
      <c r="J114">
        <v>9</v>
      </c>
      <c r="K114">
        <f>Table1[[#This Row],[Qty]]*Table1[[#This Row],[Cost]]</f>
        <v>409050</v>
      </c>
      <c r="L114">
        <f>Table1[[#This Row],[Qty]]*Table1[[#This Row],[Sales Price]]</f>
        <v>454500</v>
      </c>
      <c r="M114">
        <f>Table1[[#This Row],[Revenue]]-Table1[[#This Row],[Cost Price]]</f>
        <v>45450</v>
      </c>
    </row>
    <row r="115" spans="1:13" hidden="1" x14ac:dyDescent="0.3">
      <c r="A115">
        <v>114</v>
      </c>
      <c r="B115" s="2">
        <v>43579</v>
      </c>
      <c r="C115" t="s">
        <v>124</v>
      </c>
      <c r="D115" t="s">
        <v>10</v>
      </c>
      <c r="E115" t="s">
        <v>5</v>
      </c>
      <c r="F115" t="s">
        <v>211</v>
      </c>
      <c r="G115" t="s">
        <v>170</v>
      </c>
      <c r="H115">
        <v>18225</v>
      </c>
      <c r="I115">
        <v>20250</v>
      </c>
      <c r="J115">
        <v>27</v>
      </c>
      <c r="K115">
        <f>Table1[[#This Row],[Qty]]*Table1[[#This Row],[Cost]]</f>
        <v>492075</v>
      </c>
      <c r="L115">
        <f>Table1[[#This Row],[Qty]]*Table1[[#This Row],[Sales Price]]</f>
        <v>546750</v>
      </c>
      <c r="M115">
        <f>Table1[[#This Row],[Revenue]]-Table1[[#This Row],[Cost Price]]</f>
        <v>54675</v>
      </c>
    </row>
    <row r="116" spans="1:13" hidden="1" x14ac:dyDescent="0.3">
      <c r="A116">
        <v>115</v>
      </c>
      <c r="B116" s="2">
        <v>43580</v>
      </c>
      <c r="C116" t="s">
        <v>125</v>
      </c>
      <c r="D116" t="s">
        <v>9</v>
      </c>
      <c r="E116" t="s">
        <v>7</v>
      </c>
      <c r="F116" t="s">
        <v>212</v>
      </c>
      <c r="G116" t="s">
        <v>170</v>
      </c>
      <c r="H116">
        <v>1800</v>
      </c>
      <c r="I116">
        <v>2000</v>
      </c>
      <c r="J116">
        <v>15</v>
      </c>
      <c r="K116">
        <f>Table1[[#This Row],[Qty]]*Table1[[#This Row],[Cost]]</f>
        <v>27000</v>
      </c>
      <c r="L116">
        <f>Table1[[#This Row],[Qty]]*Table1[[#This Row],[Sales Price]]</f>
        <v>30000</v>
      </c>
      <c r="M116">
        <f>Table1[[#This Row],[Revenue]]-Table1[[#This Row],[Cost Price]]</f>
        <v>3000</v>
      </c>
    </row>
    <row r="117" spans="1:13" hidden="1" x14ac:dyDescent="0.3">
      <c r="A117">
        <v>116</v>
      </c>
      <c r="B117" s="2">
        <v>43581</v>
      </c>
      <c r="C117" t="s">
        <v>126</v>
      </c>
      <c r="D117" t="s">
        <v>9</v>
      </c>
      <c r="E117" t="s">
        <v>5</v>
      </c>
      <c r="F117" t="s">
        <v>213</v>
      </c>
      <c r="G117" t="s">
        <v>170</v>
      </c>
      <c r="H117">
        <v>48600</v>
      </c>
      <c r="I117">
        <v>54000</v>
      </c>
      <c r="J117">
        <v>3</v>
      </c>
      <c r="K117">
        <f>Table1[[#This Row],[Qty]]*Table1[[#This Row],[Cost]]</f>
        <v>145800</v>
      </c>
      <c r="L117">
        <f>Table1[[#This Row],[Qty]]*Table1[[#This Row],[Sales Price]]</f>
        <v>162000</v>
      </c>
      <c r="M117">
        <f>Table1[[#This Row],[Revenue]]-Table1[[#This Row],[Cost Price]]</f>
        <v>16200</v>
      </c>
    </row>
    <row r="118" spans="1:13" hidden="1" x14ac:dyDescent="0.3">
      <c r="A118">
        <v>117</v>
      </c>
      <c r="B118" s="2">
        <v>43582</v>
      </c>
      <c r="C118" t="s">
        <v>127</v>
      </c>
      <c r="D118" t="s">
        <v>10</v>
      </c>
      <c r="E118" t="s">
        <v>7</v>
      </c>
      <c r="F118" t="s">
        <v>214</v>
      </c>
      <c r="G118" t="s">
        <v>215</v>
      </c>
      <c r="H118">
        <v>72900</v>
      </c>
      <c r="I118">
        <v>81000</v>
      </c>
      <c r="J118">
        <v>9</v>
      </c>
      <c r="K118">
        <f>Table1[[#This Row],[Qty]]*Table1[[#This Row],[Cost]]</f>
        <v>656100</v>
      </c>
      <c r="L118">
        <f>Table1[[#This Row],[Qty]]*Table1[[#This Row],[Sales Price]]</f>
        <v>729000</v>
      </c>
      <c r="M118">
        <f>Table1[[#This Row],[Revenue]]-Table1[[#This Row],[Cost Price]]</f>
        <v>72900</v>
      </c>
    </row>
    <row r="119" spans="1:13" hidden="1" x14ac:dyDescent="0.3">
      <c r="A119">
        <v>118</v>
      </c>
      <c r="B119" s="2">
        <v>43583</v>
      </c>
      <c r="C119" t="s">
        <v>128</v>
      </c>
      <c r="D119" t="s">
        <v>10</v>
      </c>
      <c r="E119" t="s">
        <v>5</v>
      </c>
      <c r="F119" t="s">
        <v>216</v>
      </c>
      <c r="G119" t="s">
        <v>215</v>
      </c>
      <c r="H119">
        <v>9450</v>
      </c>
      <c r="I119">
        <v>10500</v>
      </c>
      <c r="J119">
        <v>22</v>
      </c>
      <c r="K119">
        <f>Table1[[#This Row],[Qty]]*Table1[[#This Row],[Cost]]</f>
        <v>207900</v>
      </c>
      <c r="L119">
        <f>Table1[[#This Row],[Qty]]*Table1[[#This Row],[Sales Price]]</f>
        <v>231000</v>
      </c>
      <c r="M119">
        <f>Table1[[#This Row],[Revenue]]-Table1[[#This Row],[Cost Price]]</f>
        <v>23100</v>
      </c>
    </row>
    <row r="120" spans="1:13" hidden="1" x14ac:dyDescent="0.3">
      <c r="A120">
        <v>119</v>
      </c>
      <c r="B120" s="2">
        <v>43584</v>
      </c>
      <c r="C120" t="s">
        <v>129</v>
      </c>
      <c r="D120" t="s">
        <v>9</v>
      </c>
      <c r="E120" t="s">
        <v>7</v>
      </c>
      <c r="F120" t="s">
        <v>217</v>
      </c>
      <c r="G120" t="s">
        <v>215</v>
      </c>
      <c r="H120">
        <v>36000</v>
      </c>
      <c r="I120">
        <v>40000</v>
      </c>
      <c r="J120">
        <v>16</v>
      </c>
      <c r="K120">
        <f>Table1[[#This Row],[Qty]]*Table1[[#This Row],[Cost]]</f>
        <v>576000</v>
      </c>
      <c r="L120">
        <f>Table1[[#This Row],[Qty]]*Table1[[#This Row],[Sales Price]]</f>
        <v>640000</v>
      </c>
      <c r="M120">
        <f>Table1[[#This Row],[Revenue]]-Table1[[#This Row],[Cost Price]]</f>
        <v>64000</v>
      </c>
    </row>
    <row r="121" spans="1:13" x14ac:dyDescent="0.3">
      <c r="A121">
        <v>120</v>
      </c>
      <c r="B121" s="2">
        <v>43585</v>
      </c>
      <c r="C121" t="s">
        <v>130</v>
      </c>
      <c r="D121" t="s">
        <v>9</v>
      </c>
      <c r="E121" t="s">
        <v>5</v>
      </c>
      <c r="F121" t="s">
        <v>218</v>
      </c>
      <c r="G121" t="s">
        <v>215</v>
      </c>
      <c r="H121">
        <v>24300</v>
      </c>
      <c r="I121">
        <v>27000</v>
      </c>
      <c r="J121">
        <v>6</v>
      </c>
      <c r="K121">
        <f>Table1[[#This Row],[Qty]]*Table1[[#This Row],[Cost]]</f>
        <v>145800</v>
      </c>
      <c r="L121">
        <f>Table1[[#This Row],[Qty]]*Table1[[#This Row],[Sales Price]]</f>
        <v>162000</v>
      </c>
      <c r="M121">
        <f>Table1[[#This Row],[Revenue]]-Table1[[#This Row],[Cost Price]]</f>
        <v>16200</v>
      </c>
    </row>
    <row r="122" spans="1:13" hidden="1" x14ac:dyDescent="0.3">
      <c r="A122">
        <v>121</v>
      </c>
      <c r="B122" s="2">
        <v>43586</v>
      </c>
      <c r="C122" t="s">
        <v>131</v>
      </c>
      <c r="D122" t="s">
        <v>9</v>
      </c>
      <c r="E122" t="s">
        <v>7</v>
      </c>
      <c r="F122" t="s">
        <v>219</v>
      </c>
      <c r="G122" t="s">
        <v>215</v>
      </c>
      <c r="H122">
        <v>9180</v>
      </c>
      <c r="I122">
        <v>10200</v>
      </c>
      <c r="J122">
        <v>3</v>
      </c>
      <c r="K122">
        <f>Table1[[#This Row],[Qty]]*Table1[[#This Row],[Cost]]</f>
        <v>27540</v>
      </c>
      <c r="L122">
        <f>Table1[[#This Row],[Qty]]*Table1[[#This Row],[Sales Price]]</f>
        <v>30600</v>
      </c>
      <c r="M122">
        <f>Table1[[#This Row],[Revenue]]-Table1[[#This Row],[Cost Price]]</f>
        <v>3060</v>
      </c>
    </row>
    <row r="123" spans="1:13" hidden="1" x14ac:dyDescent="0.3">
      <c r="A123">
        <v>122</v>
      </c>
      <c r="B123" s="2">
        <v>43587</v>
      </c>
      <c r="C123" t="s">
        <v>132</v>
      </c>
      <c r="D123" t="s">
        <v>9</v>
      </c>
      <c r="E123" t="s">
        <v>5</v>
      </c>
      <c r="F123" t="s">
        <v>220</v>
      </c>
      <c r="G123" t="s">
        <v>215</v>
      </c>
      <c r="H123">
        <v>8640</v>
      </c>
      <c r="I123">
        <v>9600</v>
      </c>
      <c r="J123">
        <v>5</v>
      </c>
      <c r="K123">
        <f>Table1[[#This Row],[Qty]]*Table1[[#This Row],[Cost]]</f>
        <v>43200</v>
      </c>
      <c r="L123">
        <f>Table1[[#This Row],[Qty]]*Table1[[#This Row],[Sales Price]]</f>
        <v>48000</v>
      </c>
      <c r="M123">
        <f>Table1[[#This Row],[Revenue]]-Table1[[#This Row],[Cost Price]]</f>
        <v>4800</v>
      </c>
    </row>
    <row r="124" spans="1:13" hidden="1" x14ac:dyDescent="0.3">
      <c r="A124">
        <v>123</v>
      </c>
      <c r="B124" s="2">
        <v>43588</v>
      </c>
      <c r="C124" t="s">
        <v>133</v>
      </c>
      <c r="D124" t="s">
        <v>10</v>
      </c>
      <c r="E124" t="s">
        <v>7</v>
      </c>
      <c r="F124" t="s">
        <v>221</v>
      </c>
      <c r="G124" t="s">
        <v>215</v>
      </c>
      <c r="H124">
        <v>8280</v>
      </c>
      <c r="I124">
        <v>9200</v>
      </c>
      <c r="J124">
        <v>1</v>
      </c>
      <c r="K124">
        <f>Table1[[#This Row],[Qty]]*Table1[[#This Row],[Cost]]</f>
        <v>8280</v>
      </c>
      <c r="L124">
        <f>Table1[[#This Row],[Qty]]*Table1[[#This Row],[Sales Price]]</f>
        <v>9200</v>
      </c>
      <c r="M124">
        <f>Table1[[#This Row],[Revenue]]-Table1[[#This Row],[Cost Price]]</f>
        <v>920</v>
      </c>
    </row>
    <row r="125" spans="1:13" hidden="1" x14ac:dyDescent="0.3">
      <c r="A125">
        <v>124</v>
      </c>
      <c r="B125" s="2">
        <v>43589</v>
      </c>
      <c r="C125" t="s">
        <v>134</v>
      </c>
      <c r="D125" t="s">
        <v>10</v>
      </c>
      <c r="E125" t="s">
        <v>5</v>
      </c>
      <c r="F125" t="s">
        <v>222</v>
      </c>
      <c r="G125" t="s">
        <v>215</v>
      </c>
      <c r="H125">
        <v>4950</v>
      </c>
      <c r="I125">
        <v>5500</v>
      </c>
      <c r="J125">
        <v>5</v>
      </c>
      <c r="K125">
        <f>Table1[[#This Row],[Qty]]*Table1[[#This Row],[Cost]]</f>
        <v>24750</v>
      </c>
      <c r="L125">
        <f>Table1[[#This Row],[Qty]]*Table1[[#This Row],[Sales Price]]</f>
        <v>27500</v>
      </c>
      <c r="M125">
        <f>Table1[[#This Row],[Revenue]]-Table1[[#This Row],[Cost Price]]</f>
        <v>2750</v>
      </c>
    </row>
    <row r="126" spans="1:13" hidden="1" x14ac:dyDescent="0.3">
      <c r="A126">
        <v>125</v>
      </c>
      <c r="B126" s="2">
        <v>43590</v>
      </c>
      <c r="C126" t="s">
        <v>135</v>
      </c>
      <c r="D126" t="s">
        <v>10</v>
      </c>
      <c r="E126" t="s">
        <v>7</v>
      </c>
      <c r="F126" t="s">
        <v>223</v>
      </c>
      <c r="G126" t="s">
        <v>215</v>
      </c>
      <c r="H126">
        <v>3150</v>
      </c>
      <c r="I126">
        <v>3500</v>
      </c>
      <c r="J126">
        <v>7</v>
      </c>
      <c r="K126">
        <f>Table1[[#This Row],[Qty]]*Table1[[#This Row],[Cost]]</f>
        <v>22050</v>
      </c>
      <c r="L126">
        <f>Table1[[#This Row],[Qty]]*Table1[[#This Row],[Sales Price]]</f>
        <v>24500</v>
      </c>
      <c r="M126">
        <f>Table1[[#This Row],[Revenue]]-Table1[[#This Row],[Cost Price]]</f>
        <v>2450</v>
      </c>
    </row>
    <row r="127" spans="1:13" hidden="1" x14ac:dyDescent="0.3">
      <c r="A127">
        <v>126</v>
      </c>
      <c r="B127" s="2">
        <v>43591</v>
      </c>
      <c r="C127" t="s">
        <v>136</v>
      </c>
      <c r="D127" t="s">
        <v>10</v>
      </c>
      <c r="E127" t="s">
        <v>5</v>
      </c>
      <c r="F127" t="s">
        <v>224</v>
      </c>
      <c r="G127" t="s">
        <v>215</v>
      </c>
      <c r="H127">
        <v>2700</v>
      </c>
      <c r="I127">
        <v>3000</v>
      </c>
      <c r="J127">
        <v>4</v>
      </c>
      <c r="K127">
        <f>Table1[[#This Row],[Qty]]*Table1[[#This Row],[Cost]]</f>
        <v>10800</v>
      </c>
      <c r="L127">
        <f>Table1[[#This Row],[Qty]]*Table1[[#This Row],[Sales Price]]</f>
        <v>12000</v>
      </c>
      <c r="M127">
        <f>Table1[[#This Row],[Revenue]]-Table1[[#This Row],[Cost Price]]</f>
        <v>1200</v>
      </c>
    </row>
    <row r="128" spans="1:13" hidden="1" x14ac:dyDescent="0.3">
      <c r="A128">
        <v>127</v>
      </c>
      <c r="B128" s="2">
        <v>43592</v>
      </c>
      <c r="C128" t="s">
        <v>137</v>
      </c>
      <c r="D128" t="s">
        <v>10</v>
      </c>
      <c r="E128" t="s">
        <v>7</v>
      </c>
      <c r="F128" t="s">
        <v>225</v>
      </c>
      <c r="G128" t="s">
        <v>215</v>
      </c>
      <c r="H128">
        <v>4050</v>
      </c>
      <c r="I128">
        <v>4500</v>
      </c>
      <c r="J128">
        <v>8</v>
      </c>
      <c r="K128">
        <f>Table1[[#This Row],[Qty]]*Table1[[#This Row],[Cost]]</f>
        <v>32400</v>
      </c>
      <c r="L128">
        <f>Table1[[#This Row],[Qty]]*Table1[[#This Row],[Sales Price]]</f>
        <v>36000</v>
      </c>
      <c r="M128">
        <f>Table1[[#This Row],[Revenue]]-Table1[[#This Row],[Cost Price]]</f>
        <v>3600</v>
      </c>
    </row>
    <row r="129" spans="1:13" x14ac:dyDescent="0.3">
      <c r="A129">
        <v>128</v>
      </c>
      <c r="B129" s="2">
        <v>43593</v>
      </c>
      <c r="C129" t="s">
        <v>138</v>
      </c>
      <c r="D129" t="s">
        <v>10</v>
      </c>
      <c r="E129" t="s">
        <v>5</v>
      </c>
      <c r="F129" t="s">
        <v>226</v>
      </c>
      <c r="G129" t="s">
        <v>215</v>
      </c>
      <c r="H129">
        <v>53100</v>
      </c>
      <c r="I129">
        <v>59000</v>
      </c>
      <c r="J129">
        <v>8</v>
      </c>
      <c r="K129">
        <f>Table1[[#This Row],[Qty]]*Table1[[#This Row],[Cost]]</f>
        <v>424800</v>
      </c>
      <c r="L129">
        <f>Table1[[#This Row],[Qty]]*Table1[[#This Row],[Sales Price]]</f>
        <v>472000</v>
      </c>
      <c r="M129">
        <f>Table1[[#This Row],[Revenue]]-Table1[[#This Row],[Cost Price]]</f>
        <v>47200</v>
      </c>
    </row>
    <row r="130" spans="1:13" hidden="1" x14ac:dyDescent="0.3">
      <c r="A130">
        <v>129</v>
      </c>
      <c r="B130" s="2">
        <v>43594</v>
      </c>
      <c r="C130" t="s">
        <v>139</v>
      </c>
      <c r="D130" t="s">
        <v>9</v>
      </c>
      <c r="E130" t="s">
        <v>7</v>
      </c>
      <c r="F130" t="s">
        <v>169</v>
      </c>
      <c r="G130" t="s">
        <v>170</v>
      </c>
      <c r="H130">
        <v>88200</v>
      </c>
      <c r="I130">
        <v>98000</v>
      </c>
      <c r="J130">
        <v>9</v>
      </c>
      <c r="K130">
        <f>Table1[[#This Row],[Qty]]*Table1[[#This Row],[Cost]]</f>
        <v>793800</v>
      </c>
      <c r="L130">
        <f>Table1[[#This Row],[Qty]]*Table1[[#This Row],[Sales Price]]</f>
        <v>882000</v>
      </c>
      <c r="M130">
        <f>Table1[[#This Row],[Revenue]]-Table1[[#This Row],[Cost Price]]</f>
        <v>88200</v>
      </c>
    </row>
    <row r="131" spans="1:13" hidden="1" x14ac:dyDescent="0.3">
      <c r="A131">
        <v>130</v>
      </c>
      <c r="B131" s="2">
        <v>43595</v>
      </c>
      <c r="C131" t="s">
        <v>140</v>
      </c>
      <c r="D131" t="s">
        <v>9</v>
      </c>
      <c r="E131" t="s">
        <v>5</v>
      </c>
      <c r="F131" t="s">
        <v>171</v>
      </c>
      <c r="G131" t="s">
        <v>170</v>
      </c>
      <c r="H131">
        <v>38250</v>
      </c>
      <c r="I131">
        <v>42500</v>
      </c>
      <c r="J131">
        <v>2</v>
      </c>
      <c r="K131">
        <f>Table1[[#This Row],[Qty]]*Table1[[#This Row],[Cost]]</f>
        <v>76500</v>
      </c>
      <c r="L131">
        <f>Table1[[#This Row],[Qty]]*Table1[[#This Row],[Sales Price]]</f>
        <v>85000</v>
      </c>
      <c r="M131">
        <f>Table1[[#This Row],[Revenue]]-Table1[[#This Row],[Cost Price]]</f>
        <v>8500</v>
      </c>
    </row>
    <row r="132" spans="1:13" hidden="1" x14ac:dyDescent="0.3">
      <c r="A132">
        <v>131</v>
      </c>
      <c r="B132" s="2">
        <v>43596</v>
      </c>
      <c r="C132" t="s">
        <v>141</v>
      </c>
      <c r="D132" t="s">
        <v>9</v>
      </c>
      <c r="E132" t="s">
        <v>7</v>
      </c>
      <c r="F132" t="s">
        <v>172</v>
      </c>
      <c r="G132" t="s">
        <v>170</v>
      </c>
      <c r="H132">
        <v>2700</v>
      </c>
      <c r="I132">
        <v>3000</v>
      </c>
      <c r="J132">
        <v>1</v>
      </c>
      <c r="K132">
        <f>Table1[[#This Row],[Qty]]*Table1[[#This Row],[Cost]]</f>
        <v>2700</v>
      </c>
      <c r="L132">
        <f>Table1[[#This Row],[Qty]]*Table1[[#This Row],[Sales Price]]</f>
        <v>3000</v>
      </c>
      <c r="M132">
        <f>Table1[[#This Row],[Revenue]]-Table1[[#This Row],[Cost Price]]</f>
        <v>300</v>
      </c>
    </row>
    <row r="133" spans="1:13" hidden="1" x14ac:dyDescent="0.3">
      <c r="A133">
        <v>132</v>
      </c>
      <c r="B133" s="2">
        <v>43597</v>
      </c>
      <c r="C133" t="s">
        <v>142</v>
      </c>
      <c r="D133" t="s">
        <v>10</v>
      </c>
      <c r="E133" t="s">
        <v>5</v>
      </c>
      <c r="F133" t="s">
        <v>173</v>
      </c>
      <c r="G133" t="s">
        <v>170</v>
      </c>
      <c r="H133">
        <v>23850</v>
      </c>
      <c r="I133">
        <v>26500</v>
      </c>
      <c r="J133">
        <v>22</v>
      </c>
      <c r="K133">
        <f>Table1[[#This Row],[Qty]]*Table1[[#This Row],[Cost]]</f>
        <v>524700</v>
      </c>
      <c r="L133">
        <f>Table1[[#This Row],[Qty]]*Table1[[#This Row],[Sales Price]]</f>
        <v>583000</v>
      </c>
      <c r="M133">
        <f>Table1[[#This Row],[Revenue]]-Table1[[#This Row],[Cost Price]]</f>
        <v>58300</v>
      </c>
    </row>
    <row r="134" spans="1:13" hidden="1" x14ac:dyDescent="0.3">
      <c r="A134">
        <v>133</v>
      </c>
      <c r="B134" s="2">
        <v>43598</v>
      </c>
      <c r="C134" t="s">
        <v>143</v>
      </c>
      <c r="D134" t="s">
        <v>10</v>
      </c>
      <c r="E134" t="s">
        <v>8</v>
      </c>
      <c r="F134" t="s">
        <v>211</v>
      </c>
      <c r="G134" t="s">
        <v>170</v>
      </c>
      <c r="H134">
        <v>24750</v>
      </c>
      <c r="I134">
        <v>27500</v>
      </c>
      <c r="J134">
        <v>8</v>
      </c>
      <c r="K134">
        <f>Table1[[#This Row],[Qty]]*Table1[[#This Row],[Cost]]</f>
        <v>198000</v>
      </c>
      <c r="L134">
        <f>Table1[[#This Row],[Qty]]*Table1[[#This Row],[Sales Price]]</f>
        <v>220000</v>
      </c>
      <c r="M134">
        <f>Table1[[#This Row],[Revenue]]-Table1[[#This Row],[Cost Price]]</f>
        <v>22000</v>
      </c>
    </row>
    <row r="135" spans="1:13" hidden="1" x14ac:dyDescent="0.3">
      <c r="A135">
        <v>134</v>
      </c>
      <c r="B135" s="2">
        <v>43599</v>
      </c>
      <c r="C135" t="s">
        <v>144</v>
      </c>
      <c r="D135" t="s">
        <v>10</v>
      </c>
      <c r="E135" t="s">
        <v>5</v>
      </c>
      <c r="F135" t="s">
        <v>212</v>
      </c>
      <c r="G135" t="s">
        <v>170</v>
      </c>
      <c r="H135">
        <v>44550</v>
      </c>
      <c r="I135">
        <v>49500</v>
      </c>
      <c r="J135">
        <v>7</v>
      </c>
      <c r="K135">
        <f>Table1[[#This Row],[Qty]]*Table1[[#This Row],[Cost]]</f>
        <v>311850</v>
      </c>
      <c r="L135">
        <f>Table1[[#This Row],[Qty]]*Table1[[#This Row],[Sales Price]]</f>
        <v>346500</v>
      </c>
      <c r="M135">
        <f>Table1[[#This Row],[Revenue]]-Table1[[#This Row],[Cost Price]]</f>
        <v>34650</v>
      </c>
    </row>
    <row r="136" spans="1:13" hidden="1" x14ac:dyDescent="0.3">
      <c r="A136">
        <v>135</v>
      </c>
      <c r="B136" s="2">
        <v>43600</v>
      </c>
      <c r="C136" t="s">
        <v>145</v>
      </c>
      <c r="D136" t="s">
        <v>9</v>
      </c>
      <c r="E136" t="s">
        <v>7</v>
      </c>
      <c r="F136" t="s">
        <v>213</v>
      </c>
      <c r="G136" t="s">
        <v>170</v>
      </c>
      <c r="H136">
        <v>9000</v>
      </c>
      <c r="I136">
        <v>10000</v>
      </c>
      <c r="J136">
        <v>56</v>
      </c>
      <c r="K136">
        <f>Table1[[#This Row],[Qty]]*Table1[[#This Row],[Cost]]</f>
        <v>504000</v>
      </c>
      <c r="L136">
        <f>Table1[[#This Row],[Qty]]*Table1[[#This Row],[Sales Price]]</f>
        <v>560000</v>
      </c>
      <c r="M136">
        <f>Table1[[#This Row],[Revenue]]-Table1[[#This Row],[Cost Price]]</f>
        <v>56000</v>
      </c>
    </row>
    <row r="137" spans="1:13" hidden="1" x14ac:dyDescent="0.3">
      <c r="A137">
        <v>136</v>
      </c>
      <c r="B137" s="2">
        <v>43601</v>
      </c>
      <c r="C137" t="s">
        <v>146</v>
      </c>
      <c r="D137" t="s">
        <v>10</v>
      </c>
      <c r="E137" t="s">
        <v>8</v>
      </c>
      <c r="F137" t="s">
        <v>169</v>
      </c>
      <c r="G137" t="s">
        <v>170</v>
      </c>
      <c r="H137">
        <v>8640</v>
      </c>
      <c r="I137">
        <v>9600</v>
      </c>
      <c r="J137">
        <v>10</v>
      </c>
      <c r="K137">
        <f>Table1[[#This Row],[Qty]]*Table1[[#This Row],[Cost]]</f>
        <v>86400</v>
      </c>
      <c r="L137">
        <f>Table1[[#This Row],[Qty]]*Table1[[#This Row],[Sales Price]]</f>
        <v>96000</v>
      </c>
      <c r="M137">
        <f>Table1[[#This Row],[Revenue]]-Table1[[#This Row],[Cost Price]]</f>
        <v>9600</v>
      </c>
    </row>
    <row r="138" spans="1:13" hidden="1" x14ac:dyDescent="0.3">
      <c r="A138">
        <v>137</v>
      </c>
      <c r="B138" s="2">
        <v>43602</v>
      </c>
      <c r="C138" t="s">
        <v>147</v>
      </c>
      <c r="D138" t="s">
        <v>10</v>
      </c>
      <c r="E138" t="s">
        <v>5</v>
      </c>
      <c r="F138" t="s">
        <v>171</v>
      </c>
      <c r="G138" t="s">
        <v>170</v>
      </c>
      <c r="H138">
        <v>9000</v>
      </c>
      <c r="I138">
        <v>10000</v>
      </c>
      <c r="J138">
        <v>9</v>
      </c>
      <c r="K138">
        <f>Table1[[#This Row],[Qty]]*Table1[[#This Row],[Cost]]</f>
        <v>81000</v>
      </c>
      <c r="L138">
        <f>Table1[[#This Row],[Qty]]*Table1[[#This Row],[Sales Price]]</f>
        <v>90000</v>
      </c>
      <c r="M138">
        <f>Table1[[#This Row],[Revenue]]-Table1[[#This Row],[Cost Price]]</f>
        <v>9000</v>
      </c>
    </row>
    <row r="139" spans="1:13" hidden="1" x14ac:dyDescent="0.3">
      <c r="A139">
        <v>138</v>
      </c>
      <c r="B139" s="2">
        <v>43603</v>
      </c>
      <c r="C139" t="s">
        <v>148</v>
      </c>
      <c r="D139" t="s">
        <v>9</v>
      </c>
      <c r="E139" t="s">
        <v>7</v>
      </c>
      <c r="F139" t="s">
        <v>172</v>
      </c>
      <c r="G139" t="s">
        <v>170</v>
      </c>
      <c r="H139">
        <v>3870</v>
      </c>
      <c r="I139">
        <v>4300</v>
      </c>
      <c r="J139">
        <v>27</v>
      </c>
      <c r="K139">
        <f>Table1[[#This Row],[Qty]]*Table1[[#This Row],[Cost]]</f>
        <v>104490</v>
      </c>
      <c r="L139">
        <f>Table1[[#This Row],[Qty]]*Table1[[#This Row],[Sales Price]]</f>
        <v>116100</v>
      </c>
      <c r="M139">
        <f>Table1[[#This Row],[Revenue]]-Table1[[#This Row],[Cost Price]]</f>
        <v>11610</v>
      </c>
    </row>
    <row r="140" spans="1:13" hidden="1" x14ac:dyDescent="0.3">
      <c r="A140">
        <v>139</v>
      </c>
      <c r="B140" s="2">
        <v>43604</v>
      </c>
      <c r="C140" t="s">
        <v>149</v>
      </c>
      <c r="D140" t="s">
        <v>10</v>
      </c>
      <c r="E140" t="s">
        <v>8</v>
      </c>
      <c r="F140" t="s">
        <v>173</v>
      </c>
      <c r="G140" t="s">
        <v>170</v>
      </c>
      <c r="H140">
        <v>45450</v>
      </c>
      <c r="I140">
        <v>50500</v>
      </c>
      <c r="J140">
        <v>15</v>
      </c>
      <c r="K140">
        <f>Table1[[#This Row],[Qty]]*Table1[[#This Row],[Cost]]</f>
        <v>681750</v>
      </c>
      <c r="L140">
        <f>Table1[[#This Row],[Qty]]*Table1[[#This Row],[Sales Price]]</f>
        <v>757500</v>
      </c>
      <c r="M140">
        <f>Table1[[#This Row],[Revenue]]-Table1[[#This Row],[Cost Price]]</f>
        <v>75750</v>
      </c>
    </row>
    <row r="141" spans="1:13" hidden="1" x14ac:dyDescent="0.3">
      <c r="A141">
        <v>140</v>
      </c>
      <c r="B141" s="2">
        <v>43605</v>
      </c>
      <c r="C141" t="s">
        <v>150</v>
      </c>
      <c r="D141" t="s">
        <v>10</v>
      </c>
      <c r="E141" t="s">
        <v>5</v>
      </c>
      <c r="F141" t="s">
        <v>211</v>
      </c>
      <c r="G141" t="s">
        <v>170</v>
      </c>
      <c r="H141">
        <v>18225</v>
      </c>
      <c r="I141">
        <v>20250</v>
      </c>
      <c r="J141">
        <v>3</v>
      </c>
      <c r="K141">
        <f>Table1[[#This Row],[Qty]]*Table1[[#This Row],[Cost]]</f>
        <v>54675</v>
      </c>
      <c r="L141">
        <f>Table1[[#This Row],[Qty]]*Table1[[#This Row],[Sales Price]]</f>
        <v>60750</v>
      </c>
      <c r="M141">
        <f>Table1[[#This Row],[Revenue]]-Table1[[#This Row],[Cost Price]]</f>
        <v>6075</v>
      </c>
    </row>
    <row r="142" spans="1:13" hidden="1" x14ac:dyDescent="0.3">
      <c r="A142">
        <v>141</v>
      </c>
      <c r="B142" s="2">
        <v>43606</v>
      </c>
      <c r="C142" t="s">
        <v>151</v>
      </c>
      <c r="D142" t="s">
        <v>9</v>
      </c>
      <c r="E142" t="s">
        <v>7</v>
      </c>
      <c r="F142" t="s">
        <v>212</v>
      </c>
      <c r="G142" t="s">
        <v>170</v>
      </c>
      <c r="H142">
        <v>1800</v>
      </c>
      <c r="I142">
        <v>2000</v>
      </c>
      <c r="J142">
        <v>9</v>
      </c>
      <c r="K142">
        <f>Table1[[#This Row],[Qty]]*Table1[[#This Row],[Cost]]</f>
        <v>16200</v>
      </c>
      <c r="L142">
        <f>Table1[[#This Row],[Qty]]*Table1[[#This Row],[Sales Price]]</f>
        <v>18000</v>
      </c>
      <c r="M142">
        <f>Table1[[#This Row],[Revenue]]-Table1[[#This Row],[Cost Price]]</f>
        <v>1800</v>
      </c>
    </row>
    <row r="143" spans="1:13" hidden="1" x14ac:dyDescent="0.3">
      <c r="A143">
        <v>142</v>
      </c>
      <c r="B143" s="2">
        <v>43607</v>
      </c>
      <c r="C143" t="s">
        <v>152</v>
      </c>
      <c r="D143" t="s">
        <v>10</v>
      </c>
      <c r="E143" t="s">
        <v>8</v>
      </c>
      <c r="F143" t="s">
        <v>213</v>
      </c>
      <c r="G143" t="s">
        <v>170</v>
      </c>
      <c r="H143">
        <v>48600</v>
      </c>
      <c r="I143">
        <v>54000</v>
      </c>
      <c r="J143">
        <v>22</v>
      </c>
      <c r="K143">
        <f>Table1[[#This Row],[Qty]]*Table1[[#This Row],[Cost]]</f>
        <v>1069200</v>
      </c>
      <c r="L143">
        <f>Table1[[#This Row],[Qty]]*Table1[[#This Row],[Sales Price]]</f>
        <v>1188000</v>
      </c>
      <c r="M143">
        <f>Table1[[#This Row],[Revenue]]-Table1[[#This Row],[Cost Price]]</f>
        <v>118800</v>
      </c>
    </row>
    <row r="144" spans="1:13" hidden="1" x14ac:dyDescent="0.3">
      <c r="A144">
        <v>143</v>
      </c>
      <c r="B144" s="2">
        <v>43608</v>
      </c>
      <c r="C144" t="s">
        <v>153</v>
      </c>
      <c r="D144" t="s">
        <v>10</v>
      </c>
      <c r="E144" t="s">
        <v>5</v>
      </c>
      <c r="F144" t="s">
        <v>214</v>
      </c>
      <c r="G144" t="s">
        <v>215</v>
      </c>
      <c r="H144">
        <v>72900</v>
      </c>
      <c r="I144">
        <v>81000</v>
      </c>
      <c r="J144">
        <v>16</v>
      </c>
      <c r="K144">
        <f>Table1[[#This Row],[Qty]]*Table1[[#This Row],[Cost]]</f>
        <v>1166400</v>
      </c>
      <c r="L144">
        <f>Table1[[#This Row],[Qty]]*Table1[[#This Row],[Sales Price]]</f>
        <v>1296000</v>
      </c>
      <c r="M144">
        <f>Table1[[#This Row],[Revenue]]-Table1[[#This Row],[Cost Price]]</f>
        <v>129600</v>
      </c>
    </row>
    <row r="145" spans="1:13" hidden="1" x14ac:dyDescent="0.3">
      <c r="A145">
        <v>144</v>
      </c>
      <c r="B145" s="2">
        <v>43609</v>
      </c>
      <c r="C145" t="s">
        <v>154</v>
      </c>
      <c r="D145" t="s">
        <v>9</v>
      </c>
      <c r="E145" t="s">
        <v>7</v>
      </c>
      <c r="F145" t="s">
        <v>216</v>
      </c>
      <c r="G145" t="s">
        <v>215</v>
      </c>
      <c r="H145">
        <v>9450</v>
      </c>
      <c r="I145">
        <v>10500</v>
      </c>
      <c r="J145">
        <v>6</v>
      </c>
      <c r="K145">
        <f>Table1[[#This Row],[Qty]]*Table1[[#This Row],[Cost]]</f>
        <v>56700</v>
      </c>
      <c r="L145">
        <f>Table1[[#This Row],[Qty]]*Table1[[#This Row],[Sales Price]]</f>
        <v>63000</v>
      </c>
      <c r="M145">
        <f>Table1[[#This Row],[Revenue]]-Table1[[#This Row],[Cost Price]]</f>
        <v>6300</v>
      </c>
    </row>
    <row r="146" spans="1:13" hidden="1" x14ac:dyDescent="0.3">
      <c r="A146">
        <v>145</v>
      </c>
      <c r="B146" s="2">
        <v>43610</v>
      </c>
      <c r="C146" t="s">
        <v>155</v>
      </c>
      <c r="D146" t="s">
        <v>10</v>
      </c>
      <c r="E146" t="s">
        <v>8</v>
      </c>
      <c r="F146" t="s">
        <v>217</v>
      </c>
      <c r="G146" t="s">
        <v>215</v>
      </c>
      <c r="H146">
        <v>36000</v>
      </c>
      <c r="I146">
        <v>40000</v>
      </c>
      <c r="J146">
        <v>3</v>
      </c>
      <c r="K146">
        <f>Table1[[#This Row],[Qty]]*Table1[[#This Row],[Cost]]</f>
        <v>108000</v>
      </c>
      <c r="L146">
        <f>Table1[[#This Row],[Qty]]*Table1[[#This Row],[Sales Price]]</f>
        <v>120000</v>
      </c>
      <c r="M146">
        <f>Table1[[#This Row],[Revenue]]-Table1[[#This Row],[Cost Price]]</f>
        <v>12000</v>
      </c>
    </row>
    <row r="147" spans="1:13" x14ac:dyDescent="0.3">
      <c r="A147">
        <v>146</v>
      </c>
      <c r="B147" s="2">
        <v>43611</v>
      </c>
      <c r="C147" t="s">
        <v>156</v>
      </c>
      <c r="D147" t="s">
        <v>9</v>
      </c>
      <c r="E147" t="s">
        <v>5</v>
      </c>
      <c r="F147" t="s">
        <v>218</v>
      </c>
      <c r="G147" t="s">
        <v>215</v>
      </c>
      <c r="H147">
        <v>24300</v>
      </c>
      <c r="I147">
        <v>27000</v>
      </c>
      <c r="J147">
        <v>5</v>
      </c>
      <c r="K147">
        <f>Table1[[#This Row],[Qty]]*Table1[[#This Row],[Cost]]</f>
        <v>121500</v>
      </c>
      <c r="L147">
        <f>Table1[[#This Row],[Qty]]*Table1[[#This Row],[Sales Price]]</f>
        <v>135000</v>
      </c>
      <c r="M147">
        <f>Table1[[#This Row],[Revenue]]-Table1[[#This Row],[Cost Price]]</f>
        <v>13500</v>
      </c>
    </row>
    <row r="148" spans="1:13" hidden="1" x14ac:dyDescent="0.3">
      <c r="A148">
        <v>147</v>
      </c>
      <c r="B148" s="2">
        <v>43612</v>
      </c>
      <c r="C148" t="s">
        <v>157</v>
      </c>
      <c r="D148" t="s">
        <v>10</v>
      </c>
      <c r="E148" t="s">
        <v>7</v>
      </c>
      <c r="F148" t="s">
        <v>219</v>
      </c>
      <c r="G148" t="s">
        <v>215</v>
      </c>
      <c r="H148">
        <v>9180</v>
      </c>
      <c r="I148">
        <v>10200</v>
      </c>
      <c r="J148">
        <v>1</v>
      </c>
      <c r="K148">
        <f>Table1[[#This Row],[Qty]]*Table1[[#This Row],[Cost]]</f>
        <v>9180</v>
      </c>
      <c r="L148">
        <f>Table1[[#This Row],[Qty]]*Table1[[#This Row],[Sales Price]]</f>
        <v>10200</v>
      </c>
      <c r="M148">
        <f>Table1[[#This Row],[Revenue]]-Table1[[#This Row],[Cost Price]]</f>
        <v>1020</v>
      </c>
    </row>
    <row r="149" spans="1:13" hidden="1" x14ac:dyDescent="0.3">
      <c r="A149">
        <v>148</v>
      </c>
      <c r="B149" s="2">
        <v>43613</v>
      </c>
      <c r="C149" t="s">
        <v>158</v>
      </c>
      <c r="D149" t="s">
        <v>9</v>
      </c>
      <c r="E149" t="s">
        <v>8</v>
      </c>
      <c r="F149" t="s">
        <v>220</v>
      </c>
      <c r="G149" t="s">
        <v>215</v>
      </c>
      <c r="H149">
        <v>8640</v>
      </c>
      <c r="I149">
        <v>9600</v>
      </c>
      <c r="J149">
        <v>5</v>
      </c>
      <c r="K149">
        <f>Table1[[#This Row],[Qty]]*Table1[[#This Row],[Cost]]</f>
        <v>43200</v>
      </c>
      <c r="L149">
        <f>Table1[[#This Row],[Qty]]*Table1[[#This Row],[Sales Price]]</f>
        <v>48000</v>
      </c>
      <c r="M149">
        <f>Table1[[#This Row],[Revenue]]-Table1[[#This Row],[Cost Price]]</f>
        <v>4800</v>
      </c>
    </row>
    <row r="150" spans="1:13" hidden="1" x14ac:dyDescent="0.3">
      <c r="A150">
        <v>149</v>
      </c>
      <c r="B150" s="2">
        <v>43614</v>
      </c>
      <c r="C150" t="s">
        <v>159</v>
      </c>
      <c r="D150" t="s">
        <v>9</v>
      </c>
      <c r="E150" t="s">
        <v>5</v>
      </c>
      <c r="F150" t="s">
        <v>221</v>
      </c>
      <c r="G150" t="s">
        <v>215</v>
      </c>
      <c r="H150">
        <v>8280</v>
      </c>
      <c r="I150">
        <v>9200</v>
      </c>
      <c r="J150">
        <v>7</v>
      </c>
      <c r="K150">
        <f>Table1[[#This Row],[Qty]]*Table1[[#This Row],[Cost]]</f>
        <v>57960</v>
      </c>
      <c r="L150">
        <f>Table1[[#This Row],[Qty]]*Table1[[#This Row],[Sales Price]]</f>
        <v>64400</v>
      </c>
      <c r="M150">
        <f>Table1[[#This Row],[Revenue]]-Table1[[#This Row],[Cost Price]]</f>
        <v>6440</v>
      </c>
    </row>
    <row r="151" spans="1:13" hidden="1" x14ac:dyDescent="0.3">
      <c r="A151">
        <v>150</v>
      </c>
      <c r="B151" s="2">
        <v>43615</v>
      </c>
      <c r="C151" t="s">
        <v>160</v>
      </c>
      <c r="D151" t="s">
        <v>9</v>
      </c>
      <c r="E151" t="s">
        <v>7</v>
      </c>
      <c r="F151" t="s">
        <v>222</v>
      </c>
      <c r="G151" t="s">
        <v>215</v>
      </c>
      <c r="H151">
        <v>4950</v>
      </c>
      <c r="I151">
        <v>5500</v>
      </c>
      <c r="J151">
        <v>4</v>
      </c>
      <c r="K151">
        <f>Table1[[#This Row],[Qty]]*Table1[[#This Row],[Cost]]</f>
        <v>19800</v>
      </c>
      <c r="L151">
        <f>Table1[[#This Row],[Qty]]*Table1[[#This Row],[Sales Price]]</f>
        <v>22000</v>
      </c>
      <c r="M151">
        <f>Table1[[#This Row],[Revenue]]-Table1[[#This Row],[Cost Price]]</f>
        <v>2200</v>
      </c>
    </row>
    <row r="152" spans="1:13" hidden="1" x14ac:dyDescent="0.3">
      <c r="A152">
        <v>151</v>
      </c>
      <c r="B152" s="2">
        <v>43616</v>
      </c>
      <c r="C152" t="s">
        <v>146</v>
      </c>
      <c r="D152" t="s">
        <v>10</v>
      </c>
      <c r="E152" t="s">
        <v>8</v>
      </c>
      <c r="F152" t="s">
        <v>223</v>
      </c>
      <c r="G152" t="s">
        <v>215</v>
      </c>
      <c r="H152">
        <v>3150</v>
      </c>
      <c r="I152">
        <v>3500</v>
      </c>
      <c r="J152">
        <v>8</v>
      </c>
      <c r="K152">
        <f>Table1[[#This Row],[Qty]]*Table1[[#This Row],[Cost]]</f>
        <v>25200</v>
      </c>
      <c r="L152">
        <f>Table1[[#This Row],[Qty]]*Table1[[#This Row],[Sales Price]]</f>
        <v>28000</v>
      </c>
      <c r="M152">
        <f>Table1[[#This Row],[Revenue]]-Table1[[#This Row],[Cost Price]]</f>
        <v>2800</v>
      </c>
    </row>
    <row r="153" spans="1:13" hidden="1" x14ac:dyDescent="0.3">
      <c r="A153">
        <v>152</v>
      </c>
      <c r="B153" s="2">
        <v>43617</v>
      </c>
      <c r="C153" t="s">
        <v>147</v>
      </c>
      <c r="D153" t="s">
        <v>10</v>
      </c>
      <c r="E153" t="s">
        <v>5</v>
      </c>
      <c r="F153" t="s">
        <v>224</v>
      </c>
      <c r="G153" t="s">
        <v>215</v>
      </c>
      <c r="H153">
        <v>2700</v>
      </c>
      <c r="I153">
        <v>3000</v>
      </c>
      <c r="J153">
        <v>8</v>
      </c>
      <c r="K153">
        <f>Table1[[#This Row],[Qty]]*Table1[[#This Row],[Cost]]</f>
        <v>21600</v>
      </c>
      <c r="L153">
        <f>Table1[[#This Row],[Qty]]*Table1[[#This Row],[Sales Price]]</f>
        <v>24000</v>
      </c>
      <c r="M153">
        <f>Table1[[#This Row],[Revenue]]-Table1[[#This Row],[Cost Price]]</f>
        <v>2400</v>
      </c>
    </row>
    <row r="154" spans="1:13" hidden="1" x14ac:dyDescent="0.3">
      <c r="A154">
        <v>153</v>
      </c>
      <c r="B154" s="2">
        <v>43618</v>
      </c>
      <c r="C154" t="s">
        <v>148</v>
      </c>
      <c r="D154" t="s">
        <v>9</v>
      </c>
      <c r="E154" t="s">
        <v>7</v>
      </c>
      <c r="F154" t="s">
        <v>225</v>
      </c>
      <c r="G154" t="s">
        <v>215</v>
      </c>
      <c r="H154">
        <v>4050</v>
      </c>
      <c r="I154">
        <v>4500</v>
      </c>
      <c r="J154">
        <v>9</v>
      </c>
      <c r="K154">
        <f>Table1[[#This Row],[Qty]]*Table1[[#This Row],[Cost]]</f>
        <v>36450</v>
      </c>
      <c r="L154">
        <f>Table1[[#This Row],[Qty]]*Table1[[#This Row],[Sales Price]]</f>
        <v>40500</v>
      </c>
      <c r="M154">
        <f>Table1[[#This Row],[Revenue]]-Table1[[#This Row],[Cost Price]]</f>
        <v>4050</v>
      </c>
    </row>
    <row r="155" spans="1:13" x14ac:dyDescent="0.3">
      <c r="A155">
        <v>154</v>
      </c>
      <c r="B155" s="2">
        <v>43619</v>
      </c>
      <c r="C155" t="s">
        <v>149</v>
      </c>
      <c r="D155" t="s">
        <v>10</v>
      </c>
      <c r="E155" t="s">
        <v>8</v>
      </c>
      <c r="F155" t="s">
        <v>226</v>
      </c>
      <c r="G155" t="s">
        <v>215</v>
      </c>
      <c r="H155">
        <v>53100</v>
      </c>
      <c r="I155">
        <v>59000</v>
      </c>
      <c r="J155">
        <v>2</v>
      </c>
      <c r="K155">
        <f>Table1[[#This Row],[Qty]]*Table1[[#This Row],[Cost]]</f>
        <v>106200</v>
      </c>
      <c r="L155">
        <f>Table1[[#This Row],[Qty]]*Table1[[#This Row],[Sales Price]]</f>
        <v>118000</v>
      </c>
      <c r="M155">
        <f>Table1[[#This Row],[Revenue]]-Table1[[#This Row],[Cost Price]]</f>
        <v>11800</v>
      </c>
    </row>
    <row r="156" spans="1:13" hidden="1" x14ac:dyDescent="0.3">
      <c r="A156">
        <v>155</v>
      </c>
      <c r="B156" s="2">
        <v>43620</v>
      </c>
      <c r="C156" t="s">
        <v>150</v>
      </c>
      <c r="D156" t="s">
        <v>10</v>
      </c>
      <c r="E156" t="s">
        <v>5</v>
      </c>
      <c r="F156" t="s">
        <v>169</v>
      </c>
      <c r="G156" t="s">
        <v>170</v>
      </c>
      <c r="H156">
        <v>88200</v>
      </c>
      <c r="I156">
        <v>98000</v>
      </c>
      <c r="J156">
        <v>1</v>
      </c>
      <c r="K156">
        <f>Table1[[#This Row],[Qty]]*Table1[[#This Row],[Cost]]</f>
        <v>88200</v>
      </c>
      <c r="L156">
        <f>Table1[[#This Row],[Qty]]*Table1[[#This Row],[Sales Price]]</f>
        <v>98000</v>
      </c>
      <c r="M156">
        <f>Table1[[#This Row],[Revenue]]-Table1[[#This Row],[Cost Price]]</f>
        <v>9800</v>
      </c>
    </row>
    <row r="157" spans="1:13" hidden="1" x14ac:dyDescent="0.3">
      <c r="A157">
        <v>156</v>
      </c>
      <c r="B157" s="2">
        <v>43621</v>
      </c>
      <c r="C157" t="s">
        <v>151</v>
      </c>
      <c r="D157" t="s">
        <v>9</v>
      </c>
      <c r="E157" t="s">
        <v>7</v>
      </c>
      <c r="F157" t="s">
        <v>171</v>
      </c>
      <c r="G157" t="s">
        <v>170</v>
      </c>
      <c r="H157">
        <v>8640</v>
      </c>
      <c r="I157">
        <v>9600</v>
      </c>
      <c r="J157">
        <v>22</v>
      </c>
      <c r="K157">
        <f>Table1[[#This Row],[Qty]]*Table1[[#This Row],[Cost]]</f>
        <v>190080</v>
      </c>
      <c r="L157">
        <f>Table1[[#This Row],[Qty]]*Table1[[#This Row],[Sales Price]]</f>
        <v>211200</v>
      </c>
      <c r="M157">
        <f>Table1[[#This Row],[Revenue]]-Table1[[#This Row],[Cost Price]]</f>
        <v>21120</v>
      </c>
    </row>
    <row r="158" spans="1:13" hidden="1" x14ac:dyDescent="0.3">
      <c r="A158">
        <v>157</v>
      </c>
      <c r="B158" s="2">
        <v>43622</v>
      </c>
      <c r="C158" t="s">
        <v>152</v>
      </c>
      <c r="D158" t="s">
        <v>10</v>
      </c>
      <c r="E158" t="s">
        <v>8</v>
      </c>
      <c r="F158" t="s">
        <v>172</v>
      </c>
      <c r="G158" t="s">
        <v>170</v>
      </c>
      <c r="H158">
        <v>8280</v>
      </c>
      <c r="I158">
        <v>9200</v>
      </c>
      <c r="J158">
        <v>8</v>
      </c>
      <c r="K158">
        <f>Table1[[#This Row],[Qty]]*Table1[[#This Row],[Cost]]</f>
        <v>66240</v>
      </c>
      <c r="L158">
        <f>Table1[[#This Row],[Qty]]*Table1[[#This Row],[Sales Price]]</f>
        <v>73600</v>
      </c>
      <c r="M158">
        <f>Table1[[#This Row],[Revenue]]-Table1[[#This Row],[Cost Price]]</f>
        <v>7360</v>
      </c>
    </row>
    <row r="159" spans="1:13" hidden="1" x14ac:dyDescent="0.3">
      <c r="A159">
        <v>158</v>
      </c>
      <c r="B159" s="2">
        <v>43623</v>
      </c>
      <c r="C159" t="s">
        <v>153</v>
      </c>
      <c r="D159" t="s">
        <v>10</v>
      </c>
      <c r="E159" t="s">
        <v>5</v>
      </c>
      <c r="F159" t="s">
        <v>173</v>
      </c>
      <c r="G159" t="s">
        <v>170</v>
      </c>
      <c r="H159">
        <v>4950</v>
      </c>
      <c r="I159">
        <v>5500</v>
      </c>
      <c r="J159">
        <v>7</v>
      </c>
      <c r="K159">
        <f>Table1[[#This Row],[Qty]]*Table1[[#This Row],[Cost]]</f>
        <v>34650</v>
      </c>
      <c r="L159">
        <f>Table1[[#This Row],[Qty]]*Table1[[#This Row],[Sales Price]]</f>
        <v>38500</v>
      </c>
      <c r="M159">
        <f>Table1[[#This Row],[Revenue]]-Table1[[#This Row],[Cost Price]]</f>
        <v>3850</v>
      </c>
    </row>
    <row r="160" spans="1:13" hidden="1" x14ac:dyDescent="0.3">
      <c r="A160">
        <v>159</v>
      </c>
      <c r="B160" s="2">
        <v>43624</v>
      </c>
      <c r="C160" t="s">
        <v>154</v>
      </c>
      <c r="D160" t="s">
        <v>9</v>
      </c>
      <c r="E160" t="s">
        <v>7</v>
      </c>
      <c r="F160" t="s">
        <v>211</v>
      </c>
      <c r="G160" t="s">
        <v>170</v>
      </c>
      <c r="H160">
        <v>3150</v>
      </c>
      <c r="I160">
        <v>3500</v>
      </c>
      <c r="J160">
        <v>56</v>
      </c>
      <c r="K160">
        <f>Table1[[#This Row],[Qty]]*Table1[[#This Row],[Cost]]</f>
        <v>176400</v>
      </c>
      <c r="L160">
        <f>Table1[[#This Row],[Qty]]*Table1[[#This Row],[Sales Price]]</f>
        <v>196000</v>
      </c>
      <c r="M160">
        <f>Table1[[#This Row],[Revenue]]-Table1[[#This Row],[Cost Price]]</f>
        <v>19600</v>
      </c>
    </row>
    <row r="161" spans="1:13" hidden="1" x14ac:dyDescent="0.3">
      <c r="A161">
        <v>160</v>
      </c>
      <c r="B161" s="2">
        <v>43625</v>
      </c>
      <c r="C161" t="s">
        <v>155</v>
      </c>
      <c r="D161" t="s">
        <v>10</v>
      </c>
      <c r="E161" t="s">
        <v>8</v>
      </c>
      <c r="F161" t="s">
        <v>212</v>
      </c>
      <c r="G161" t="s">
        <v>170</v>
      </c>
      <c r="H161">
        <v>2700</v>
      </c>
      <c r="I161">
        <v>3000</v>
      </c>
      <c r="J161">
        <v>10</v>
      </c>
      <c r="K161">
        <f>Table1[[#This Row],[Qty]]*Table1[[#This Row],[Cost]]</f>
        <v>27000</v>
      </c>
      <c r="L161">
        <f>Table1[[#This Row],[Qty]]*Table1[[#This Row],[Sales Price]]</f>
        <v>30000</v>
      </c>
      <c r="M161">
        <f>Table1[[#This Row],[Revenue]]-Table1[[#This Row],[Cost Price]]</f>
        <v>3000</v>
      </c>
    </row>
    <row r="162" spans="1:13" hidden="1" x14ac:dyDescent="0.3">
      <c r="A162">
        <v>161</v>
      </c>
      <c r="B162" s="2">
        <v>43626</v>
      </c>
      <c r="C162" t="s">
        <v>156</v>
      </c>
      <c r="D162" t="s">
        <v>9</v>
      </c>
      <c r="E162" t="s">
        <v>5</v>
      </c>
      <c r="F162" t="s">
        <v>213</v>
      </c>
      <c r="G162" t="s">
        <v>170</v>
      </c>
      <c r="H162">
        <v>4050</v>
      </c>
      <c r="I162">
        <v>4500</v>
      </c>
      <c r="J162">
        <v>9</v>
      </c>
      <c r="K162">
        <f>Table1[[#This Row],[Qty]]*Table1[[#This Row],[Cost]]</f>
        <v>36450</v>
      </c>
      <c r="L162">
        <f>Table1[[#This Row],[Qty]]*Table1[[#This Row],[Sales Price]]</f>
        <v>40500</v>
      </c>
      <c r="M162">
        <f>Table1[[#This Row],[Revenue]]-Table1[[#This Row],[Cost Price]]</f>
        <v>4050</v>
      </c>
    </row>
    <row r="163" spans="1:13" hidden="1" x14ac:dyDescent="0.3">
      <c r="A163">
        <v>162</v>
      </c>
      <c r="B163" s="2">
        <v>43627</v>
      </c>
      <c r="C163" t="s">
        <v>157</v>
      </c>
      <c r="D163" t="s">
        <v>10</v>
      </c>
      <c r="E163" t="s">
        <v>7</v>
      </c>
      <c r="F163" t="s">
        <v>169</v>
      </c>
      <c r="G163" t="s">
        <v>170</v>
      </c>
      <c r="H163">
        <v>53100</v>
      </c>
      <c r="I163">
        <v>59000</v>
      </c>
      <c r="J163">
        <v>27</v>
      </c>
      <c r="K163">
        <f>Table1[[#This Row],[Qty]]*Table1[[#This Row],[Cost]]</f>
        <v>1433700</v>
      </c>
      <c r="L163">
        <f>Table1[[#This Row],[Qty]]*Table1[[#This Row],[Sales Price]]</f>
        <v>1593000</v>
      </c>
      <c r="M163">
        <f>Table1[[#This Row],[Revenue]]-Table1[[#This Row],[Cost Price]]</f>
        <v>159300</v>
      </c>
    </row>
    <row r="164" spans="1:13" hidden="1" x14ac:dyDescent="0.3">
      <c r="A164">
        <v>163</v>
      </c>
      <c r="B164" s="2">
        <v>43628</v>
      </c>
      <c r="C164" t="s">
        <v>158</v>
      </c>
      <c r="D164" t="s">
        <v>9</v>
      </c>
      <c r="E164" t="s">
        <v>8</v>
      </c>
      <c r="F164" t="s">
        <v>171</v>
      </c>
      <c r="G164" t="s">
        <v>170</v>
      </c>
      <c r="H164">
        <v>88200</v>
      </c>
      <c r="I164">
        <v>98000</v>
      </c>
      <c r="J164">
        <v>15</v>
      </c>
      <c r="K164">
        <f>Table1[[#This Row],[Qty]]*Table1[[#This Row],[Cost]]</f>
        <v>1323000</v>
      </c>
      <c r="L164">
        <f>Table1[[#This Row],[Qty]]*Table1[[#This Row],[Sales Price]]</f>
        <v>1470000</v>
      </c>
      <c r="M164">
        <f>Table1[[#This Row],[Revenue]]-Table1[[#This Row],[Cost Price]]</f>
        <v>147000</v>
      </c>
    </row>
    <row r="165" spans="1:13" hidden="1" x14ac:dyDescent="0.3">
      <c r="A165">
        <v>164</v>
      </c>
      <c r="B165" s="2">
        <v>43629</v>
      </c>
      <c r="C165" t="s">
        <v>159</v>
      </c>
      <c r="D165" t="s">
        <v>9</v>
      </c>
      <c r="E165" t="s">
        <v>5</v>
      </c>
      <c r="F165" t="s">
        <v>172</v>
      </c>
      <c r="G165" t="s">
        <v>170</v>
      </c>
      <c r="H165">
        <v>38250</v>
      </c>
      <c r="I165">
        <v>42500</v>
      </c>
      <c r="J165">
        <v>3</v>
      </c>
      <c r="K165">
        <f>Table1[[#This Row],[Qty]]*Table1[[#This Row],[Cost]]</f>
        <v>114750</v>
      </c>
      <c r="L165">
        <f>Table1[[#This Row],[Qty]]*Table1[[#This Row],[Sales Price]]</f>
        <v>127500</v>
      </c>
      <c r="M165">
        <f>Table1[[#This Row],[Revenue]]-Table1[[#This Row],[Cost Price]]</f>
        <v>12750</v>
      </c>
    </row>
    <row r="166" spans="1:13" hidden="1" x14ac:dyDescent="0.3">
      <c r="A166">
        <v>165</v>
      </c>
      <c r="B166" s="2">
        <v>43630</v>
      </c>
      <c r="C166" t="s">
        <v>160</v>
      </c>
      <c r="D166" t="s">
        <v>9</v>
      </c>
      <c r="E166" t="s">
        <v>7</v>
      </c>
      <c r="F166" t="s">
        <v>173</v>
      </c>
      <c r="G166" t="s">
        <v>170</v>
      </c>
      <c r="H166">
        <v>2700</v>
      </c>
      <c r="I166">
        <v>3000</v>
      </c>
      <c r="J166">
        <v>9</v>
      </c>
      <c r="K166">
        <f>Table1[[#This Row],[Qty]]*Table1[[#This Row],[Cost]]</f>
        <v>24300</v>
      </c>
      <c r="L166">
        <f>Table1[[#This Row],[Qty]]*Table1[[#This Row],[Sales Price]]</f>
        <v>27000</v>
      </c>
      <c r="M166">
        <f>Table1[[#This Row],[Revenue]]-Table1[[#This Row],[Cost Price]]</f>
        <v>2700</v>
      </c>
    </row>
    <row r="167" spans="1:13" hidden="1" x14ac:dyDescent="0.3">
      <c r="A167">
        <v>166</v>
      </c>
      <c r="B167" s="2">
        <v>43631</v>
      </c>
      <c r="C167" t="s">
        <v>146</v>
      </c>
      <c r="D167" t="s">
        <v>10</v>
      </c>
      <c r="E167" t="s">
        <v>8</v>
      </c>
      <c r="F167" t="s">
        <v>211</v>
      </c>
      <c r="G167" t="s">
        <v>170</v>
      </c>
      <c r="H167">
        <v>23850</v>
      </c>
      <c r="I167">
        <v>26500</v>
      </c>
      <c r="J167">
        <v>22</v>
      </c>
      <c r="K167">
        <f>Table1[[#This Row],[Qty]]*Table1[[#This Row],[Cost]]</f>
        <v>524700</v>
      </c>
      <c r="L167">
        <f>Table1[[#This Row],[Qty]]*Table1[[#This Row],[Sales Price]]</f>
        <v>583000</v>
      </c>
      <c r="M167">
        <f>Table1[[#This Row],[Revenue]]-Table1[[#This Row],[Cost Price]]</f>
        <v>58300</v>
      </c>
    </row>
    <row r="168" spans="1:13" hidden="1" x14ac:dyDescent="0.3">
      <c r="A168">
        <v>167</v>
      </c>
      <c r="B168" s="2">
        <v>43632</v>
      </c>
      <c r="C168" t="s">
        <v>147</v>
      </c>
      <c r="D168" t="s">
        <v>10</v>
      </c>
      <c r="E168" t="s">
        <v>5</v>
      </c>
      <c r="F168" t="s">
        <v>212</v>
      </c>
      <c r="G168" t="s">
        <v>170</v>
      </c>
      <c r="H168">
        <v>24750</v>
      </c>
      <c r="I168">
        <v>27500</v>
      </c>
      <c r="J168">
        <v>16</v>
      </c>
      <c r="K168">
        <f>Table1[[#This Row],[Qty]]*Table1[[#This Row],[Cost]]</f>
        <v>396000</v>
      </c>
      <c r="L168">
        <f>Table1[[#This Row],[Qty]]*Table1[[#This Row],[Sales Price]]</f>
        <v>440000</v>
      </c>
      <c r="M168">
        <f>Table1[[#This Row],[Revenue]]-Table1[[#This Row],[Cost Price]]</f>
        <v>44000</v>
      </c>
    </row>
    <row r="169" spans="1:13" hidden="1" x14ac:dyDescent="0.3">
      <c r="A169">
        <v>168</v>
      </c>
      <c r="B169" s="2">
        <v>43633</v>
      </c>
      <c r="C169" t="s">
        <v>148</v>
      </c>
      <c r="D169" t="s">
        <v>9</v>
      </c>
      <c r="E169" t="s">
        <v>7</v>
      </c>
      <c r="F169" t="s">
        <v>213</v>
      </c>
      <c r="G169" t="s">
        <v>170</v>
      </c>
      <c r="H169">
        <v>44550</v>
      </c>
      <c r="I169">
        <v>49500</v>
      </c>
      <c r="J169">
        <v>6</v>
      </c>
      <c r="K169">
        <f>Table1[[#This Row],[Qty]]*Table1[[#This Row],[Cost]]</f>
        <v>267300</v>
      </c>
      <c r="L169">
        <f>Table1[[#This Row],[Qty]]*Table1[[#This Row],[Sales Price]]</f>
        <v>297000</v>
      </c>
      <c r="M169">
        <f>Table1[[#This Row],[Revenue]]-Table1[[#This Row],[Cost Price]]</f>
        <v>29700</v>
      </c>
    </row>
    <row r="170" spans="1:13" hidden="1" x14ac:dyDescent="0.3">
      <c r="A170">
        <v>169</v>
      </c>
      <c r="B170" s="2">
        <v>43634</v>
      </c>
      <c r="C170" t="s">
        <v>149</v>
      </c>
      <c r="D170" t="s">
        <v>10</v>
      </c>
      <c r="E170" t="s">
        <v>8</v>
      </c>
      <c r="F170" t="s">
        <v>214</v>
      </c>
      <c r="G170" t="s">
        <v>215</v>
      </c>
      <c r="H170">
        <v>9000</v>
      </c>
      <c r="I170">
        <v>10000</v>
      </c>
      <c r="J170">
        <v>3</v>
      </c>
      <c r="K170">
        <f>Table1[[#This Row],[Qty]]*Table1[[#This Row],[Cost]]</f>
        <v>27000</v>
      </c>
      <c r="L170">
        <f>Table1[[#This Row],[Qty]]*Table1[[#This Row],[Sales Price]]</f>
        <v>30000</v>
      </c>
      <c r="M170">
        <f>Table1[[#This Row],[Revenue]]-Table1[[#This Row],[Cost Price]]</f>
        <v>3000</v>
      </c>
    </row>
    <row r="171" spans="1:13" hidden="1" x14ac:dyDescent="0.3">
      <c r="A171">
        <v>170</v>
      </c>
      <c r="B171" s="2">
        <v>43635</v>
      </c>
      <c r="C171" t="s">
        <v>150</v>
      </c>
      <c r="D171" t="s">
        <v>10</v>
      </c>
      <c r="E171" t="s">
        <v>5</v>
      </c>
      <c r="F171" t="s">
        <v>216</v>
      </c>
      <c r="G171" t="s">
        <v>215</v>
      </c>
      <c r="H171">
        <v>8640</v>
      </c>
      <c r="I171">
        <v>9600</v>
      </c>
      <c r="J171">
        <v>5</v>
      </c>
      <c r="K171">
        <f>Table1[[#This Row],[Qty]]*Table1[[#This Row],[Cost]]</f>
        <v>43200</v>
      </c>
      <c r="L171">
        <f>Table1[[#This Row],[Qty]]*Table1[[#This Row],[Sales Price]]</f>
        <v>48000</v>
      </c>
      <c r="M171">
        <f>Table1[[#This Row],[Revenue]]-Table1[[#This Row],[Cost Price]]</f>
        <v>4800</v>
      </c>
    </row>
    <row r="172" spans="1:13" hidden="1" x14ac:dyDescent="0.3">
      <c r="A172">
        <v>171</v>
      </c>
      <c r="B172" s="2">
        <v>43636</v>
      </c>
      <c r="C172" t="s">
        <v>151</v>
      </c>
      <c r="D172" t="s">
        <v>9</v>
      </c>
      <c r="E172" t="s">
        <v>7</v>
      </c>
      <c r="F172" t="s">
        <v>217</v>
      </c>
      <c r="G172" t="s">
        <v>215</v>
      </c>
      <c r="H172">
        <v>9000</v>
      </c>
      <c r="I172">
        <v>10000</v>
      </c>
      <c r="J172">
        <v>1</v>
      </c>
      <c r="K172">
        <f>Table1[[#This Row],[Qty]]*Table1[[#This Row],[Cost]]</f>
        <v>9000</v>
      </c>
      <c r="L172">
        <f>Table1[[#This Row],[Qty]]*Table1[[#This Row],[Sales Price]]</f>
        <v>10000</v>
      </c>
      <c r="M172">
        <f>Table1[[#This Row],[Revenue]]-Table1[[#This Row],[Cost Price]]</f>
        <v>1000</v>
      </c>
    </row>
    <row r="173" spans="1:13" x14ac:dyDescent="0.3">
      <c r="A173">
        <v>172</v>
      </c>
      <c r="B173" s="2">
        <v>43637</v>
      </c>
      <c r="C173" t="s">
        <v>152</v>
      </c>
      <c r="D173" t="s">
        <v>10</v>
      </c>
      <c r="E173" t="s">
        <v>8</v>
      </c>
      <c r="F173" t="s">
        <v>218</v>
      </c>
      <c r="G173" t="s">
        <v>215</v>
      </c>
      <c r="H173">
        <v>3870</v>
      </c>
      <c r="I173">
        <v>4300</v>
      </c>
      <c r="J173">
        <v>5</v>
      </c>
      <c r="K173">
        <f>Table1[[#This Row],[Qty]]*Table1[[#This Row],[Cost]]</f>
        <v>19350</v>
      </c>
      <c r="L173">
        <f>Table1[[#This Row],[Qty]]*Table1[[#This Row],[Sales Price]]</f>
        <v>21500</v>
      </c>
      <c r="M173">
        <f>Table1[[#This Row],[Revenue]]-Table1[[#This Row],[Cost Price]]</f>
        <v>2150</v>
      </c>
    </row>
    <row r="174" spans="1:13" hidden="1" x14ac:dyDescent="0.3">
      <c r="A174">
        <v>173</v>
      </c>
      <c r="B174" s="2">
        <v>43638</v>
      </c>
      <c r="C174" t="s">
        <v>153</v>
      </c>
      <c r="D174" t="s">
        <v>10</v>
      </c>
      <c r="E174" t="s">
        <v>5</v>
      </c>
      <c r="F174" t="s">
        <v>219</v>
      </c>
      <c r="G174" t="s">
        <v>215</v>
      </c>
      <c r="H174">
        <v>8640</v>
      </c>
      <c r="I174">
        <v>9600</v>
      </c>
      <c r="J174">
        <v>7</v>
      </c>
      <c r="K174">
        <f>Table1[[#This Row],[Qty]]*Table1[[#This Row],[Cost]]</f>
        <v>60480</v>
      </c>
      <c r="L174">
        <f>Table1[[#This Row],[Qty]]*Table1[[#This Row],[Sales Price]]</f>
        <v>67200</v>
      </c>
      <c r="M174">
        <f>Table1[[#This Row],[Revenue]]-Table1[[#This Row],[Cost Price]]</f>
        <v>6720</v>
      </c>
    </row>
    <row r="175" spans="1:13" hidden="1" x14ac:dyDescent="0.3">
      <c r="A175">
        <v>174</v>
      </c>
      <c r="B175" s="2">
        <v>43639</v>
      </c>
      <c r="C175" t="s">
        <v>154</v>
      </c>
      <c r="D175" t="s">
        <v>9</v>
      </c>
      <c r="E175" t="s">
        <v>7</v>
      </c>
      <c r="F175" t="s">
        <v>220</v>
      </c>
      <c r="G175" t="s">
        <v>215</v>
      </c>
      <c r="H175">
        <v>8280</v>
      </c>
      <c r="I175">
        <v>9200</v>
      </c>
      <c r="J175">
        <v>4</v>
      </c>
      <c r="K175">
        <f>Table1[[#This Row],[Qty]]*Table1[[#This Row],[Cost]]</f>
        <v>33120</v>
      </c>
      <c r="L175">
        <f>Table1[[#This Row],[Qty]]*Table1[[#This Row],[Sales Price]]</f>
        <v>36800</v>
      </c>
      <c r="M175">
        <f>Table1[[#This Row],[Revenue]]-Table1[[#This Row],[Cost Price]]</f>
        <v>3680</v>
      </c>
    </row>
    <row r="176" spans="1:13" hidden="1" x14ac:dyDescent="0.3">
      <c r="A176">
        <v>175</v>
      </c>
      <c r="B176" s="2">
        <v>43640</v>
      </c>
      <c r="C176" t="s">
        <v>155</v>
      </c>
      <c r="D176" t="s">
        <v>10</v>
      </c>
      <c r="E176" t="s">
        <v>8</v>
      </c>
      <c r="F176" t="s">
        <v>221</v>
      </c>
      <c r="G176" t="s">
        <v>215</v>
      </c>
      <c r="H176">
        <v>4950</v>
      </c>
      <c r="I176">
        <v>5500</v>
      </c>
      <c r="J176">
        <v>8</v>
      </c>
      <c r="K176">
        <f>Table1[[#This Row],[Qty]]*Table1[[#This Row],[Cost]]</f>
        <v>39600</v>
      </c>
      <c r="L176">
        <f>Table1[[#This Row],[Qty]]*Table1[[#This Row],[Sales Price]]</f>
        <v>44000</v>
      </c>
      <c r="M176">
        <f>Table1[[#This Row],[Revenue]]-Table1[[#This Row],[Cost Price]]</f>
        <v>4400</v>
      </c>
    </row>
    <row r="177" spans="1:13" hidden="1" x14ac:dyDescent="0.3">
      <c r="A177">
        <v>176</v>
      </c>
      <c r="B177" s="2">
        <v>43641</v>
      </c>
      <c r="C177" t="s">
        <v>156</v>
      </c>
      <c r="D177" t="s">
        <v>9</v>
      </c>
      <c r="E177" t="s">
        <v>5</v>
      </c>
      <c r="F177" t="s">
        <v>222</v>
      </c>
      <c r="G177" t="s">
        <v>215</v>
      </c>
      <c r="H177">
        <v>3150</v>
      </c>
      <c r="I177">
        <v>3500</v>
      </c>
      <c r="J177">
        <v>8</v>
      </c>
      <c r="K177">
        <f>Table1[[#This Row],[Qty]]*Table1[[#This Row],[Cost]]</f>
        <v>25200</v>
      </c>
      <c r="L177">
        <f>Table1[[#This Row],[Qty]]*Table1[[#This Row],[Sales Price]]</f>
        <v>28000</v>
      </c>
      <c r="M177">
        <f>Table1[[#This Row],[Revenue]]-Table1[[#This Row],[Cost Price]]</f>
        <v>2800</v>
      </c>
    </row>
    <row r="178" spans="1:13" hidden="1" x14ac:dyDescent="0.3">
      <c r="A178">
        <v>177</v>
      </c>
      <c r="B178" s="2">
        <v>43642</v>
      </c>
      <c r="C178" t="s">
        <v>157</v>
      </c>
      <c r="D178" t="s">
        <v>10</v>
      </c>
      <c r="E178" t="s">
        <v>7</v>
      </c>
      <c r="F178" t="s">
        <v>223</v>
      </c>
      <c r="G178" t="s">
        <v>215</v>
      </c>
      <c r="H178">
        <v>2700</v>
      </c>
      <c r="I178">
        <v>3000</v>
      </c>
      <c r="J178">
        <v>9</v>
      </c>
      <c r="K178">
        <f>Table1[[#This Row],[Qty]]*Table1[[#This Row],[Cost]]</f>
        <v>24300</v>
      </c>
      <c r="L178">
        <f>Table1[[#This Row],[Qty]]*Table1[[#This Row],[Sales Price]]</f>
        <v>27000</v>
      </c>
      <c r="M178">
        <f>Table1[[#This Row],[Revenue]]-Table1[[#This Row],[Cost Price]]</f>
        <v>2700</v>
      </c>
    </row>
    <row r="179" spans="1:13" hidden="1" x14ac:dyDescent="0.3">
      <c r="A179">
        <v>178</v>
      </c>
      <c r="B179" s="2">
        <v>43643</v>
      </c>
      <c r="C179" t="s">
        <v>158</v>
      </c>
      <c r="D179" t="s">
        <v>9</v>
      </c>
      <c r="E179" t="s">
        <v>8</v>
      </c>
      <c r="F179" t="s">
        <v>224</v>
      </c>
      <c r="G179" t="s">
        <v>215</v>
      </c>
      <c r="H179">
        <v>4050</v>
      </c>
      <c r="I179">
        <v>4500</v>
      </c>
      <c r="J179">
        <v>2</v>
      </c>
      <c r="K179">
        <f>Table1[[#This Row],[Qty]]*Table1[[#This Row],[Cost]]</f>
        <v>8100</v>
      </c>
      <c r="L179">
        <f>Table1[[#This Row],[Qty]]*Table1[[#This Row],[Sales Price]]</f>
        <v>9000</v>
      </c>
      <c r="M179">
        <f>Table1[[#This Row],[Revenue]]-Table1[[#This Row],[Cost Price]]</f>
        <v>900</v>
      </c>
    </row>
    <row r="180" spans="1:13" hidden="1" x14ac:dyDescent="0.3">
      <c r="A180">
        <v>179</v>
      </c>
      <c r="B180" s="2">
        <v>43644</v>
      </c>
      <c r="C180" t="s">
        <v>159</v>
      </c>
      <c r="D180" t="s">
        <v>9</v>
      </c>
      <c r="E180" t="s">
        <v>5</v>
      </c>
      <c r="F180" t="s">
        <v>225</v>
      </c>
      <c r="G180" t="s">
        <v>215</v>
      </c>
      <c r="H180">
        <v>53100</v>
      </c>
      <c r="I180">
        <v>59000</v>
      </c>
      <c r="J180">
        <v>1</v>
      </c>
      <c r="K180">
        <f>Table1[[#This Row],[Qty]]*Table1[[#This Row],[Cost]]</f>
        <v>53100</v>
      </c>
      <c r="L180">
        <f>Table1[[#This Row],[Qty]]*Table1[[#This Row],[Sales Price]]</f>
        <v>59000</v>
      </c>
      <c r="M180">
        <f>Table1[[#This Row],[Revenue]]-Table1[[#This Row],[Cost Price]]</f>
        <v>5900</v>
      </c>
    </row>
    <row r="181" spans="1:13" x14ac:dyDescent="0.3">
      <c r="A181">
        <v>180</v>
      </c>
      <c r="B181" s="2">
        <v>43645</v>
      </c>
      <c r="C181" t="s">
        <v>160</v>
      </c>
      <c r="D181" t="s">
        <v>9</v>
      </c>
      <c r="E181" t="s">
        <v>7</v>
      </c>
      <c r="F181" t="s">
        <v>226</v>
      </c>
      <c r="G181" t="s">
        <v>215</v>
      </c>
      <c r="H181">
        <v>88200</v>
      </c>
      <c r="I181">
        <v>98000</v>
      </c>
      <c r="J181">
        <v>22</v>
      </c>
      <c r="K181">
        <f>Table1[[#This Row],[Qty]]*Table1[[#This Row],[Cost]]</f>
        <v>1940400</v>
      </c>
      <c r="L181">
        <f>Table1[[#This Row],[Qty]]*Table1[[#This Row],[Sales Price]]</f>
        <v>2156000</v>
      </c>
      <c r="M181">
        <f>Table1[[#This Row],[Revenue]]-Table1[[#This Row],[Cost Price]]</f>
        <v>215600</v>
      </c>
    </row>
    <row r="182" spans="1:13" hidden="1" x14ac:dyDescent="0.3">
      <c r="A182">
        <v>181</v>
      </c>
      <c r="B182" s="2">
        <v>43646</v>
      </c>
      <c r="C182" t="s">
        <v>146</v>
      </c>
      <c r="D182" t="s">
        <v>10</v>
      </c>
      <c r="E182" t="s">
        <v>8</v>
      </c>
      <c r="F182" t="s">
        <v>163</v>
      </c>
      <c r="G182" t="s">
        <v>162</v>
      </c>
      <c r="H182">
        <v>38250</v>
      </c>
      <c r="I182">
        <v>42500</v>
      </c>
      <c r="J182">
        <v>8</v>
      </c>
      <c r="K182">
        <f>Table1[[#This Row],[Qty]]*Table1[[#This Row],[Cost]]</f>
        <v>306000</v>
      </c>
      <c r="L182">
        <f>Table1[[#This Row],[Qty]]*Table1[[#This Row],[Sales Price]]</f>
        <v>340000</v>
      </c>
      <c r="M182">
        <f>Table1[[#This Row],[Revenue]]-Table1[[#This Row],[Cost Price]]</f>
        <v>34000</v>
      </c>
    </row>
    <row r="183" spans="1:13" hidden="1" x14ac:dyDescent="0.3">
      <c r="A183">
        <v>182</v>
      </c>
      <c r="B183" s="2">
        <v>43647</v>
      </c>
      <c r="C183" t="s">
        <v>147</v>
      </c>
      <c r="D183" t="s">
        <v>10</v>
      </c>
      <c r="E183" t="s">
        <v>5</v>
      </c>
      <c r="F183" t="s">
        <v>164</v>
      </c>
      <c r="G183" t="s">
        <v>162</v>
      </c>
      <c r="H183">
        <v>2700</v>
      </c>
      <c r="I183">
        <v>3000</v>
      </c>
      <c r="J183">
        <v>7</v>
      </c>
      <c r="K183">
        <f>Table1[[#This Row],[Qty]]*Table1[[#This Row],[Cost]]</f>
        <v>18900</v>
      </c>
      <c r="L183">
        <f>Table1[[#This Row],[Qty]]*Table1[[#This Row],[Sales Price]]</f>
        <v>21000</v>
      </c>
      <c r="M183">
        <f>Table1[[#This Row],[Revenue]]-Table1[[#This Row],[Cost Price]]</f>
        <v>2100</v>
      </c>
    </row>
    <row r="184" spans="1:13" hidden="1" x14ac:dyDescent="0.3">
      <c r="A184">
        <v>183</v>
      </c>
      <c r="B184" s="2">
        <v>43648</v>
      </c>
      <c r="C184" t="s">
        <v>148</v>
      </c>
      <c r="D184" t="s">
        <v>9</v>
      </c>
      <c r="E184" t="s">
        <v>7</v>
      </c>
      <c r="F184" t="s">
        <v>165</v>
      </c>
      <c r="G184" t="s">
        <v>162</v>
      </c>
      <c r="H184">
        <v>23850</v>
      </c>
      <c r="I184">
        <v>26500</v>
      </c>
      <c r="J184">
        <v>56</v>
      </c>
      <c r="K184">
        <f>Table1[[#This Row],[Qty]]*Table1[[#This Row],[Cost]]</f>
        <v>1335600</v>
      </c>
      <c r="L184">
        <f>Table1[[#This Row],[Qty]]*Table1[[#This Row],[Sales Price]]</f>
        <v>1484000</v>
      </c>
      <c r="M184">
        <f>Table1[[#This Row],[Revenue]]-Table1[[#This Row],[Cost Price]]</f>
        <v>148400</v>
      </c>
    </row>
    <row r="185" spans="1:13" hidden="1" x14ac:dyDescent="0.3">
      <c r="A185">
        <v>184</v>
      </c>
      <c r="B185" s="2">
        <v>43649</v>
      </c>
      <c r="C185" t="s">
        <v>149</v>
      </c>
      <c r="D185" t="s">
        <v>10</v>
      </c>
      <c r="E185" t="s">
        <v>8</v>
      </c>
      <c r="F185" t="s">
        <v>166</v>
      </c>
      <c r="G185" t="s">
        <v>162</v>
      </c>
      <c r="H185">
        <v>24750</v>
      </c>
      <c r="I185">
        <v>27500</v>
      </c>
      <c r="J185">
        <v>10</v>
      </c>
      <c r="K185">
        <f>Table1[[#This Row],[Qty]]*Table1[[#This Row],[Cost]]</f>
        <v>247500</v>
      </c>
      <c r="L185">
        <f>Table1[[#This Row],[Qty]]*Table1[[#This Row],[Sales Price]]</f>
        <v>275000</v>
      </c>
      <c r="M185">
        <f>Table1[[#This Row],[Revenue]]-Table1[[#This Row],[Cost Price]]</f>
        <v>27500</v>
      </c>
    </row>
    <row r="186" spans="1:13" hidden="1" x14ac:dyDescent="0.3">
      <c r="A186">
        <v>185</v>
      </c>
      <c r="B186" s="2">
        <v>43650</v>
      </c>
      <c r="C186" t="s">
        <v>150</v>
      </c>
      <c r="D186" t="s">
        <v>10</v>
      </c>
      <c r="E186" t="s">
        <v>5</v>
      </c>
      <c r="F186" t="s">
        <v>167</v>
      </c>
      <c r="G186" t="s">
        <v>162</v>
      </c>
      <c r="H186">
        <v>44550</v>
      </c>
      <c r="I186">
        <v>49500</v>
      </c>
      <c r="J186">
        <v>9</v>
      </c>
      <c r="K186">
        <f>Table1[[#This Row],[Qty]]*Table1[[#This Row],[Cost]]</f>
        <v>400950</v>
      </c>
      <c r="L186">
        <f>Table1[[#This Row],[Qty]]*Table1[[#This Row],[Sales Price]]</f>
        <v>445500</v>
      </c>
      <c r="M186">
        <f>Table1[[#This Row],[Revenue]]-Table1[[#This Row],[Cost Price]]</f>
        <v>44550</v>
      </c>
    </row>
    <row r="187" spans="1:13" hidden="1" x14ac:dyDescent="0.3">
      <c r="A187">
        <v>186</v>
      </c>
      <c r="B187" s="2">
        <v>43651</v>
      </c>
      <c r="C187" t="s">
        <v>151</v>
      </c>
      <c r="D187" t="s">
        <v>9</v>
      </c>
      <c r="E187" t="s">
        <v>7</v>
      </c>
      <c r="F187" t="s">
        <v>168</v>
      </c>
      <c r="G187" t="s">
        <v>162</v>
      </c>
      <c r="H187">
        <v>9000</v>
      </c>
      <c r="I187">
        <v>10000</v>
      </c>
      <c r="J187">
        <v>27</v>
      </c>
      <c r="K187">
        <f>Table1[[#This Row],[Qty]]*Table1[[#This Row],[Cost]]</f>
        <v>243000</v>
      </c>
      <c r="L187">
        <f>Table1[[#This Row],[Qty]]*Table1[[#This Row],[Sales Price]]</f>
        <v>270000</v>
      </c>
      <c r="M187">
        <f>Table1[[#This Row],[Revenue]]-Table1[[#This Row],[Cost Price]]</f>
        <v>27000</v>
      </c>
    </row>
    <row r="188" spans="1:13" hidden="1" x14ac:dyDescent="0.3">
      <c r="A188">
        <v>187</v>
      </c>
      <c r="B188" s="2">
        <v>43652</v>
      </c>
      <c r="C188" t="s">
        <v>152</v>
      </c>
      <c r="D188" t="s">
        <v>10</v>
      </c>
      <c r="E188" t="s">
        <v>8</v>
      </c>
      <c r="F188" t="s">
        <v>169</v>
      </c>
      <c r="G188" t="s">
        <v>170</v>
      </c>
      <c r="H188">
        <v>8640</v>
      </c>
      <c r="I188">
        <v>9600</v>
      </c>
      <c r="J188">
        <v>15</v>
      </c>
      <c r="K188">
        <f>Table1[[#This Row],[Qty]]*Table1[[#This Row],[Cost]]</f>
        <v>129600</v>
      </c>
      <c r="L188">
        <f>Table1[[#This Row],[Qty]]*Table1[[#This Row],[Sales Price]]</f>
        <v>144000</v>
      </c>
      <c r="M188">
        <f>Table1[[#This Row],[Revenue]]-Table1[[#This Row],[Cost Price]]</f>
        <v>14400</v>
      </c>
    </row>
    <row r="189" spans="1:13" hidden="1" x14ac:dyDescent="0.3">
      <c r="A189">
        <v>188</v>
      </c>
      <c r="B189" s="2">
        <v>43653</v>
      </c>
      <c r="C189" t="s">
        <v>153</v>
      </c>
      <c r="D189" t="s">
        <v>10</v>
      </c>
      <c r="E189" t="s">
        <v>5</v>
      </c>
      <c r="F189" t="s">
        <v>171</v>
      </c>
      <c r="G189" t="s">
        <v>170</v>
      </c>
      <c r="H189">
        <v>9000</v>
      </c>
      <c r="I189">
        <v>10000</v>
      </c>
      <c r="J189">
        <v>3</v>
      </c>
      <c r="K189">
        <f>Table1[[#This Row],[Qty]]*Table1[[#This Row],[Cost]]</f>
        <v>27000</v>
      </c>
      <c r="L189">
        <f>Table1[[#This Row],[Qty]]*Table1[[#This Row],[Sales Price]]</f>
        <v>30000</v>
      </c>
      <c r="M189">
        <f>Table1[[#This Row],[Revenue]]-Table1[[#This Row],[Cost Price]]</f>
        <v>3000</v>
      </c>
    </row>
    <row r="190" spans="1:13" hidden="1" x14ac:dyDescent="0.3">
      <c r="A190">
        <v>189</v>
      </c>
      <c r="B190" s="2">
        <v>43654</v>
      </c>
      <c r="C190" t="s">
        <v>154</v>
      </c>
      <c r="D190" t="s">
        <v>9</v>
      </c>
      <c r="E190" t="s">
        <v>7</v>
      </c>
      <c r="F190" t="s">
        <v>172</v>
      </c>
      <c r="G190" t="s">
        <v>170</v>
      </c>
      <c r="H190">
        <v>3870</v>
      </c>
      <c r="I190">
        <v>4300</v>
      </c>
      <c r="J190">
        <v>9</v>
      </c>
      <c r="K190">
        <f>Table1[[#This Row],[Qty]]*Table1[[#This Row],[Cost]]</f>
        <v>34830</v>
      </c>
      <c r="L190">
        <f>Table1[[#This Row],[Qty]]*Table1[[#This Row],[Sales Price]]</f>
        <v>38700</v>
      </c>
      <c r="M190">
        <f>Table1[[#This Row],[Revenue]]-Table1[[#This Row],[Cost Price]]</f>
        <v>3870</v>
      </c>
    </row>
    <row r="191" spans="1:13" hidden="1" x14ac:dyDescent="0.3">
      <c r="A191">
        <v>190</v>
      </c>
      <c r="B191" s="2">
        <v>43655</v>
      </c>
      <c r="C191" t="s">
        <v>155</v>
      </c>
      <c r="D191" t="s">
        <v>10</v>
      </c>
      <c r="E191" t="s">
        <v>8</v>
      </c>
      <c r="F191" t="s">
        <v>173</v>
      </c>
      <c r="G191" t="s">
        <v>170</v>
      </c>
      <c r="H191">
        <v>8280</v>
      </c>
      <c r="I191">
        <v>9200</v>
      </c>
      <c r="J191">
        <v>22</v>
      </c>
      <c r="K191">
        <f>Table1[[#This Row],[Qty]]*Table1[[#This Row],[Cost]]</f>
        <v>182160</v>
      </c>
      <c r="L191">
        <f>Table1[[#This Row],[Qty]]*Table1[[#This Row],[Sales Price]]</f>
        <v>202400</v>
      </c>
      <c r="M191">
        <f>Table1[[#This Row],[Revenue]]-Table1[[#This Row],[Cost Price]]</f>
        <v>20240</v>
      </c>
    </row>
    <row r="192" spans="1:13" hidden="1" x14ac:dyDescent="0.3">
      <c r="A192">
        <v>191</v>
      </c>
      <c r="B192" s="2">
        <v>43656</v>
      </c>
      <c r="C192" t="s">
        <v>156</v>
      </c>
      <c r="D192" t="s">
        <v>9</v>
      </c>
      <c r="E192" t="s">
        <v>5</v>
      </c>
      <c r="F192" t="s">
        <v>174</v>
      </c>
      <c r="G192" t="s">
        <v>162</v>
      </c>
      <c r="H192">
        <v>4950</v>
      </c>
      <c r="I192">
        <v>5500</v>
      </c>
      <c r="J192">
        <v>16</v>
      </c>
      <c r="K192">
        <f>Table1[[#This Row],[Qty]]*Table1[[#This Row],[Cost]]</f>
        <v>79200</v>
      </c>
      <c r="L192">
        <f>Table1[[#This Row],[Qty]]*Table1[[#This Row],[Sales Price]]</f>
        <v>88000</v>
      </c>
      <c r="M192">
        <f>Table1[[#This Row],[Revenue]]-Table1[[#This Row],[Cost Price]]</f>
        <v>8800</v>
      </c>
    </row>
    <row r="193" spans="1:13" hidden="1" x14ac:dyDescent="0.3">
      <c r="A193">
        <v>192</v>
      </c>
      <c r="B193" s="2">
        <v>43657</v>
      </c>
      <c r="C193" t="s">
        <v>157</v>
      </c>
      <c r="D193" t="s">
        <v>10</v>
      </c>
      <c r="E193" t="s">
        <v>7</v>
      </c>
      <c r="F193" t="s">
        <v>175</v>
      </c>
      <c r="G193" t="s">
        <v>162</v>
      </c>
      <c r="H193">
        <v>3150</v>
      </c>
      <c r="I193">
        <v>3500</v>
      </c>
      <c r="J193">
        <v>6</v>
      </c>
      <c r="K193">
        <f>Table1[[#This Row],[Qty]]*Table1[[#This Row],[Cost]]</f>
        <v>18900</v>
      </c>
      <c r="L193">
        <f>Table1[[#This Row],[Qty]]*Table1[[#This Row],[Sales Price]]</f>
        <v>21000</v>
      </c>
      <c r="M193">
        <f>Table1[[#This Row],[Revenue]]-Table1[[#This Row],[Cost Price]]</f>
        <v>2100</v>
      </c>
    </row>
    <row r="194" spans="1:13" hidden="1" x14ac:dyDescent="0.3">
      <c r="A194">
        <v>193</v>
      </c>
      <c r="B194" s="2">
        <v>43658</v>
      </c>
      <c r="C194" t="s">
        <v>158</v>
      </c>
      <c r="D194" t="s">
        <v>9</v>
      </c>
      <c r="E194" t="s">
        <v>8</v>
      </c>
      <c r="F194" t="s">
        <v>204</v>
      </c>
      <c r="G194" t="s">
        <v>162</v>
      </c>
      <c r="H194">
        <v>2700</v>
      </c>
      <c r="I194">
        <v>3000</v>
      </c>
      <c r="J194">
        <v>3</v>
      </c>
      <c r="K194">
        <f>Table1[[#This Row],[Qty]]*Table1[[#This Row],[Cost]]</f>
        <v>8100</v>
      </c>
      <c r="L194">
        <f>Table1[[#This Row],[Qty]]*Table1[[#This Row],[Sales Price]]</f>
        <v>9000</v>
      </c>
      <c r="M194">
        <f>Table1[[#This Row],[Revenue]]-Table1[[#This Row],[Cost Price]]</f>
        <v>900</v>
      </c>
    </row>
    <row r="195" spans="1:13" hidden="1" x14ac:dyDescent="0.3">
      <c r="A195">
        <v>194</v>
      </c>
      <c r="B195" s="2">
        <v>43659</v>
      </c>
      <c r="C195" t="s">
        <v>159</v>
      </c>
      <c r="D195" t="s">
        <v>9</v>
      </c>
      <c r="E195" t="s">
        <v>5</v>
      </c>
      <c r="F195" t="s">
        <v>205</v>
      </c>
      <c r="G195" t="s">
        <v>162</v>
      </c>
      <c r="H195">
        <v>4050</v>
      </c>
      <c r="I195">
        <v>4500</v>
      </c>
      <c r="J195">
        <v>5</v>
      </c>
      <c r="K195">
        <f>Table1[[#This Row],[Qty]]*Table1[[#This Row],[Cost]]</f>
        <v>20250</v>
      </c>
      <c r="L195">
        <f>Table1[[#This Row],[Qty]]*Table1[[#This Row],[Sales Price]]</f>
        <v>22500</v>
      </c>
      <c r="M195">
        <f>Table1[[#This Row],[Revenue]]-Table1[[#This Row],[Cost Price]]</f>
        <v>2250</v>
      </c>
    </row>
    <row r="196" spans="1:13" hidden="1" x14ac:dyDescent="0.3">
      <c r="A196">
        <v>195</v>
      </c>
      <c r="B196" s="2">
        <v>43660</v>
      </c>
      <c r="C196" t="s">
        <v>160</v>
      </c>
      <c r="D196" t="s">
        <v>9</v>
      </c>
      <c r="E196" t="s">
        <v>7</v>
      </c>
      <c r="F196" t="s">
        <v>206</v>
      </c>
      <c r="G196" t="s">
        <v>162</v>
      </c>
      <c r="H196">
        <v>8280</v>
      </c>
      <c r="I196">
        <v>9200</v>
      </c>
      <c r="J196">
        <v>1</v>
      </c>
      <c r="K196">
        <f>Table1[[#This Row],[Qty]]*Table1[[#This Row],[Cost]]</f>
        <v>8280</v>
      </c>
      <c r="L196">
        <f>Table1[[#This Row],[Qty]]*Table1[[#This Row],[Sales Price]]</f>
        <v>9200</v>
      </c>
      <c r="M196">
        <f>Table1[[#This Row],[Revenue]]-Table1[[#This Row],[Cost Price]]</f>
        <v>920</v>
      </c>
    </row>
    <row r="197" spans="1:13" hidden="1" x14ac:dyDescent="0.3">
      <c r="A197">
        <v>196</v>
      </c>
      <c r="B197" s="2">
        <v>43661</v>
      </c>
      <c r="C197" t="s">
        <v>146</v>
      </c>
      <c r="D197" t="s">
        <v>10</v>
      </c>
      <c r="E197" t="s">
        <v>8</v>
      </c>
      <c r="F197" t="s">
        <v>207</v>
      </c>
      <c r="G197" t="s">
        <v>162</v>
      </c>
      <c r="H197">
        <v>4950</v>
      </c>
      <c r="I197">
        <v>5500</v>
      </c>
      <c r="J197">
        <v>5</v>
      </c>
      <c r="K197">
        <f>Table1[[#This Row],[Qty]]*Table1[[#This Row],[Cost]]</f>
        <v>24750</v>
      </c>
      <c r="L197">
        <f>Table1[[#This Row],[Qty]]*Table1[[#This Row],[Sales Price]]</f>
        <v>27500</v>
      </c>
      <c r="M197">
        <f>Table1[[#This Row],[Revenue]]-Table1[[#This Row],[Cost Price]]</f>
        <v>2750</v>
      </c>
    </row>
    <row r="198" spans="1:13" hidden="1" x14ac:dyDescent="0.3">
      <c r="A198">
        <v>197</v>
      </c>
      <c r="B198" s="2">
        <v>43662</v>
      </c>
      <c r="C198" t="s">
        <v>147</v>
      </c>
      <c r="D198" t="s">
        <v>10</v>
      </c>
      <c r="E198" t="s">
        <v>5</v>
      </c>
      <c r="F198" t="s">
        <v>208</v>
      </c>
      <c r="G198" t="s">
        <v>162</v>
      </c>
      <c r="H198">
        <v>3150</v>
      </c>
      <c r="I198">
        <v>3500</v>
      </c>
      <c r="J198">
        <v>7</v>
      </c>
      <c r="K198">
        <f>Table1[[#This Row],[Qty]]*Table1[[#This Row],[Cost]]</f>
        <v>22050</v>
      </c>
      <c r="L198">
        <f>Table1[[#This Row],[Qty]]*Table1[[#This Row],[Sales Price]]</f>
        <v>24500</v>
      </c>
      <c r="M198">
        <f>Table1[[#This Row],[Revenue]]-Table1[[#This Row],[Cost Price]]</f>
        <v>2450</v>
      </c>
    </row>
    <row r="199" spans="1:13" hidden="1" x14ac:dyDescent="0.3">
      <c r="A199">
        <v>198</v>
      </c>
      <c r="B199" s="2">
        <v>43663</v>
      </c>
      <c r="C199" t="s">
        <v>148</v>
      </c>
      <c r="D199" t="s">
        <v>9</v>
      </c>
      <c r="E199" t="s">
        <v>7</v>
      </c>
      <c r="F199" t="s">
        <v>209</v>
      </c>
      <c r="G199" t="s">
        <v>162</v>
      </c>
      <c r="H199">
        <v>2700</v>
      </c>
      <c r="I199">
        <v>3000</v>
      </c>
      <c r="J199">
        <v>4</v>
      </c>
      <c r="K199">
        <f>Table1[[#This Row],[Qty]]*Table1[[#This Row],[Cost]]</f>
        <v>10800</v>
      </c>
      <c r="L199">
        <f>Table1[[#This Row],[Qty]]*Table1[[#This Row],[Sales Price]]</f>
        <v>12000</v>
      </c>
      <c r="M199">
        <f>Table1[[#This Row],[Revenue]]-Table1[[#This Row],[Cost Price]]</f>
        <v>1200</v>
      </c>
    </row>
    <row r="200" spans="1:13" hidden="1" x14ac:dyDescent="0.3">
      <c r="A200">
        <v>199</v>
      </c>
      <c r="B200" s="2">
        <v>43664</v>
      </c>
      <c r="C200" t="s">
        <v>149</v>
      </c>
      <c r="D200" t="s">
        <v>10</v>
      </c>
      <c r="E200" t="s">
        <v>8</v>
      </c>
      <c r="F200" t="s">
        <v>210</v>
      </c>
      <c r="G200" t="s">
        <v>162</v>
      </c>
      <c r="H200">
        <v>4050</v>
      </c>
      <c r="I200">
        <v>4500</v>
      </c>
      <c r="J200">
        <v>8</v>
      </c>
      <c r="K200">
        <f>Table1[[#This Row],[Qty]]*Table1[[#This Row],[Cost]]</f>
        <v>32400</v>
      </c>
      <c r="L200">
        <f>Table1[[#This Row],[Qty]]*Table1[[#This Row],[Sales Price]]</f>
        <v>36000</v>
      </c>
      <c r="M200">
        <f>Table1[[#This Row],[Revenue]]-Table1[[#This Row],[Cost Price]]</f>
        <v>3600</v>
      </c>
    </row>
    <row r="201" spans="1:13" hidden="1" x14ac:dyDescent="0.3">
      <c r="A201">
        <v>200</v>
      </c>
      <c r="B201" s="2">
        <v>43665</v>
      </c>
      <c r="C201" t="s">
        <v>150</v>
      </c>
      <c r="D201" t="s">
        <v>10</v>
      </c>
      <c r="E201" t="s">
        <v>5</v>
      </c>
      <c r="F201" t="s">
        <v>211</v>
      </c>
      <c r="G201" t="s">
        <v>170</v>
      </c>
      <c r="H201">
        <v>8280</v>
      </c>
      <c r="I201">
        <v>9200</v>
      </c>
      <c r="J201">
        <v>8</v>
      </c>
      <c r="K201">
        <f>Table1[[#This Row],[Qty]]*Table1[[#This Row],[Cost]]</f>
        <v>66240</v>
      </c>
      <c r="L201">
        <f>Table1[[#This Row],[Qty]]*Table1[[#This Row],[Sales Price]]</f>
        <v>73600</v>
      </c>
      <c r="M201">
        <f>Table1[[#This Row],[Revenue]]-Table1[[#This Row],[Cost Price]]</f>
        <v>7360</v>
      </c>
    </row>
    <row r="202" spans="1:13" hidden="1" x14ac:dyDescent="0.3">
      <c r="A202">
        <v>201</v>
      </c>
      <c r="B202" s="2">
        <v>43666</v>
      </c>
      <c r="C202" t="s">
        <v>151</v>
      </c>
      <c r="D202" t="s">
        <v>9</v>
      </c>
      <c r="E202" t="s">
        <v>7</v>
      </c>
      <c r="F202" t="s">
        <v>163</v>
      </c>
      <c r="G202" t="s">
        <v>162</v>
      </c>
      <c r="H202">
        <v>4950</v>
      </c>
      <c r="I202">
        <v>5500</v>
      </c>
      <c r="J202">
        <v>9</v>
      </c>
      <c r="K202">
        <f>Table1[[#This Row],[Qty]]*Table1[[#This Row],[Cost]]</f>
        <v>44550</v>
      </c>
      <c r="L202">
        <f>Table1[[#This Row],[Qty]]*Table1[[#This Row],[Sales Price]]</f>
        <v>49500</v>
      </c>
      <c r="M202">
        <f>Table1[[#This Row],[Revenue]]-Table1[[#This Row],[Cost Price]]</f>
        <v>4950</v>
      </c>
    </row>
    <row r="203" spans="1:13" hidden="1" x14ac:dyDescent="0.3">
      <c r="A203">
        <v>202</v>
      </c>
      <c r="B203" s="2">
        <v>43667</v>
      </c>
      <c r="C203" t="s">
        <v>152</v>
      </c>
      <c r="D203" t="s">
        <v>10</v>
      </c>
      <c r="E203" t="s">
        <v>8</v>
      </c>
      <c r="F203" t="s">
        <v>164</v>
      </c>
      <c r="G203" t="s">
        <v>162</v>
      </c>
      <c r="H203">
        <v>3150</v>
      </c>
      <c r="I203">
        <v>3500</v>
      </c>
      <c r="J203">
        <v>2</v>
      </c>
      <c r="K203">
        <f>Table1[[#This Row],[Qty]]*Table1[[#This Row],[Cost]]</f>
        <v>6300</v>
      </c>
      <c r="L203">
        <f>Table1[[#This Row],[Qty]]*Table1[[#This Row],[Sales Price]]</f>
        <v>7000</v>
      </c>
      <c r="M203">
        <f>Table1[[#This Row],[Revenue]]-Table1[[#This Row],[Cost Price]]</f>
        <v>700</v>
      </c>
    </row>
    <row r="204" spans="1:13" hidden="1" x14ac:dyDescent="0.3">
      <c r="A204">
        <v>203</v>
      </c>
      <c r="B204" s="2">
        <v>43668</v>
      </c>
      <c r="C204" t="s">
        <v>153</v>
      </c>
      <c r="D204" t="s">
        <v>10</v>
      </c>
      <c r="E204" t="s">
        <v>5</v>
      </c>
      <c r="F204" t="s">
        <v>165</v>
      </c>
      <c r="G204" t="s">
        <v>162</v>
      </c>
      <c r="H204">
        <v>2700</v>
      </c>
      <c r="I204">
        <v>3000</v>
      </c>
      <c r="J204">
        <v>1</v>
      </c>
      <c r="K204">
        <f>Table1[[#This Row],[Qty]]*Table1[[#This Row],[Cost]]</f>
        <v>2700</v>
      </c>
      <c r="L204">
        <f>Table1[[#This Row],[Qty]]*Table1[[#This Row],[Sales Price]]</f>
        <v>3000</v>
      </c>
      <c r="M204">
        <f>Table1[[#This Row],[Revenue]]-Table1[[#This Row],[Cost Price]]</f>
        <v>300</v>
      </c>
    </row>
    <row r="205" spans="1:13" hidden="1" x14ac:dyDescent="0.3">
      <c r="A205">
        <v>204</v>
      </c>
      <c r="B205" s="2">
        <v>43669</v>
      </c>
      <c r="C205" t="s">
        <v>154</v>
      </c>
      <c r="D205" t="s">
        <v>9</v>
      </c>
      <c r="E205" t="s">
        <v>7</v>
      </c>
      <c r="F205" t="s">
        <v>166</v>
      </c>
      <c r="G205" t="s">
        <v>162</v>
      </c>
      <c r="H205">
        <v>4050</v>
      </c>
      <c r="I205">
        <v>4500</v>
      </c>
      <c r="J205">
        <v>22</v>
      </c>
      <c r="K205">
        <f>Table1[[#This Row],[Qty]]*Table1[[#This Row],[Cost]]</f>
        <v>89100</v>
      </c>
      <c r="L205">
        <f>Table1[[#This Row],[Qty]]*Table1[[#This Row],[Sales Price]]</f>
        <v>99000</v>
      </c>
      <c r="M205">
        <f>Table1[[#This Row],[Revenue]]-Table1[[#This Row],[Cost Price]]</f>
        <v>9900</v>
      </c>
    </row>
    <row r="206" spans="1:13" hidden="1" x14ac:dyDescent="0.3">
      <c r="A206">
        <v>205</v>
      </c>
      <c r="B206" s="2">
        <v>43670</v>
      </c>
      <c r="C206" t="s">
        <v>155</v>
      </c>
      <c r="D206" t="s">
        <v>10</v>
      </c>
      <c r="E206" t="s">
        <v>8</v>
      </c>
      <c r="F206" t="s">
        <v>167</v>
      </c>
      <c r="G206" t="s">
        <v>162</v>
      </c>
      <c r="H206">
        <v>8280</v>
      </c>
      <c r="I206">
        <v>9200</v>
      </c>
      <c r="J206">
        <v>8</v>
      </c>
      <c r="K206">
        <f>Table1[[#This Row],[Qty]]*Table1[[#This Row],[Cost]]</f>
        <v>66240</v>
      </c>
      <c r="L206">
        <f>Table1[[#This Row],[Qty]]*Table1[[#This Row],[Sales Price]]</f>
        <v>73600</v>
      </c>
      <c r="M206">
        <f>Table1[[#This Row],[Revenue]]-Table1[[#This Row],[Cost Price]]</f>
        <v>7360</v>
      </c>
    </row>
    <row r="207" spans="1:13" hidden="1" x14ac:dyDescent="0.3">
      <c r="A207">
        <v>206</v>
      </c>
      <c r="B207" s="2">
        <v>43671</v>
      </c>
      <c r="C207" t="s">
        <v>156</v>
      </c>
      <c r="D207" t="s">
        <v>9</v>
      </c>
      <c r="E207" t="s">
        <v>5</v>
      </c>
      <c r="F207" t="s">
        <v>168</v>
      </c>
      <c r="G207" t="s">
        <v>162</v>
      </c>
      <c r="H207">
        <v>4950</v>
      </c>
      <c r="I207">
        <v>5500</v>
      </c>
      <c r="J207">
        <v>7</v>
      </c>
      <c r="K207">
        <f>Table1[[#This Row],[Qty]]*Table1[[#This Row],[Cost]]</f>
        <v>34650</v>
      </c>
      <c r="L207">
        <f>Table1[[#This Row],[Qty]]*Table1[[#This Row],[Sales Price]]</f>
        <v>38500</v>
      </c>
      <c r="M207">
        <f>Table1[[#This Row],[Revenue]]-Table1[[#This Row],[Cost Price]]</f>
        <v>3850</v>
      </c>
    </row>
    <row r="208" spans="1:13" hidden="1" x14ac:dyDescent="0.3">
      <c r="A208">
        <v>207</v>
      </c>
      <c r="B208" s="2">
        <v>43672</v>
      </c>
      <c r="C208" t="s">
        <v>157</v>
      </c>
      <c r="D208" t="s">
        <v>10</v>
      </c>
      <c r="E208" t="s">
        <v>7</v>
      </c>
      <c r="F208" t="s">
        <v>169</v>
      </c>
      <c r="G208" t="s">
        <v>170</v>
      </c>
      <c r="H208">
        <v>3150</v>
      </c>
      <c r="I208">
        <v>3500</v>
      </c>
      <c r="J208">
        <v>56</v>
      </c>
      <c r="K208">
        <f>Table1[[#This Row],[Qty]]*Table1[[#This Row],[Cost]]</f>
        <v>176400</v>
      </c>
      <c r="L208">
        <f>Table1[[#This Row],[Qty]]*Table1[[#This Row],[Sales Price]]</f>
        <v>196000</v>
      </c>
      <c r="M208">
        <f>Table1[[#This Row],[Revenue]]-Table1[[#This Row],[Cost Price]]</f>
        <v>19600</v>
      </c>
    </row>
    <row r="209" spans="1:13" hidden="1" x14ac:dyDescent="0.3">
      <c r="A209">
        <v>208</v>
      </c>
      <c r="B209" s="2">
        <v>43673</v>
      </c>
      <c r="C209" t="s">
        <v>158</v>
      </c>
      <c r="D209" t="s">
        <v>9</v>
      </c>
      <c r="E209" t="s">
        <v>8</v>
      </c>
      <c r="F209" t="s">
        <v>171</v>
      </c>
      <c r="G209" t="s">
        <v>170</v>
      </c>
      <c r="H209">
        <v>2700</v>
      </c>
      <c r="I209">
        <v>3000</v>
      </c>
      <c r="J209">
        <v>10</v>
      </c>
      <c r="K209">
        <f>Table1[[#This Row],[Qty]]*Table1[[#This Row],[Cost]]</f>
        <v>27000</v>
      </c>
      <c r="L209">
        <f>Table1[[#This Row],[Qty]]*Table1[[#This Row],[Sales Price]]</f>
        <v>30000</v>
      </c>
      <c r="M209">
        <f>Table1[[#This Row],[Revenue]]-Table1[[#This Row],[Cost Price]]</f>
        <v>3000</v>
      </c>
    </row>
    <row r="210" spans="1:13" hidden="1" x14ac:dyDescent="0.3">
      <c r="A210">
        <v>209</v>
      </c>
      <c r="B210" s="2">
        <v>43674</v>
      </c>
      <c r="C210" t="s">
        <v>159</v>
      </c>
      <c r="D210" t="s">
        <v>9</v>
      </c>
      <c r="E210" t="s">
        <v>5</v>
      </c>
      <c r="F210" t="s">
        <v>172</v>
      </c>
      <c r="G210" t="s">
        <v>170</v>
      </c>
      <c r="H210">
        <v>4050</v>
      </c>
      <c r="I210">
        <v>4500</v>
      </c>
      <c r="J210">
        <v>9</v>
      </c>
      <c r="K210">
        <f>Table1[[#This Row],[Qty]]*Table1[[#This Row],[Cost]]</f>
        <v>36450</v>
      </c>
      <c r="L210">
        <f>Table1[[#This Row],[Qty]]*Table1[[#This Row],[Sales Price]]</f>
        <v>40500</v>
      </c>
      <c r="M210">
        <f>Table1[[#This Row],[Revenue]]-Table1[[#This Row],[Cost Price]]</f>
        <v>4050</v>
      </c>
    </row>
    <row r="211" spans="1:13" hidden="1" x14ac:dyDescent="0.3">
      <c r="A211">
        <v>210</v>
      </c>
      <c r="B211" s="2">
        <v>43675</v>
      </c>
      <c r="C211" t="s">
        <v>160</v>
      </c>
      <c r="D211" t="s">
        <v>9</v>
      </c>
      <c r="E211" t="s">
        <v>7</v>
      </c>
      <c r="F211" t="s">
        <v>173</v>
      </c>
      <c r="G211" t="s">
        <v>170</v>
      </c>
      <c r="H211">
        <v>24750</v>
      </c>
      <c r="I211">
        <v>27500</v>
      </c>
      <c r="J211">
        <v>27</v>
      </c>
      <c r="K211">
        <f>Table1[[#This Row],[Qty]]*Table1[[#This Row],[Cost]]</f>
        <v>668250</v>
      </c>
      <c r="L211">
        <f>Table1[[#This Row],[Qty]]*Table1[[#This Row],[Sales Price]]</f>
        <v>742500</v>
      </c>
      <c r="M211">
        <f>Table1[[#This Row],[Revenue]]-Table1[[#This Row],[Cost Price]]</f>
        <v>74250</v>
      </c>
    </row>
    <row r="212" spans="1:13" hidden="1" x14ac:dyDescent="0.3">
      <c r="A212">
        <v>211</v>
      </c>
      <c r="B212" s="2">
        <v>43676</v>
      </c>
      <c r="C212" t="s">
        <v>11</v>
      </c>
      <c r="D212" t="s">
        <v>9</v>
      </c>
      <c r="E212" t="s">
        <v>8</v>
      </c>
      <c r="F212" t="s">
        <v>174</v>
      </c>
      <c r="G212" t="s">
        <v>162</v>
      </c>
      <c r="H212">
        <v>44550</v>
      </c>
      <c r="I212">
        <v>49500</v>
      </c>
      <c r="J212">
        <v>15</v>
      </c>
      <c r="K212">
        <f>Table1[[#This Row],[Qty]]*Table1[[#This Row],[Cost]]</f>
        <v>668250</v>
      </c>
      <c r="L212">
        <f>Table1[[#This Row],[Qty]]*Table1[[#This Row],[Sales Price]]</f>
        <v>742500</v>
      </c>
      <c r="M212">
        <f>Table1[[#This Row],[Revenue]]-Table1[[#This Row],[Cost Price]]</f>
        <v>74250</v>
      </c>
    </row>
    <row r="213" spans="1:13" hidden="1" x14ac:dyDescent="0.3">
      <c r="A213">
        <v>212</v>
      </c>
      <c r="B213" s="2">
        <v>43677</v>
      </c>
      <c r="C213" t="s">
        <v>12</v>
      </c>
      <c r="D213" t="s">
        <v>10</v>
      </c>
      <c r="E213" t="s">
        <v>5</v>
      </c>
      <c r="F213" t="s">
        <v>175</v>
      </c>
      <c r="G213" t="s">
        <v>162</v>
      </c>
      <c r="H213">
        <v>9000</v>
      </c>
      <c r="I213">
        <v>10000</v>
      </c>
      <c r="J213">
        <v>3</v>
      </c>
      <c r="K213">
        <f>Table1[[#This Row],[Qty]]*Table1[[#This Row],[Cost]]</f>
        <v>27000</v>
      </c>
      <c r="L213">
        <f>Table1[[#This Row],[Qty]]*Table1[[#This Row],[Sales Price]]</f>
        <v>30000</v>
      </c>
      <c r="M213">
        <f>Table1[[#This Row],[Revenue]]-Table1[[#This Row],[Cost Price]]</f>
        <v>3000</v>
      </c>
    </row>
    <row r="214" spans="1:13" hidden="1" x14ac:dyDescent="0.3">
      <c r="A214">
        <v>213</v>
      </c>
      <c r="B214" s="2">
        <v>43678</v>
      </c>
      <c r="C214" t="s">
        <v>13</v>
      </c>
      <c r="D214" t="s">
        <v>9</v>
      </c>
      <c r="E214" t="s">
        <v>7</v>
      </c>
      <c r="F214" t="s">
        <v>204</v>
      </c>
      <c r="G214" t="s">
        <v>162</v>
      </c>
      <c r="H214">
        <v>8640</v>
      </c>
      <c r="I214">
        <v>9600</v>
      </c>
      <c r="J214">
        <v>9</v>
      </c>
      <c r="K214">
        <f>Table1[[#This Row],[Qty]]*Table1[[#This Row],[Cost]]</f>
        <v>77760</v>
      </c>
      <c r="L214">
        <f>Table1[[#This Row],[Qty]]*Table1[[#This Row],[Sales Price]]</f>
        <v>86400</v>
      </c>
      <c r="M214">
        <f>Table1[[#This Row],[Revenue]]-Table1[[#This Row],[Cost Price]]</f>
        <v>8640</v>
      </c>
    </row>
    <row r="215" spans="1:13" hidden="1" x14ac:dyDescent="0.3">
      <c r="A215">
        <v>214</v>
      </c>
      <c r="B215" s="2">
        <v>43679</v>
      </c>
      <c r="C215" t="s">
        <v>14</v>
      </c>
      <c r="D215" t="s">
        <v>9</v>
      </c>
      <c r="E215" t="s">
        <v>8</v>
      </c>
      <c r="F215" t="s">
        <v>205</v>
      </c>
      <c r="G215" t="s">
        <v>162</v>
      </c>
      <c r="H215">
        <v>9000</v>
      </c>
      <c r="I215">
        <v>10000</v>
      </c>
      <c r="J215">
        <v>22</v>
      </c>
      <c r="K215">
        <f>Table1[[#This Row],[Qty]]*Table1[[#This Row],[Cost]]</f>
        <v>198000</v>
      </c>
      <c r="L215">
        <f>Table1[[#This Row],[Qty]]*Table1[[#This Row],[Sales Price]]</f>
        <v>220000</v>
      </c>
      <c r="M215">
        <f>Table1[[#This Row],[Revenue]]-Table1[[#This Row],[Cost Price]]</f>
        <v>22000</v>
      </c>
    </row>
    <row r="216" spans="1:13" hidden="1" x14ac:dyDescent="0.3">
      <c r="A216">
        <v>215</v>
      </c>
      <c r="B216" s="2">
        <v>43680</v>
      </c>
      <c r="C216" t="s">
        <v>15</v>
      </c>
      <c r="D216" t="s">
        <v>9</v>
      </c>
      <c r="E216" t="s">
        <v>5</v>
      </c>
      <c r="F216" t="s">
        <v>206</v>
      </c>
      <c r="G216" t="s">
        <v>162</v>
      </c>
      <c r="H216">
        <v>3870</v>
      </c>
      <c r="I216">
        <v>4300</v>
      </c>
      <c r="J216">
        <v>16</v>
      </c>
      <c r="K216">
        <f>Table1[[#This Row],[Qty]]*Table1[[#This Row],[Cost]]</f>
        <v>61920</v>
      </c>
      <c r="L216">
        <f>Table1[[#This Row],[Qty]]*Table1[[#This Row],[Sales Price]]</f>
        <v>68800</v>
      </c>
      <c r="M216">
        <f>Table1[[#This Row],[Revenue]]-Table1[[#This Row],[Cost Price]]</f>
        <v>6880</v>
      </c>
    </row>
    <row r="217" spans="1:13" hidden="1" x14ac:dyDescent="0.3">
      <c r="A217">
        <v>216</v>
      </c>
      <c r="B217" s="2">
        <v>43681</v>
      </c>
      <c r="C217" t="s">
        <v>16</v>
      </c>
      <c r="D217" t="s">
        <v>9</v>
      </c>
      <c r="E217" t="s">
        <v>7</v>
      </c>
      <c r="F217" t="s">
        <v>207</v>
      </c>
      <c r="G217" t="s">
        <v>162</v>
      </c>
      <c r="H217">
        <v>45450</v>
      </c>
      <c r="I217">
        <v>50500</v>
      </c>
      <c r="J217">
        <v>6</v>
      </c>
      <c r="K217">
        <f>Table1[[#This Row],[Qty]]*Table1[[#This Row],[Cost]]</f>
        <v>272700</v>
      </c>
      <c r="L217">
        <f>Table1[[#This Row],[Qty]]*Table1[[#This Row],[Sales Price]]</f>
        <v>303000</v>
      </c>
      <c r="M217">
        <f>Table1[[#This Row],[Revenue]]-Table1[[#This Row],[Cost Price]]</f>
        <v>30300</v>
      </c>
    </row>
    <row r="218" spans="1:13" hidden="1" x14ac:dyDescent="0.3">
      <c r="A218">
        <v>217</v>
      </c>
      <c r="B218" s="2">
        <v>43682</v>
      </c>
      <c r="C218" t="s">
        <v>17</v>
      </c>
      <c r="D218" t="s">
        <v>9</v>
      </c>
      <c r="E218" t="s">
        <v>8</v>
      </c>
      <c r="F218" t="s">
        <v>208</v>
      </c>
      <c r="G218" t="s">
        <v>162</v>
      </c>
      <c r="H218">
        <v>18225</v>
      </c>
      <c r="I218">
        <v>20250</v>
      </c>
      <c r="J218">
        <v>3</v>
      </c>
      <c r="K218">
        <f>Table1[[#This Row],[Qty]]*Table1[[#This Row],[Cost]]</f>
        <v>54675</v>
      </c>
      <c r="L218">
        <f>Table1[[#This Row],[Qty]]*Table1[[#This Row],[Sales Price]]</f>
        <v>60750</v>
      </c>
      <c r="M218">
        <f>Table1[[#This Row],[Revenue]]-Table1[[#This Row],[Cost Price]]</f>
        <v>6075</v>
      </c>
    </row>
    <row r="219" spans="1:13" hidden="1" x14ac:dyDescent="0.3">
      <c r="A219">
        <v>218</v>
      </c>
      <c r="B219" s="2">
        <v>43683</v>
      </c>
      <c r="C219" t="s">
        <v>18</v>
      </c>
      <c r="D219" t="s">
        <v>9</v>
      </c>
      <c r="E219" t="s">
        <v>5</v>
      </c>
      <c r="F219" t="s">
        <v>209</v>
      </c>
      <c r="G219" t="s">
        <v>162</v>
      </c>
      <c r="H219">
        <v>1800</v>
      </c>
      <c r="I219">
        <v>2000</v>
      </c>
      <c r="J219">
        <v>5</v>
      </c>
      <c r="K219">
        <f>Table1[[#This Row],[Qty]]*Table1[[#This Row],[Cost]]</f>
        <v>9000</v>
      </c>
      <c r="L219">
        <f>Table1[[#This Row],[Qty]]*Table1[[#This Row],[Sales Price]]</f>
        <v>10000</v>
      </c>
      <c r="M219">
        <f>Table1[[#This Row],[Revenue]]-Table1[[#This Row],[Cost Price]]</f>
        <v>1000</v>
      </c>
    </row>
    <row r="220" spans="1:13" hidden="1" x14ac:dyDescent="0.3">
      <c r="A220">
        <v>219</v>
      </c>
      <c r="B220" s="2">
        <v>43684</v>
      </c>
      <c r="C220" t="s">
        <v>19</v>
      </c>
      <c r="D220" t="s">
        <v>10</v>
      </c>
      <c r="E220" t="s">
        <v>7</v>
      </c>
      <c r="F220" t="s">
        <v>210</v>
      </c>
      <c r="G220" t="s">
        <v>162</v>
      </c>
      <c r="H220">
        <v>48600</v>
      </c>
      <c r="I220">
        <v>54000</v>
      </c>
      <c r="J220">
        <v>1</v>
      </c>
      <c r="K220">
        <f>Table1[[#This Row],[Qty]]*Table1[[#This Row],[Cost]]</f>
        <v>48600</v>
      </c>
      <c r="L220">
        <f>Table1[[#This Row],[Qty]]*Table1[[#This Row],[Sales Price]]</f>
        <v>54000</v>
      </c>
      <c r="M220">
        <f>Table1[[#This Row],[Revenue]]-Table1[[#This Row],[Cost Price]]</f>
        <v>5400</v>
      </c>
    </row>
    <row r="221" spans="1:13" hidden="1" x14ac:dyDescent="0.3">
      <c r="A221">
        <v>220</v>
      </c>
      <c r="B221" s="2">
        <v>43685</v>
      </c>
      <c r="C221" t="s">
        <v>20</v>
      </c>
      <c r="D221" t="s">
        <v>10</v>
      </c>
      <c r="E221" t="s">
        <v>8</v>
      </c>
      <c r="F221" t="s">
        <v>211</v>
      </c>
      <c r="G221" t="s">
        <v>170</v>
      </c>
      <c r="H221">
        <v>72900</v>
      </c>
      <c r="I221">
        <v>81000</v>
      </c>
      <c r="J221">
        <v>5</v>
      </c>
      <c r="K221">
        <f>Table1[[#This Row],[Qty]]*Table1[[#This Row],[Cost]]</f>
        <v>364500</v>
      </c>
      <c r="L221">
        <f>Table1[[#This Row],[Qty]]*Table1[[#This Row],[Sales Price]]</f>
        <v>405000</v>
      </c>
      <c r="M221">
        <f>Table1[[#This Row],[Revenue]]-Table1[[#This Row],[Cost Price]]</f>
        <v>40500</v>
      </c>
    </row>
    <row r="222" spans="1:13" hidden="1" x14ac:dyDescent="0.3">
      <c r="A222">
        <v>221</v>
      </c>
      <c r="B222" s="2">
        <v>43686</v>
      </c>
      <c r="C222" t="s">
        <v>21</v>
      </c>
      <c r="D222" t="s">
        <v>10</v>
      </c>
      <c r="E222" t="s">
        <v>5</v>
      </c>
      <c r="F222" t="s">
        <v>163</v>
      </c>
      <c r="G222" t="s">
        <v>162</v>
      </c>
      <c r="H222">
        <v>9450</v>
      </c>
      <c r="I222">
        <v>10500</v>
      </c>
      <c r="J222">
        <v>7</v>
      </c>
      <c r="K222">
        <f>Table1[[#This Row],[Qty]]*Table1[[#This Row],[Cost]]</f>
        <v>66150</v>
      </c>
      <c r="L222">
        <f>Table1[[#This Row],[Qty]]*Table1[[#This Row],[Sales Price]]</f>
        <v>73500</v>
      </c>
      <c r="M222">
        <f>Table1[[#This Row],[Revenue]]-Table1[[#This Row],[Cost Price]]</f>
        <v>7350</v>
      </c>
    </row>
    <row r="223" spans="1:13" hidden="1" x14ac:dyDescent="0.3">
      <c r="A223">
        <v>222</v>
      </c>
      <c r="B223" s="2">
        <v>43687</v>
      </c>
      <c r="C223" t="s">
        <v>22</v>
      </c>
      <c r="D223" t="s">
        <v>10</v>
      </c>
      <c r="E223" t="s">
        <v>7</v>
      </c>
      <c r="F223" t="s">
        <v>164</v>
      </c>
      <c r="G223" t="s">
        <v>162</v>
      </c>
      <c r="H223">
        <v>36000</v>
      </c>
      <c r="I223">
        <v>40000</v>
      </c>
      <c r="J223">
        <v>4</v>
      </c>
      <c r="K223">
        <f>Table1[[#This Row],[Qty]]*Table1[[#This Row],[Cost]]</f>
        <v>144000</v>
      </c>
      <c r="L223">
        <f>Table1[[#This Row],[Qty]]*Table1[[#This Row],[Sales Price]]</f>
        <v>160000</v>
      </c>
      <c r="M223">
        <f>Table1[[#This Row],[Revenue]]-Table1[[#This Row],[Cost Price]]</f>
        <v>16000</v>
      </c>
    </row>
    <row r="224" spans="1:13" hidden="1" x14ac:dyDescent="0.3">
      <c r="A224">
        <v>223</v>
      </c>
      <c r="B224" s="2">
        <v>43688</v>
      </c>
      <c r="C224" t="s">
        <v>23</v>
      </c>
      <c r="D224" t="s">
        <v>10</v>
      </c>
      <c r="E224" t="s">
        <v>8</v>
      </c>
      <c r="F224" t="s">
        <v>165</v>
      </c>
      <c r="G224" t="s">
        <v>162</v>
      </c>
      <c r="H224">
        <v>24300</v>
      </c>
      <c r="I224">
        <v>27000</v>
      </c>
      <c r="J224">
        <v>8</v>
      </c>
      <c r="K224">
        <f>Table1[[#This Row],[Qty]]*Table1[[#This Row],[Cost]]</f>
        <v>194400</v>
      </c>
      <c r="L224">
        <f>Table1[[#This Row],[Qty]]*Table1[[#This Row],[Sales Price]]</f>
        <v>216000</v>
      </c>
      <c r="M224">
        <f>Table1[[#This Row],[Revenue]]-Table1[[#This Row],[Cost Price]]</f>
        <v>21600</v>
      </c>
    </row>
    <row r="225" spans="1:13" hidden="1" x14ac:dyDescent="0.3">
      <c r="A225">
        <v>224</v>
      </c>
      <c r="B225" s="2">
        <v>43689</v>
      </c>
      <c r="C225" t="s">
        <v>24</v>
      </c>
      <c r="D225" t="s">
        <v>10</v>
      </c>
      <c r="E225" t="s">
        <v>5</v>
      </c>
      <c r="F225" t="s">
        <v>166</v>
      </c>
      <c r="G225" t="s">
        <v>162</v>
      </c>
      <c r="H225">
        <v>9180</v>
      </c>
      <c r="I225">
        <v>10200</v>
      </c>
      <c r="J225">
        <v>8</v>
      </c>
      <c r="K225">
        <f>Table1[[#This Row],[Qty]]*Table1[[#This Row],[Cost]]</f>
        <v>73440</v>
      </c>
      <c r="L225">
        <f>Table1[[#This Row],[Qty]]*Table1[[#This Row],[Sales Price]]</f>
        <v>81600</v>
      </c>
      <c r="M225">
        <f>Table1[[#This Row],[Revenue]]-Table1[[#This Row],[Cost Price]]</f>
        <v>8160</v>
      </c>
    </row>
    <row r="226" spans="1:13" hidden="1" x14ac:dyDescent="0.3">
      <c r="A226">
        <v>225</v>
      </c>
      <c r="B226" s="2">
        <v>43690</v>
      </c>
      <c r="C226" t="s">
        <v>25</v>
      </c>
      <c r="D226" t="s">
        <v>9</v>
      </c>
      <c r="E226" t="s">
        <v>7</v>
      </c>
      <c r="F226" t="s">
        <v>167</v>
      </c>
      <c r="G226" t="s">
        <v>162</v>
      </c>
      <c r="H226">
        <v>8640</v>
      </c>
      <c r="I226">
        <v>9600</v>
      </c>
      <c r="J226">
        <v>9</v>
      </c>
      <c r="K226">
        <f>Table1[[#This Row],[Qty]]*Table1[[#This Row],[Cost]]</f>
        <v>77760</v>
      </c>
      <c r="L226">
        <f>Table1[[#This Row],[Qty]]*Table1[[#This Row],[Sales Price]]</f>
        <v>86400</v>
      </c>
      <c r="M226">
        <f>Table1[[#This Row],[Revenue]]-Table1[[#This Row],[Cost Price]]</f>
        <v>8640</v>
      </c>
    </row>
    <row r="227" spans="1:13" hidden="1" x14ac:dyDescent="0.3">
      <c r="A227">
        <v>226</v>
      </c>
      <c r="B227" s="2">
        <v>43691</v>
      </c>
      <c r="C227" t="s">
        <v>26</v>
      </c>
      <c r="D227" t="s">
        <v>10</v>
      </c>
      <c r="E227" t="s">
        <v>8</v>
      </c>
      <c r="F227" t="s">
        <v>168</v>
      </c>
      <c r="G227" t="s">
        <v>162</v>
      </c>
      <c r="H227">
        <v>8280</v>
      </c>
      <c r="I227">
        <v>9200</v>
      </c>
      <c r="J227">
        <v>2</v>
      </c>
      <c r="K227">
        <f>Table1[[#This Row],[Qty]]*Table1[[#This Row],[Cost]]</f>
        <v>16560</v>
      </c>
      <c r="L227">
        <f>Table1[[#This Row],[Qty]]*Table1[[#This Row],[Sales Price]]</f>
        <v>18400</v>
      </c>
      <c r="M227">
        <f>Table1[[#This Row],[Revenue]]-Table1[[#This Row],[Cost Price]]</f>
        <v>1840</v>
      </c>
    </row>
    <row r="228" spans="1:13" hidden="1" x14ac:dyDescent="0.3">
      <c r="A228">
        <v>227</v>
      </c>
      <c r="B228" s="2">
        <v>43692</v>
      </c>
      <c r="C228" t="s">
        <v>27</v>
      </c>
      <c r="D228" t="s">
        <v>10</v>
      </c>
      <c r="E228" t="s">
        <v>5</v>
      </c>
      <c r="F228" t="s">
        <v>169</v>
      </c>
      <c r="G228" t="s">
        <v>170</v>
      </c>
      <c r="H228">
        <v>4950</v>
      </c>
      <c r="I228">
        <v>5500</v>
      </c>
      <c r="J228">
        <v>1</v>
      </c>
      <c r="K228">
        <f>Table1[[#This Row],[Qty]]*Table1[[#This Row],[Cost]]</f>
        <v>4950</v>
      </c>
      <c r="L228">
        <f>Table1[[#This Row],[Qty]]*Table1[[#This Row],[Sales Price]]</f>
        <v>5500</v>
      </c>
      <c r="M228">
        <f>Table1[[#This Row],[Revenue]]-Table1[[#This Row],[Cost Price]]</f>
        <v>550</v>
      </c>
    </row>
    <row r="229" spans="1:13" hidden="1" x14ac:dyDescent="0.3">
      <c r="A229">
        <v>228</v>
      </c>
      <c r="B229" s="2">
        <v>43693</v>
      </c>
      <c r="C229" t="s">
        <v>28</v>
      </c>
      <c r="D229" t="s">
        <v>10</v>
      </c>
      <c r="E229" t="s">
        <v>7</v>
      </c>
      <c r="F229" t="s">
        <v>171</v>
      </c>
      <c r="G229" t="s">
        <v>170</v>
      </c>
      <c r="H229">
        <v>3150</v>
      </c>
      <c r="I229">
        <v>3500</v>
      </c>
      <c r="J229">
        <v>22</v>
      </c>
      <c r="K229">
        <f>Table1[[#This Row],[Qty]]*Table1[[#This Row],[Cost]]</f>
        <v>69300</v>
      </c>
      <c r="L229">
        <f>Table1[[#This Row],[Qty]]*Table1[[#This Row],[Sales Price]]</f>
        <v>77000</v>
      </c>
      <c r="M229">
        <f>Table1[[#This Row],[Revenue]]-Table1[[#This Row],[Cost Price]]</f>
        <v>7700</v>
      </c>
    </row>
    <row r="230" spans="1:13" hidden="1" x14ac:dyDescent="0.3">
      <c r="A230">
        <v>229</v>
      </c>
      <c r="B230" s="2">
        <v>43694</v>
      </c>
      <c r="C230" t="s">
        <v>29</v>
      </c>
      <c r="D230" t="s">
        <v>10</v>
      </c>
      <c r="E230" t="s">
        <v>8</v>
      </c>
      <c r="F230" t="s">
        <v>172</v>
      </c>
      <c r="G230" t="s">
        <v>170</v>
      </c>
      <c r="H230">
        <v>2700</v>
      </c>
      <c r="I230">
        <v>3000</v>
      </c>
      <c r="J230">
        <v>8</v>
      </c>
      <c r="K230">
        <f>Table1[[#This Row],[Qty]]*Table1[[#This Row],[Cost]]</f>
        <v>21600</v>
      </c>
      <c r="L230">
        <f>Table1[[#This Row],[Qty]]*Table1[[#This Row],[Sales Price]]</f>
        <v>24000</v>
      </c>
      <c r="M230">
        <f>Table1[[#This Row],[Revenue]]-Table1[[#This Row],[Cost Price]]</f>
        <v>2400</v>
      </c>
    </row>
    <row r="231" spans="1:13" hidden="1" x14ac:dyDescent="0.3">
      <c r="A231">
        <v>230</v>
      </c>
      <c r="B231" s="2">
        <v>43695</v>
      </c>
      <c r="C231" t="s">
        <v>30</v>
      </c>
      <c r="D231" t="s">
        <v>9</v>
      </c>
      <c r="E231" t="s">
        <v>5</v>
      </c>
      <c r="F231" t="s">
        <v>173</v>
      </c>
      <c r="G231" t="s">
        <v>170</v>
      </c>
      <c r="H231">
        <v>4050</v>
      </c>
      <c r="I231">
        <v>4500</v>
      </c>
      <c r="J231">
        <v>7</v>
      </c>
      <c r="K231">
        <f>Table1[[#This Row],[Qty]]*Table1[[#This Row],[Cost]]</f>
        <v>28350</v>
      </c>
      <c r="L231">
        <f>Table1[[#This Row],[Qty]]*Table1[[#This Row],[Sales Price]]</f>
        <v>31500</v>
      </c>
      <c r="M231">
        <f>Table1[[#This Row],[Revenue]]-Table1[[#This Row],[Cost Price]]</f>
        <v>3150</v>
      </c>
    </row>
    <row r="232" spans="1:13" hidden="1" x14ac:dyDescent="0.3">
      <c r="A232">
        <v>231</v>
      </c>
      <c r="B232" s="2">
        <v>43696</v>
      </c>
      <c r="C232" t="s">
        <v>31</v>
      </c>
      <c r="D232" t="s">
        <v>10</v>
      </c>
      <c r="E232" t="s">
        <v>7</v>
      </c>
      <c r="F232" t="s">
        <v>174</v>
      </c>
      <c r="G232" t="s">
        <v>162</v>
      </c>
      <c r="H232">
        <v>53100</v>
      </c>
      <c r="I232">
        <v>59000</v>
      </c>
      <c r="J232">
        <v>56</v>
      </c>
      <c r="K232">
        <f>Table1[[#This Row],[Qty]]*Table1[[#This Row],[Cost]]</f>
        <v>2973600</v>
      </c>
      <c r="L232">
        <f>Table1[[#This Row],[Qty]]*Table1[[#This Row],[Sales Price]]</f>
        <v>3304000</v>
      </c>
      <c r="M232">
        <f>Table1[[#This Row],[Revenue]]-Table1[[#This Row],[Cost Price]]</f>
        <v>330400</v>
      </c>
    </row>
    <row r="233" spans="1:13" hidden="1" x14ac:dyDescent="0.3">
      <c r="A233">
        <v>232</v>
      </c>
      <c r="B233" s="2">
        <v>43697</v>
      </c>
      <c r="C233" t="s">
        <v>32</v>
      </c>
      <c r="D233" t="s">
        <v>9</v>
      </c>
      <c r="E233" t="s">
        <v>8</v>
      </c>
      <c r="F233" t="s">
        <v>175</v>
      </c>
      <c r="G233" t="s">
        <v>162</v>
      </c>
      <c r="H233">
        <v>88200</v>
      </c>
      <c r="I233">
        <v>98000</v>
      </c>
      <c r="J233">
        <v>10</v>
      </c>
      <c r="K233">
        <f>Table1[[#This Row],[Qty]]*Table1[[#This Row],[Cost]]</f>
        <v>882000</v>
      </c>
      <c r="L233">
        <f>Table1[[#This Row],[Qty]]*Table1[[#This Row],[Sales Price]]</f>
        <v>980000</v>
      </c>
      <c r="M233">
        <f>Table1[[#This Row],[Revenue]]-Table1[[#This Row],[Cost Price]]</f>
        <v>98000</v>
      </c>
    </row>
    <row r="234" spans="1:13" hidden="1" x14ac:dyDescent="0.3">
      <c r="A234">
        <v>233</v>
      </c>
      <c r="B234" s="2">
        <v>43698</v>
      </c>
      <c r="C234" t="s">
        <v>21</v>
      </c>
      <c r="D234" t="s">
        <v>10</v>
      </c>
      <c r="E234" t="s">
        <v>5</v>
      </c>
      <c r="F234" t="s">
        <v>204</v>
      </c>
      <c r="G234" t="s">
        <v>162</v>
      </c>
      <c r="H234">
        <v>38250</v>
      </c>
      <c r="I234">
        <v>42500</v>
      </c>
      <c r="J234">
        <v>9</v>
      </c>
      <c r="K234">
        <f>Table1[[#This Row],[Qty]]*Table1[[#This Row],[Cost]]</f>
        <v>344250</v>
      </c>
      <c r="L234">
        <f>Table1[[#This Row],[Qty]]*Table1[[#This Row],[Sales Price]]</f>
        <v>382500</v>
      </c>
      <c r="M234">
        <f>Table1[[#This Row],[Revenue]]-Table1[[#This Row],[Cost Price]]</f>
        <v>38250</v>
      </c>
    </row>
    <row r="235" spans="1:13" hidden="1" x14ac:dyDescent="0.3">
      <c r="A235">
        <v>234</v>
      </c>
      <c r="B235" s="2">
        <v>43699</v>
      </c>
      <c r="C235" t="s">
        <v>22</v>
      </c>
      <c r="D235" t="s">
        <v>10</v>
      </c>
      <c r="E235" t="s">
        <v>7</v>
      </c>
      <c r="F235" t="s">
        <v>205</v>
      </c>
      <c r="G235" t="s">
        <v>162</v>
      </c>
      <c r="H235">
        <v>2700</v>
      </c>
      <c r="I235">
        <v>3000</v>
      </c>
      <c r="J235">
        <v>27</v>
      </c>
      <c r="K235">
        <f>Table1[[#This Row],[Qty]]*Table1[[#This Row],[Cost]]</f>
        <v>72900</v>
      </c>
      <c r="L235">
        <f>Table1[[#This Row],[Qty]]*Table1[[#This Row],[Sales Price]]</f>
        <v>81000</v>
      </c>
      <c r="M235">
        <f>Table1[[#This Row],[Revenue]]-Table1[[#This Row],[Cost Price]]</f>
        <v>8100</v>
      </c>
    </row>
    <row r="236" spans="1:13" hidden="1" x14ac:dyDescent="0.3">
      <c r="A236">
        <v>235</v>
      </c>
      <c r="B236" s="2">
        <v>43700</v>
      </c>
      <c r="C236" t="s">
        <v>23</v>
      </c>
      <c r="D236" t="s">
        <v>10</v>
      </c>
      <c r="E236" t="s">
        <v>8</v>
      </c>
      <c r="F236" t="s">
        <v>206</v>
      </c>
      <c r="G236" t="s">
        <v>162</v>
      </c>
      <c r="H236">
        <v>23850</v>
      </c>
      <c r="I236">
        <v>26500</v>
      </c>
      <c r="J236">
        <v>15</v>
      </c>
      <c r="K236">
        <f>Table1[[#This Row],[Qty]]*Table1[[#This Row],[Cost]]</f>
        <v>357750</v>
      </c>
      <c r="L236">
        <f>Table1[[#This Row],[Qty]]*Table1[[#This Row],[Sales Price]]</f>
        <v>397500</v>
      </c>
      <c r="M236">
        <f>Table1[[#This Row],[Revenue]]-Table1[[#This Row],[Cost Price]]</f>
        <v>39750</v>
      </c>
    </row>
    <row r="237" spans="1:13" hidden="1" x14ac:dyDescent="0.3">
      <c r="A237">
        <v>236</v>
      </c>
      <c r="B237" s="2">
        <v>43701</v>
      </c>
      <c r="C237" t="s">
        <v>24</v>
      </c>
      <c r="D237" t="s">
        <v>10</v>
      </c>
      <c r="E237" t="s">
        <v>5</v>
      </c>
      <c r="F237" t="s">
        <v>207</v>
      </c>
      <c r="G237" t="s">
        <v>162</v>
      </c>
      <c r="H237">
        <v>24750</v>
      </c>
      <c r="I237">
        <v>27500</v>
      </c>
      <c r="J237">
        <v>3</v>
      </c>
      <c r="K237">
        <f>Table1[[#This Row],[Qty]]*Table1[[#This Row],[Cost]]</f>
        <v>74250</v>
      </c>
      <c r="L237">
        <f>Table1[[#This Row],[Qty]]*Table1[[#This Row],[Sales Price]]</f>
        <v>82500</v>
      </c>
      <c r="M237">
        <f>Table1[[#This Row],[Revenue]]-Table1[[#This Row],[Cost Price]]</f>
        <v>8250</v>
      </c>
    </row>
    <row r="238" spans="1:13" hidden="1" x14ac:dyDescent="0.3">
      <c r="A238">
        <v>237</v>
      </c>
      <c r="B238" s="2">
        <v>43702</v>
      </c>
      <c r="C238" t="s">
        <v>25</v>
      </c>
      <c r="D238" t="s">
        <v>9</v>
      </c>
      <c r="E238" t="s">
        <v>7</v>
      </c>
      <c r="F238" t="s">
        <v>208</v>
      </c>
      <c r="G238" t="s">
        <v>162</v>
      </c>
      <c r="H238">
        <v>44550</v>
      </c>
      <c r="I238">
        <v>49500</v>
      </c>
      <c r="J238">
        <v>9</v>
      </c>
      <c r="K238">
        <f>Table1[[#This Row],[Qty]]*Table1[[#This Row],[Cost]]</f>
        <v>400950</v>
      </c>
      <c r="L238">
        <f>Table1[[#This Row],[Qty]]*Table1[[#This Row],[Sales Price]]</f>
        <v>445500</v>
      </c>
      <c r="M238">
        <f>Table1[[#This Row],[Revenue]]-Table1[[#This Row],[Cost Price]]</f>
        <v>44550</v>
      </c>
    </row>
    <row r="239" spans="1:13" hidden="1" x14ac:dyDescent="0.3">
      <c r="A239">
        <v>238</v>
      </c>
      <c r="B239" s="2">
        <v>43703</v>
      </c>
      <c r="C239" t="s">
        <v>26</v>
      </c>
      <c r="D239" t="s">
        <v>10</v>
      </c>
      <c r="E239" t="s">
        <v>8</v>
      </c>
      <c r="F239" t="s">
        <v>209</v>
      </c>
      <c r="G239" t="s">
        <v>162</v>
      </c>
      <c r="H239">
        <v>9000</v>
      </c>
      <c r="I239">
        <v>10000</v>
      </c>
      <c r="J239">
        <v>22</v>
      </c>
      <c r="K239">
        <f>Table1[[#This Row],[Qty]]*Table1[[#This Row],[Cost]]</f>
        <v>198000</v>
      </c>
      <c r="L239">
        <f>Table1[[#This Row],[Qty]]*Table1[[#This Row],[Sales Price]]</f>
        <v>220000</v>
      </c>
      <c r="M239">
        <f>Table1[[#This Row],[Revenue]]-Table1[[#This Row],[Cost Price]]</f>
        <v>22000</v>
      </c>
    </row>
    <row r="240" spans="1:13" hidden="1" x14ac:dyDescent="0.3">
      <c r="A240">
        <v>239</v>
      </c>
      <c r="B240" s="2">
        <v>43704</v>
      </c>
      <c r="C240" t="s">
        <v>27</v>
      </c>
      <c r="D240" t="s">
        <v>10</v>
      </c>
      <c r="E240" t="s">
        <v>5</v>
      </c>
      <c r="F240" t="s">
        <v>210</v>
      </c>
      <c r="G240" t="s">
        <v>162</v>
      </c>
      <c r="H240">
        <v>8640</v>
      </c>
      <c r="I240">
        <v>9600</v>
      </c>
      <c r="J240">
        <v>16</v>
      </c>
      <c r="K240">
        <f>Table1[[#This Row],[Qty]]*Table1[[#This Row],[Cost]]</f>
        <v>138240</v>
      </c>
      <c r="L240">
        <f>Table1[[#This Row],[Qty]]*Table1[[#This Row],[Sales Price]]</f>
        <v>153600</v>
      </c>
      <c r="M240">
        <f>Table1[[#This Row],[Revenue]]-Table1[[#This Row],[Cost Price]]</f>
        <v>15360</v>
      </c>
    </row>
    <row r="241" spans="1:13" hidden="1" x14ac:dyDescent="0.3">
      <c r="A241">
        <v>240</v>
      </c>
      <c r="B241" s="2">
        <v>43705</v>
      </c>
      <c r="C241" t="s">
        <v>28</v>
      </c>
      <c r="D241" t="s">
        <v>10</v>
      </c>
      <c r="E241" t="s">
        <v>7</v>
      </c>
      <c r="F241" t="s">
        <v>211</v>
      </c>
      <c r="G241" t="s">
        <v>170</v>
      </c>
      <c r="H241">
        <v>9000</v>
      </c>
      <c r="I241">
        <v>10000</v>
      </c>
      <c r="J241">
        <v>6</v>
      </c>
      <c r="K241">
        <f>Table1[[#This Row],[Qty]]*Table1[[#This Row],[Cost]]</f>
        <v>54000</v>
      </c>
      <c r="L241">
        <f>Table1[[#This Row],[Qty]]*Table1[[#This Row],[Sales Price]]</f>
        <v>60000</v>
      </c>
      <c r="M241">
        <f>Table1[[#This Row],[Revenue]]-Table1[[#This Row],[Cost Price]]</f>
        <v>6000</v>
      </c>
    </row>
    <row r="242" spans="1:13" hidden="1" x14ac:dyDescent="0.3">
      <c r="A242">
        <v>241</v>
      </c>
      <c r="B242" s="2">
        <v>43706</v>
      </c>
      <c r="C242" t="s">
        <v>29</v>
      </c>
      <c r="D242" t="s">
        <v>10</v>
      </c>
      <c r="E242" t="s">
        <v>8</v>
      </c>
      <c r="F242" t="s">
        <v>163</v>
      </c>
      <c r="G242" t="s">
        <v>162</v>
      </c>
      <c r="H242">
        <v>3870</v>
      </c>
      <c r="I242">
        <v>4300</v>
      </c>
      <c r="J242">
        <v>3</v>
      </c>
      <c r="K242">
        <f>Table1[[#This Row],[Qty]]*Table1[[#This Row],[Cost]]</f>
        <v>11610</v>
      </c>
      <c r="L242">
        <f>Table1[[#This Row],[Qty]]*Table1[[#This Row],[Sales Price]]</f>
        <v>12900</v>
      </c>
      <c r="M242">
        <f>Table1[[#This Row],[Revenue]]-Table1[[#This Row],[Cost Price]]</f>
        <v>1290</v>
      </c>
    </row>
    <row r="243" spans="1:13" hidden="1" x14ac:dyDescent="0.3">
      <c r="A243">
        <v>242</v>
      </c>
      <c r="B243" s="2">
        <v>43707</v>
      </c>
      <c r="C243" t="s">
        <v>30</v>
      </c>
      <c r="D243" t="s">
        <v>9</v>
      </c>
      <c r="E243" t="s">
        <v>5</v>
      </c>
      <c r="F243" t="s">
        <v>164</v>
      </c>
      <c r="G243" t="s">
        <v>162</v>
      </c>
      <c r="H243">
        <v>45450</v>
      </c>
      <c r="I243">
        <v>50500</v>
      </c>
      <c r="J243">
        <v>5</v>
      </c>
      <c r="K243">
        <f>Table1[[#This Row],[Qty]]*Table1[[#This Row],[Cost]]</f>
        <v>227250</v>
      </c>
      <c r="L243">
        <f>Table1[[#This Row],[Qty]]*Table1[[#This Row],[Sales Price]]</f>
        <v>252500</v>
      </c>
      <c r="M243">
        <f>Table1[[#This Row],[Revenue]]-Table1[[#This Row],[Cost Price]]</f>
        <v>25250</v>
      </c>
    </row>
    <row r="244" spans="1:13" hidden="1" x14ac:dyDescent="0.3">
      <c r="A244">
        <v>243</v>
      </c>
      <c r="B244" s="2">
        <v>43708</v>
      </c>
      <c r="C244" t="s">
        <v>31</v>
      </c>
      <c r="D244" t="s">
        <v>10</v>
      </c>
      <c r="E244" t="s">
        <v>7</v>
      </c>
      <c r="F244" t="s">
        <v>165</v>
      </c>
      <c r="G244" t="s">
        <v>162</v>
      </c>
      <c r="H244">
        <v>18225</v>
      </c>
      <c r="I244">
        <v>20250</v>
      </c>
      <c r="J244">
        <v>1</v>
      </c>
      <c r="K244">
        <f>Table1[[#This Row],[Qty]]*Table1[[#This Row],[Cost]]</f>
        <v>18225</v>
      </c>
      <c r="L244">
        <f>Table1[[#This Row],[Qty]]*Table1[[#This Row],[Sales Price]]</f>
        <v>20250</v>
      </c>
      <c r="M244">
        <f>Table1[[#This Row],[Revenue]]-Table1[[#This Row],[Cost Price]]</f>
        <v>2025</v>
      </c>
    </row>
    <row r="245" spans="1:13" hidden="1" x14ac:dyDescent="0.3">
      <c r="A245">
        <v>244</v>
      </c>
      <c r="B245" s="2">
        <v>43709</v>
      </c>
      <c r="C245" t="s">
        <v>32</v>
      </c>
      <c r="D245" t="s">
        <v>9</v>
      </c>
      <c r="E245" t="s">
        <v>8</v>
      </c>
      <c r="F245" t="s">
        <v>166</v>
      </c>
      <c r="G245" t="s">
        <v>162</v>
      </c>
      <c r="H245">
        <v>1800</v>
      </c>
      <c r="I245">
        <v>2000</v>
      </c>
      <c r="J245">
        <v>5</v>
      </c>
      <c r="K245">
        <f>Table1[[#This Row],[Qty]]*Table1[[#This Row],[Cost]]</f>
        <v>9000</v>
      </c>
      <c r="L245">
        <f>Table1[[#This Row],[Qty]]*Table1[[#This Row],[Sales Price]]</f>
        <v>10000</v>
      </c>
      <c r="M245">
        <f>Table1[[#This Row],[Revenue]]-Table1[[#This Row],[Cost Price]]</f>
        <v>1000</v>
      </c>
    </row>
    <row r="246" spans="1:13" hidden="1" x14ac:dyDescent="0.3">
      <c r="A246">
        <v>245</v>
      </c>
      <c r="B246" s="2">
        <v>43710</v>
      </c>
      <c r="C246" t="s">
        <v>21</v>
      </c>
      <c r="D246" t="s">
        <v>10</v>
      </c>
      <c r="E246" t="s">
        <v>5</v>
      </c>
      <c r="F246" t="s">
        <v>167</v>
      </c>
      <c r="G246" t="s">
        <v>162</v>
      </c>
      <c r="H246">
        <v>48600</v>
      </c>
      <c r="I246">
        <v>54000</v>
      </c>
      <c r="J246">
        <v>7</v>
      </c>
      <c r="K246">
        <f>Table1[[#This Row],[Qty]]*Table1[[#This Row],[Cost]]</f>
        <v>340200</v>
      </c>
      <c r="L246">
        <f>Table1[[#This Row],[Qty]]*Table1[[#This Row],[Sales Price]]</f>
        <v>378000</v>
      </c>
      <c r="M246">
        <f>Table1[[#This Row],[Revenue]]-Table1[[#This Row],[Cost Price]]</f>
        <v>37800</v>
      </c>
    </row>
    <row r="247" spans="1:13" hidden="1" x14ac:dyDescent="0.3">
      <c r="A247">
        <v>246</v>
      </c>
      <c r="B247" s="2">
        <v>43711</v>
      </c>
      <c r="C247" t="s">
        <v>22</v>
      </c>
      <c r="D247" t="s">
        <v>10</v>
      </c>
      <c r="E247" t="s">
        <v>7</v>
      </c>
      <c r="F247" t="s">
        <v>168</v>
      </c>
      <c r="G247" t="s">
        <v>162</v>
      </c>
      <c r="H247">
        <v>72900</v>
      </c>
      <c r="I247">
        <v>81000</v>
      </c>
      <c r="J247">
        <v>4</v>
      </c>
      <c r="K247">
        <f>Table1[[#This Row],[Qty]]*Table1[[#This Row],[Cost]]</f>
        <v>291600</v>
      </c>
      <c r="L247">
        <f>Table1[[#This Row],[Qty]]*Table1[[#This Row],[Sales Price]]</f>
        <v>324000</v>
      </c>
      <c r="M247">
        <f>Table1[[#This Row],[Revenue]]-Table1[[#This Row],[Cost Price]]</f>
        <v>32400</v>
      </c>
    </row>
    <row r="248" spans="1:13" hidden="1" x14ac:dyDescent="0.3">
      <c r="A248">
        <v>247</v>
      </c>
      <c r="B248" s="2">
        <v>43712</v>
      </c>
      <c r="C248" t="s">
        <v>23</v>
      </c>
      <c r="D248" t="s">
        <v>10</v>
      </c>
      <c r="E248" t="s">
        <v>8</v>
      </c>
      <c r="F248" t="s">
        <v>169</v>
      </c>
      <c r="G248" t="s">
        <v>170</v>
      </c>
      <c r="H248">
        <v>9450</v>
      </c>
      <c r="I248">
        <v>10500</v>
      </c>
      <c r="J248">
        <v>8</v>
      </c>
      <c r="K248">
        <f>Table1[[#This Row],[Qty]]*Table1[[#This Row],[Cost]]</f>
        <v>75600</v>
      </c>
      <c r="L248">
        <f>Table1[[#This Row],[Qty]]*Table1[[#This Row],[Sales Price]]</f>
        <v>84000</v>
      </c>
      <c r="M248">
        <f>Table1[[#This Row],[Revenue]]-Table1[[#This Row],[Cost Price]]</f>
        <v>8400</v>
      </c>
    </row>
    <row r="249" spans="1:13" hidden="1" x14ac:dyDescent="0.3">
      <c r="A249">
        <v>248</v>
      </c>
      <c r="B249" s="2">
        <v>43713</v>
      </c>
      <c r="C249" t="s">
        <v>24</v>
      </c>
      <c r="D249" t="s">
        <v>10</v>
      </c>
      <c r="E249" t="s">
        <v>5</v>
      </c>
      <c r="F249" t="s">
        <v>171</v>
      </c>
      <c r="G249" t="s">
        <v>170</v>
      </c>
      <c r="H249">
        <v>36000</v>
      </c>
      <c r="I249">
        <v>40000</v>
      </c>
      <c r="J249">
        <v>8</v>
      </c>
      <c r="K249">
        <f>Table1[[#This Row],[Qty]]*Table1[[#This Row],[Cost]]</f>
        <v>288000</v>
      </c>
      <c r="L249">
        <f>Table1[[#This Row],[Qty]]*Table1[[#This Row],[Sales Price]]</f>
        <v>320000</v>
      </c>
      <c r="M249">
        <f>Table1[[#This Row],[Revenue]]-Table1[[#This Row],[Cost Price]]</f>
        <v>32000</v>
      </c>
    </row>
    <row r="250" spans="1:13" hidden="1" x14ac:dyDescent="0.3">
      <c r="A250">
        <v>249</v>
      </c>
      <c r="B250" s="2">
        <v>43714</v>
      </c>
      <c r="C250" t="s">
        <v>25</v>
      </c>
      <c r="D250" t="s">
        <v>9</v>
      </c>
      <c r="E250" t="s">
        <v>7</v>
      </c>
      <c r="F250" t="s">
        <v>172</v>
      </c>
      <c r="G250" t="s">
        <v>170</v>
      </c>
      <c r="H250">
        <v>24300</v>
      </c>
      <c r="I250">
        <v>27000</v>
      </c>
      <c r="J250">
        <v>9</v>
      </c>
      <c r="K250">
        <f>Table1[[#This Row],[Qty]]*Table1[[#This Row],[Cost]]</f>
        <v>218700</v>
      </c>
      <c r="L250">
        <f>Table1[[#This Row],[Qty]]*Table1[[#This Row],[Sales Price]]</f>
        <v>243000</v>
      </c>
      <c r="M250">
        <f>Table1[[#This Row],[Revenue]]-Table1[[#This Row],[Cost Price]]</f>
        <v>24300</v>
      </c>
    </row>
    <row r="251" spans="1:13" hidden="1" x14ac:dyDescent="0.3">
      <c r="A251">
        <v>250</v>
      </c>
      <c r="B251" s="2">
        <v>43715</v>
      </c>
      <c r="C251" t="s">
        <v>26</v>
      </c>
      <c r="D251" t="s">
        <v>10</v>
      </c>
      <c r="E251" t="s">
        <v>8</v>
      </c>
      <c r="F251" t="s">
        <v>173</v>
      </c>
      <c r="G251" t="s">
        <v>170</v>
      </c>
      <c r="H251">
        <v>9180</v>
      </c>
      <c r="I251">
        <v>10200</v>
      </c>
      <c r="J251">
        <v>2</v>
      </c>
      <c r="K251">
        <f>Table1[[#This Row],[Qty]]*Table1[[#This Row],[Cost]]</f>
        <v>18360</v>
      </c>
      <c r="L251">
        <f>Table1[[#This Row],[Qty]]*Table1[[#This Row],[Sales Price]]</f>
        <v>20400</v>
      </c>
      <c r="M251">
        <f>Table1[[#This Row],[Revenue]]-Table1[[#This Row],[Cost Price]]</f>
        <v>2040</v>
      </c>
    </row>
    <row r="252" spans="1:13" hidden="1" x14ac:dyDescent="0.3">
      <c r="A252">
        <v>251</v>
      </c>
      <c r="B252" s="2">
        <v>43716</v>
      </c>
      <c r="C252" t="s">
        <v>27</v>
      </c>
      <c r="D252" t="s">
        <v>10</v>
      </c>
      <c r="E252" t="s">
        <v>5</v>
      </c>
      <c r="F252" t="s">
        <v>174</v>
      </c>
      <c r="G252" t="s">
        <v>162</v>
      </c>
      <c r="H252">
        <v>8640</v>
      </c>
      <c r="I252">
        <v>9600</v>
      </c>
      <c r="J252">
        <v>1</v>
      </c>
      <c r="K252">
        <f>Table1[[#This Row],[Qty]]*Table1[[#This Row],[Cost]]</f>
        <v>8640</v>
      </c>
      <c r="L252">
        <f>Table1[[#This Row],[Qty]]*Table1[[#This Row],[Sales Price]]</f>
        <v>9600</v>
      </c>
      <c r="M252">
        <f>Table1[[#This Row],[Revenue]]-Table1[[#This Row],[Cost Price]]</f>
        <v>960</v>
      </c>
    </row>
    <row r="253" spans="1:13" hidden="1" x14ac:dyDescent="0.3">
      <c r="A253">
        <v>252</v>
      </c>
      <c r="B253" s="2">
        <v>43717</v>
      </c>
      <c r="C253" t="s">
        <v>28</v>
      </c>
      <c r="D253" t="s">
        <v>10</v>
      </c>
      <c r="E253" t="s">
        <v>7</v>
      </c>
      <c r="F253" t="s">
        <v>175</v>
      </c>
      <c r="G253" t="s">
        <v>162</v>
      </c>
      <c r="H253">
        <v>8280</v>
      </c>
      <c r="I253">
        <v>9200</v>
      </c>
      <c r="J253">
        <v>22</v>
      </c>
      <c r="K253">
        <f>Table1[[#This Row],[Qty]]*Table1[[#This Row],[Cost]]</f>
        <v>182160</v>
      </c>
      <c r="L253">
        <f>Table1[[#This Row],[Qty]]*Table1[[#This Row],[Sales Price]]</f>
        <v>202400</v>
      </c>
      <c r="M253">
        <f>Table1[[#This Row],[Revenue]]-Table1[[#This Row],[Cost Price]]</f>
        <v>20240</v>
      </c>
    </row>
    <row r="254" spans="1:13" hidden="1" x14ac:dyDescent="0.3">
      <c r="A254">
        <v>253</v>
      </c>
      <c r="B254" s="2">
        <v>43718</v>
      </c>
      <c r="C254" t="s">
        <v>29</v>
      </c>
      <c r="D254" t="s">
        <v>10</v>
      </c>
      <c r="E254" t="s">
        <v>8</v>
      </c>
      <c r="F254" t="s">
        <v>204</v>
      </c>
      <c r="G254" t="s">
        <v>162</v>
      </c>
      <c r="H254">
        <v>4950</v>
      </c>
      <c r="I254">
        <v>5500</v>
      </c>
      <c r="J254">
        <v>8</v>
      </c>
      <c r="K254">
        <f>Table1[[#This Row],[Qty]]*Table1[[#This Row],[Cost]]</f>
        <v>39600</v>
      </c>
      <c r="L254">
        <f>Table1[[#This Row],[Qty]]*Table1[[#This Row],[Sales Price]]</f>
        <v>44000</v>
      </c>
      <c r="M254">
        <f>Table1[[#This Row],[Revenue]]-Table1[[#This Row],[Cost Price]]</f>
        <v>4400</v>
      </c>
    </row>
    <row r="255" spans="1:13" hidden="1" x14ac:dyDescent="0.3">
      <c r="A255">
        <v>254</v>
      </c>
      <c r="B255" s="2">
        <v>43719</v>
      </c>
      <c r="C255" t="s">
        <v>30</v>
      </c>
      <c r="D255" t="s">
        <v>9</v>
      </c>
      <c r="E255" t="s">
        <v>5</v>
      </c>
      <c r="F255" t="s">
        <v>205</v>
      </c>
      <c r="G255" t="s">
        <v>162</v>
      </c>
      <c r="H255">
        <v>3150</v>
      </c>
      <c r="I255">
        <v>3500</v>
      </c>
      <c r="J255">
        <v>7</v>
      </c>
      <c r="K255">
        <f>Table1[[#This Row],[Qty]]*Table1[[#This Row],[Cost]]</f>
        <v>22050</v>
      </c>
      <c r="L255">
        <f>Table1[[#This Row],[Qty]]*Table1[[#This Row],[Sales Price]]</f>
        <v>24500</v>
      </c>
      <c r="M255">
        <f>Table1[[#This Row],[Revenue]]-Table1[[#This Row],[Cost Price]]</f>
        <v>2450</v>
      </c>
    </row>
    <row r="256" spans="1:13" hidden="1" x14ac:dyDescent="0.3">
      <c r="A256">
        <v>255</v>
      </c>
      <c r="B256" s="2">
        <v>43720</v>
      </c>
      <c r="C256" t="s">
        <v>31</v>
      </c>
      <c r="D256" t="s">
        <v>10</v>
      </c>
      <c r="E256" t="s">
        <v>7</v>
      </c>
      <c r="F256" t="s">
        <v>206</v>
      </c>
      <c r="G256" t="s">
        <v>162</v>
      </c>
      <c r="H256">
        <v>2700</v>
      </c>
      <c r="I256">
        <v>3000</v>
      </c>
      <c r="J256">
        <v>56</v>
      </c>
      <c r="K256">
        <f>Table1[[#This Row],[Qty]]*Table1[[#This Row],[Cost]]</f>
        <v>151200</v>
      </c>
      <c r="L256">
        <f>Table1[[#This Row],[Qty]]*Table1[[#This Row],[Sales Price]]</f>
        <v>168000</v>
      </c>
      <c r="M256">
        <f>Table1[[#This Row],[Revenue]]-Table1[[#This Row],[Cost Price]]</f>
        <v>16800</v>
      </c>
    </row>
    <row r="257" spans="1:13" hidden="1" x14ac:dyDescent="0.3">
      <c r="A257">
        <v>256</v>
      </c>
      <c r="B257" s="2">
        <v>43721</v>
      </c>
      <c r="C257" t="s">
        <v>32</v>
      </c>
      <c r="D257" t="s">
        <v>9</v>
      </c>
      <c r="E257" t="s">
        <v>8</v>
      </c>
      <c r="F257" t="s">
        <v>207</v>
      </c>
      <c r="G257" t="s">
        <v>162</v>
      </c>
      <c r="H257">
        <v>4050</v>
      </c>
      <c r="I257">
        <v>4500</v>
      </c>
      <c r="J257">
        <v>10</v>
      </c>
      <c r="K257">
        <f>Table1[[#This Row],[Qty]]*Table1[[#This Row],[Cost]]</f>
        <v>40500</v>
      </c>
      <c r="L257">
        <f>Table1[[#This Row],[Qty]]*Table1[[#This Row],[Sales Price]]</f>
        <v>45000</v>
      </c>
      <c r="M257">
        <f>Table1[[#This Row],[Revenue]]-Table1[[#This Row],[Cost Price]]</f>
        <v>4500</v>
      </c>
    </row>
    <row r="258" spans="1:13" hidden="1" x14ac:dyDescent="0.3">
      <c r="A258">
        <v>257</v>
      </c>
      <c r="B258" s="2">
        <v>43722</v>
      </c>
      <c r="C258" t="s">
        <v>21</v>
      </c>
      <c r="D258" t="s">
        <v>10</v>
      </c>
      <c r="E258" t="s">
        <v>5</v>
      </c>
      <c r="F258" t="s">
        <v>208</v>
      </c>
      <c r="G258" t="s">
        <v>162</v>
      </c>
      <c r="H258">
        <v>53100</v>
      </c>
      <c r="I258">
        <v>59000</v>
      </c>
      <c r="J258">
        <v>9</v>
      </c>
      <c r="K258">
        <f>Table1[[#This Row],[Qty]]*Table1[[#This Row],[Cost]]</f>
        <v>477900</v>
      </c>
      <c r="L258">
        <f>Table1[[#This Row],[Qty]]*Table1[[#This Row],[Sales Price]]</f>
        <v>531000</v>
      </c>
      <c r="M258">
        <f>Table1[[#This Row],[Revenue]]-Table1[[#This Row],[Cost Price]]</f>
        <v>53100</v>
      </c>
    </row>
    <row r="259" spans="1:13" hidden="1" x14ac:dyDescent="0.3">
      <c r="A259">
        <v>258</v>
      </c>
      <c r="B259" s="2">
        <v>43723</v>
      </c>
      <c r="C259" t="s">
        <v>22</v>
      </c>
      <c r="D259" t="s">
        <v>10</v>
      </c>
      <c r="E259" t="s">
        <v>7</v>
      </c>
      <c r="F259" t="s">
        <v>209</v>
      </c>
      <c r="G259" t="s">
        <v>162</v>
      </c>
      <c r="H259">
        <v>88200</v>
      </c>
      <c r="I259">
        <v>98000</v>
      </c>
      <c r="J259">
        <v>27</v>
      </c>
      <c r="K259">
        <f>Table1[[#This Row],[Qty]]*Table1[[#This Row],[Cost]]</f>
        <v>2381400</v>
      </c>
      <c r="L259">
        <f>Table1[[#This Row],[Qty]]*Table1[[#This Row],[Sales Price]]</f>
        <v>2646000</v>
      </c>
      <c r="M259">
        <f>Table1[[#This Row],[Revenue]]-Table1[[#This Row],[Cost Price]]</f>
        <v>264600</v>
      </c>
    </row>
    <row r="260" spans="1:13" hidden="1" x14ac:dyDescent="0.3">
      <c r="A260">
        <v>259</v>
      </c>
      <c r="B260" s="2">
        <v>43724</v>
      </c>
      <c r="C260" t="s">
        <v>23</v>
      </c>
      <c r="D260" t="s">
        <v>10</v>
      </c>
      <c r="E260" t="s">
        <v>8</v>
      </c>
      <c r="F260" t="s">
        <v>210</v>
      </c>
      <c r="G260" t="s">
        <v>162</v>
      </c>
      <c r="H260">
        <v>8640</v>
      </c>
      <c r="I260">
        <v>9600</v>
      </c>
      <c r="J260">
        <v>15</v>
      </c>
      <c r="K260">
        <f>Table1[[#This Row],[Qty]]*Table1[[#This Row],[Cost]]</f>
        <v>129600</v>
      </c>
      <c r="L260">
        <f>Table1[[#This Row],[Qty]]*Table1[[#This Row],[Sales Price]]</f>
        <v>144000</v>
      </c>
      <c r="M260">
        <f>Table1[[#This Row],[Revenue]]-Table1[[#This Row],[Cost Price]]</f>
        <v>14400</v>
      </c>
    </row>
    <row r="261" spans="1:13" hidden="1" x14ac:dyDescent="0.3">
      <c r="A261">
        <v>260</v>
      </c>
      <c r="B261" s="2">
        <v>43725</v>
      </c>
      <c r="C261" t="s">
        <v>24</v>
      </c>
      <c r="D261" t="s">
        <v>10</v>
      </c>
      <c r="E261" t="s">
        <v>5</v>
      </c>
      <c r="F261" t="s">
        <v>211</v>
      </c>
      <c r="G261" t="s">
        <v>170</v>
      </c>
      <c r="H261">
        <v>8280</v>
      </c>
      <c r="I261">
        <v>9200</v>
      </c>
      <c r="J261">
        <v>3</v>
      </c>
      <c r="K261">
        <f>Table1[[#This Row],[Qty]]*Table1[[#This Row],[Cost]]</f>
        <v>24840</v>
      </c>
      <c r="L261">
        <f>Table1[[#This Row],[Qty]]*Table1[[#This Row],[Sales Price]]</f>
        <v>27600</v>
      </c>
      <c r="M261">
        <f>Table1[[#This Row],[Revenue]]-Table1[[#This Row],[Cost Price]]</f>
        <v>2760</v>
      </c>
    </row>
    <row r="262" spans="1:13" hidden="1" x14ac:dyDescent="0.3">
      <c r="A262">
        <v>261</v>
      </c>
      <c r="B262" s="2">
        <v>43726</v>
      </c>
      <c r="C262" t="s">
        <v>25</v>
      </c>
      <c r="D262" t="s">
        <v>9</v>
      </c>
      <c r="E262" t="s">
        <v>7</v>
      </c>
      <c r="F262" t="s">
        <v>212</v>
      </c>
      <c r="G262" t="s">
        <v>170</v>
      </c>
      <c r="H262">
        <v>4950</v>
      </c>
      <c r="I262">
        <v>5500</v>
      </c>
      <c r="J262">
        <v>9</v>
      </c>
      <c r="K262">
        <f>Table1[[#This Row],[Qty]]*Table1[[#This Row],[Cost]]</f>
        <v>44550</v>
      </c>
      <c r="L262">
        <f>Table1[[#This Row],[Qty]]*Table1[[#This Row],[Sales Price]]</f>
        <v>49500</v>
      </c>
      <c r="M262">
        <f>Table1[[#This Row],[Revenue]]-Table1[[#This Row],[Cost Price]]</f>
        <v>4950</v>
      </c>
    </row>
    <row r="263" spans="1:13" hidden="1" x14ac:dyDescent="0.3">
      <c r="A263">
        <v>262</v>
      </c>
      <c r="B263" s="2">
        <v>43727</v>
      </c>
      <c r="C263" t="s">
        <v>26</v>
      </c>
      <c r="D263" t="s">
        <v>10</v>
      </c>
      <c r="E263" t="s">
        <v>8</v>
      </c>
      <c r="F263" t="s">
        <v>213</v>
      </c>
      <c r="G263" t="s">
        <v>170</v>
      </c>
      <c r="H263">
        <v>3150</v>
      </c>
      <c r="I263">
        <v>3500</v>
      </c>
      <c r="J263">
        <v>22</v>
      </c>
      <c r="K263">
        <f>Table1[[#This Row],[Qty]]*Table1[[#This Row],[Cost]]</f>
        <v>69300</v>
      </c>
      <c r="L263">
        <f>Table1[[#This Row],[Qty]]*Table1[[#This Row],[Sales Price]]</f>
        <v>77000</v>
      </c>
      <c r="M263">
        <f>Table1[[#This Row],[Revenue]]-Table1[[#This Row],[Cost Price]]</f>
        <v>7700</v>
      </c>
    </row>
    <row r="264" spans="1:13" hidden="1" x14ac:dyDescent="0.3">
      <c r="A264">
        <v>263</v>
      </c>
      <c r="B264" s="2">
        <v>43728</v>
      </c>
      <c r="C264" t="s">
        <v>27</v>
      </c>
      <c r="D264" t="s">
        <v>10</v>
      </c>
      <c r="E264" t="s">
        <v>5</v>
      </c>
      <c r="F264" t="s">
        <v>214</v>
      </c>
      <c r="G264" t="s">
        <v>215</v>
      </c>
      <c r="H264">
        <v>2700</v>
      </c>
      <c r="I264">
        <v>3000</v>
      </c>
      <c r="J264">
        <v>16</v>
      </c>
      <c r="K264">
        <f>Table1[[#This Row],[Qty]]*Table1[[#This Row],[Cost]]</f>
        <v>43200</v>
      </c>
      <c r="L264">
        <f>Table1[[#This Row],[Qty]]*Table1[[#This Row],[Sales Price]]</f>
        <v>48000</v>
      </c>
      <c r="M264">
        <f>Table1[[#This Row],[Revenue]]-Table1[[#This Row],[Cost Price]]</f>
        <v>4800</v>
      </c>
    </row>
    <row r="265" spans="1:13" hidden="1" x14ac:dyDescent="0.3">
      <c r="A265">
        <v>264</v>
      </c>
      <c r="B265" s="2">
        <v>43729</v>
      </c>
      <c r="C265" t="s">
        <v>28</v>
      </c>
      <c r="D265" t="s">
        <v>10</v>
      </c>
      <c r="E265" t="s">
        <v>7</v>
      </c>
      <c r="F265" t="s">
        <v>216</v>
      </c>
      <c r="G265" t="s">
        <v>215</v>
      </c>
      <c r="H265">
        <v>4050</v>
      </c>
      <c r="I265">
        <v>4500</v>
      </c>
      <c r="J265">
        <v>6</v>
      </c>
      <c r="K265">
        <f>Table1[[#This Row],[Qty]]*Table1[[#This Row],[Cost]]</f>
        <v>24300</v>
      </c>
      <c r="L265">
        <f>Table1[[#This Row],[Qty]]*Table1[[#This Row],[Sales Price]]</f>
        <v>27000</v>
      </c>
      <c r="M265">
        <f>Table1[[#This Row],[Revenue]]-Table1[[#This Row],[Cost Price]]</f>
        <v>2700</v>
      </c>
    </row>
    <row r="266" spans="1:13" hidden="1" x14ac:dyDescent="0.3">
      <c r="A266">
        <v>265</v>
      </c>
      <c r="B266" s="2">
        <v>43730</v>
      </c>
      <c r="C266" t="s">
        <v>29</v>
      </c>
      <c r="D266" t="s">
        <v>10</v>
      </c>
      <c r="E266" t="s">
        <v>8</v>
      </c>
      <c r="F266" t="s">
        <v>217</v>
      </c>
      <c r="G266" t="s">
        <v>215</v>
      </c>
      <c r="H266">
        <v>53100</v>
      </c>
      <c r="I266">
        <v>59000</v>
      </c>
      <c r="J266">
        <v>3</v>
      </c>
      <c r="K266">
        <f>Table1[[#This Row],[Qty]]*Table1[[#This Row],[Cost]]</f>
        <v>159300</v>
      </c>
      <c r="L266">
        <f>Table1[[#This Row],[Qty]]*Table1[[#This Row],[Sales Price]]</f>
        <v>177000</v>
      </c>
      <c r="M266">
        <f>Table1[[#This Row],[Revenue]]-Table1[[#This Row],[Cost Price]]</f>
        <v>17700</v>
      </c>
    </row>
    <row r="267" spans="1:13" x14ac:dyDescent="0.3">
      <c r="A267">
        <v>266</v>
      </c>
      <c r="B267" s="2">
        <v>43731</v>
      </c>
      <c r="C267" t="s">
        <v>30</v>
      </c>
      <c r="D267" t="s">
        <v>9</v>
      </c>
      <c r="E267" t="s">
        <v>5</v>
      </c>
      <c r="F267" t="s">
        <v>218</v>
      </c>
      <c r="G267" t="s">
        <v>215</v>
      </c>
      <c r="H267">
        <v>88200</v>
      </c>
      <c r="I267">
        <v>98000</v>
      </c>
      <c r="J267">
        <v>5</v>
      </c>
      <c r="K267">
        <f>Table1[[#This Row],[Qty]]*Table1[[#This Row],[Cost]]</f>
        <v>441000</v>
      </c>
      <c r="L267">
        <f>Table1[[#This Row],[Qty]]*Table1[[#This Row],[Sales Price]]</f>
        <v>490000</v>
      </c>
      <c r="M267">
        <f>Table1[[#This Row],[Revenue]]-Table1[[#This Row],[Cost Price]]</f>
        <v>49000</v>
      </c>
    </row>
    <row r="268" spans="1:13" hidden="1" x14ac:dyDescent="0.3">
      <c r="A268">
        <v>267</v>
      </c>
      <c r="B268" s="2">
        <v>43732</v>
      </c>
      <c r="C268" t="s">
        <v>31</v>
      </c>
      <c r="D268" t="s">
        <v>10</v>
      </c>
      <c r="E268" t="s">
        <v>7</v>
      </c>
      <c r="F268" t="s">
        <v>219</v>
      </c>
      <c r="G268" t="s">
        <v>215</v>
      </c>
      <c r="H268">
        <v>38250</v>
      </c>
      <c r="I268">
        <v>42500</v>
      </c>
      <c r="J268">
        <v>1</v>
      </c>
      <c r="K268">
        <f>Table1[[#This Row],[Qty]]*Table1[[#This Row],[Cost]]</f>
        <v>38250</v>
      </c>
      <c r="L268">
        <f>Table1[[#This Row],[Qty]]*Table1[[#This Row],[Sales Price]]</f>
        <v>42500</v>
      </c>
      <c r="M268">
        <f>Table1[[#This Row],[Revenue]]-Table1[[#This Row],[Cost Price]]</f>
        <v>4250</v>
      </c>
    </row>
    <row r="269" spans="1:13" hidden="1" x14ac:dyDescent="0.3">
      <c r="A269">
        <v>268</v>
      </c>
      <c r="B269" s="2">
        <v>43733</v>
      </c>
      <c r="C269" t="s">
        <v>22</v>
      </c>
      <c r="D269" t="s">
        <v>10</v>
      </c>
      <c r="E269" t="s">
        <v>8</v>
      </c>
      <c r="F269" t="s">
        <v>220</v>
      </c>
      <c r="G269" t="s">
        <v>215</v>
      </c>
      <c r="H269">
        <v>2700</v>
      </c>
      <c r="I269">
        <v>3000</v>
      </c>
      <c r="J269">
        <v>5</v>
      </c>
      <c r="K269">
        <f>Table1[[#This Row],[Qty]]*Table1[[#This Row],[Cost]]</f>
        <v>13500</v>
      </c>
      <c r="L269">
        <f>Table1[[#This Row],[Qty]]*Table1[[#This Row],[Sales Price]]</f>
        <v>15000</v>
      </c>
      <c r="M269">
        <f>Table1[[#This Row],[Revenue]]-Table1[[#This Row],[Cost Price]]</f>
        <v>1500</v>
      </c>
    </row>
    <row r="270" spans="1:13" hidden="1" x14ac:dyDescent="0.3">
      <c r="A270">
        <v>269</v>
      </c>
      <c r="B270" s="2">
        <v>43734</v>
      </c>
      <c r="C270" t="s">
        <v>23</v>
      </c>
      <c r="D270" t="s">
        <v>10</v>
      </c>
      <c r="E270" t="s">
        <v>5</v>
      </c>
      <c r="F270" t="s">
        <v>221</v>
      </c>
      <c r="G270" t="s">
        <v>215</v>
      </c>
      <c r="H270">
        <v>23850</v>
      </c>
      <c r="I270">
        <v>26500</v>
      </c>
      <c r="J270">
        <v>7</v>
      </c>
      <c r="K270">
        <f>Table1[[#This Row],[Qty]]*Table1[[#This Row],[Cost]]</f>
        <v>166950</v>
      </c>
      <c r="L270">
        <f>Table1[[#This Row],[Qty]]*Table1[[#This Row],[Sales Price]]</f>
        <v>185500</v>
      </c>
      <c r="M270">
        <f>Table1[[#This Row],[Revenue]]-Table1[[#This Row],[Cost Price]]</f>
        <v>18550</v>
      </c>
    </row>
    <row r="271" spans="1:13" hidden="1" x14ac:dyDescent="0.3">
      <c r="A271">
        <v>270</v>
      </c>
      <c r="B271" s="2">
        <v>43735</v>
      </c>
      <c r="C271" t="s">
        <v>24</v>
      </c>
      <c r="D271" t="s">
        <v>10</v>
      </c>
      <c r="E271" t="s">
        <v>7</v>
      </c>
      <c r="F271" t="s">
        <v>222</v>
      </c>
      <c r="G271" t="s">
        <v>215</v>
      </c>
      <c r="H271">
        <v>24750</v>
      </c>
      <c r="I271">
        <v>27500</v>
      </c>
      <c r="J271">
        <v>4</v>
      </c>
      <c r="K271">
        <f>Table1[[#This Row],[Qty]]*Table1[[#This Row],[Cost]]</f>
        <v>99000</v>
      </c>
      <c r="L271">
        <f>Table1[[#This Row],[Qty]]*Table1[[#This Row],[Sales Price]]</f>
        <v>110000</v>
      </c>
      <c r="M271">
        <f>Table1[[#This Row],[Revenue]]-Table1[[#This Row],[Cost Price]]</f>
        <v>11000</v>
      </c>
    </row>
    <row r="272" spans="1:13" hidden="1" x14ac:dyDescent="0.3">
      <c r="A272">
        <v>271</v>
      </c>
      <c r="B272" s="2">
        <v>43736</v>
      </c>
      <c r="C272" t="s">
        <v>25</v>
      </c>
      <c r="D272" t="s">
        <v>9</v>
      </c>
      <c r="E272" t="s">
        <v>6</v>
      </c>
      <c r="F272" t="s">
        <v>223</v>
      </c>
      <c r="G272" t="s">
        <v>215</v>
      </c>
      <c r="H272">
        <v>44550</v>
      </c>
      <c r="I272">
        <v>49500</v>
      </c>
      <c r="J272">
        <v>8</v>
      </c>
      <c r="K272">
        <f>Table1[[#This Row],[Qty]]*Table1[[#This Row],[Cost]]</f>
        <v>356400</v>
      </c>
      <c r="L272">
        <f>Table1[[#This Row],[Qty]]*Table1[[#This Row],[Sales Price]]</f>
        <v>396000</v>
      </c>
      <c r="M272">
        <f>Table1[[#This Row],[Revenue]]-Table1[[#This Row],[Cost Price]]</f>
        <v>39600</v>
      </c>
    </row>
    <row r="273" spans="1:13" hidden="1" x14ac:dyDescent="0.3">
      <c r="A273">
        <v>272</v>
      </c>
      <c r="B273" s="2">
        <v>43737</v>
      </c>
      <c r="C273" t="s">
        <v>26</v>
      </c>
      <c r="D273" t="s">
        <v>10</v>
      </c>
      <c r="E273" t="s">
        <v>8</v>
      </c>
      <c r="F273" t="s">
        <v>224</v>
      </c>
      <c r="G273" t="s">
        <v>215</v>
      </c>
      <c r="H273">
        <v>9000</v>
      </c>
      <c r="I273">
        <v>10000</v>
      </c>
      <c r="J273">
        <v>8</v>
      </c>
      <c r="K273">
        <f>Table1[[#This Row],[Qty]]*Table1[[#This Row],[Cost]]</f>
        <v>72000</v>
      </c>
      <c r="L273">
        <f>Table1[[#This Row],[Qty]]*Table1[[#This Row],[Sales Price]]</f>
        <v>80000</v>
      </c>
      <c r="M273">
        <f>Table1[[#This Row],[Revenue]]-Table1[[#This Row],[Cost Price]]</f>
        <v>8000</v>
      </c>
    </row>
    <row r="274" spans="1:13" hidden="1" x14ac:dyDescent="0.3">
      <c r="A274">
        <v>273</v>
      </c>
      <c r="B274" s="2">
        <v>43738</v>
      </c>
      <c r="C274" t="s">
        <v>27</v>
      </c>
      <c r="D274" t="s">
        <v>10</v>
      </c>
      <c r="E274" t="s">
        <v>5</v>
      </c>
      <c r="F274" t="s">
        <v>225</v>
      </c>
      <c r="G274" t="s">
        <v>215</v>
      </c>
      <c r="H274">
        <v>8640</v>
      </c>
      <c r="I274">
        <v>9600</v>
      </c>
      <c r="J274">
        <v>9</v>
      </c>
      <c r="K274">
        <f>Table1[[#This Row],[Qty]]*Table1[[#This Row],[Cost]]</f>
        <v>77760</v>
      </c>
      <c r="L274">
        <f>Table1[[#This Row],[Qty]]*Table1[[#This Row],[Sales Price]]</f>
        <v>86400</v>
      </c>
      <c r="M274">
        <f>Table1[[#This Row],[Revenue]]-Table1[[#This Row],[Cost Price]]</f>
        <v>8640</v>
      </c>
    </row>
    <row r="275" spans="1:13" x14ac:dyDescent="0.3">
      <c r="A275">
        <v>274</v>
      </c>
      <c r="B275" s="2">
        <v>43739</v>
      </c>
      <c r="C275" t="s">
        <v>28</v>
      </c>
      <c r="D275" t="s">
        <v>10</v>
      </c>
      <c r="E275" t="s">
        <v>7</v>
      </c>
      <c r="F275" t="s">
        <v>226</v>
      </c>
      <c r="G275" t="s">
        <v>215</v>
      </c>
      <c r="H275">
        <v>9000</v>
      </c>
      <c r="I275">
        <v>10000</v>
      </c>
      <c r="J275">
        <v>2</v>
      </c>
      <c r="K275">
        <f>Table1[[#This Row],[Qty]]*Table1[[#This Row],[Cost]]</f>
        <v>18000</v>
      </c>
      <c r="L275">
        <f>Table1[[#This Row],[Qty]]*Table1[[#This Row],[Sales Price]]</f>
        <v>20000</v>
      </c>
      <c r="M275">
        <f>Table1[[#This Row],[Revenue]]-Table1[[#This Row],[Cost Price]]</f>
        <v>2000</v>
      </c>
    </row>
    <row r="276" spans="1:13" hidden="1" x14ac:dyDescent="0.3">
      <c r="A276">
        <v>275</v>
      </c>
      <c r="B276" s="2">
        <v>43740</v>
      </c>
      <c r="C276" t="s">
        <v>29</v>
      </c>
      <c r="D276" t="s">
        <v>10</v>
      </c>
      <c r="E276" t="s">
        <v>6</v>
      </c>
      <c r="F276" t="s">
        <v>163</v>
      </c>
      <c r="G276" t="s">
        <v>162</v>
      </c>
      <c r="H276">
        <v>3870</v>
      </c>
      <c r="I276">
        <v>4300</v>
      </c>
      <c r="J276">
        <v>1</v>
      </c>
      <c r="K276">
        <f>Table1[[#This Row],[Qty]]*Table1[[#This Row],[Cost]]</f>
        <v>3870</v>
      </c>
      <c r="L276">
        <f>Table1[[#This Row],[Qty]]*Table1[[#This Row],[Sales Price]]</f>
        <v>4300</v>
      </c>
      <c r="M276">
        <f>Table1[[#This Row],[Revenue]]-Table1[[#This Row],[Cost Price]]</f>
        <v>430</v>
      </c>
    </row>
    <row r="277" spans="1:13" hidden="1" x14ac:dyDescent="0.3">
      <c r="A277">
        <v>276</v>
      </c>
      <c r="B277" s="2">
        <v>43741</v>
      </c>
      <c r="C277" t="s">
        <v>30</v>
      </c>
      <c r="D277" t="s">
        <v>9</v>
      </c>
      <c r="E277" t="s">
        <v>8</v>
      </c>
      <c r="F277" t="s">
        <v>164</v>
      </c>
      <c r="G277" t="s">
        <v>162</v>
      </c>
      <c r="H277">
        <v>8640</v>
      </c>
      <c r="I277">
        <v>9600</v>
      </c>
      <c r="J277">
        <v>22</v>
      </c>
      <c r="K277">
        <f>Table1[[#This Row],[Qty]]*Table1[[#This Row],[Cost]]</f>
        <v>190080</v>
      </c>
      <c r="L277">
        <f>Table1[[#This Row],[Qty]]*Table1[[#This Row],[Sales Price]]</f>
        <v>211200</v>
      </c>
      <c r="M277">
        <f>Table1[[#This Row],[Revenue]]-Table1[[#This Row],[Cost Price]]</f>
        <v>21120</v>
      </c>
    </row>
    <row r="278" spans="1:13" hidden="1" x14ac:dyDescent="0.3">
      <c r="A278">
        <v>277</v>
      </c>
      <c r="B278" s="2">
        <v>43742</v>
      </c>
      <c r="C278" t="s">
        <v>31</v>
      </c>
      <c r="D278" t="s">
        <v>10</v>
      </c>
      <c r="E278" t="s">
        <v>5</v>
      </c>
      <c r="F278" t="s">
        <v>165</v>
      </c>
      <c r="G278" t="s">
        <v>162</v>
      </c>
      <c r="H278">
        <v>8280</v>
      </c>
      <c r="I278">
        <v>9200</v>
      </c>
      <c r="J278">
        <v>8</v>
      </c>
      <c r="K278">
        <f>Table1[[#This Row],[Qty]]*Table1[[#This Row],[Cost]]</f>
        <v>66240</v>
      </c>
      <c r="L278">
        <f>Table1[[#This Row],[Qty]]*Table1[[#This Row],[Sales Price]]</f>
        <v>73600</v>
      </c>
      <c r="M278">
        <f>Table1[[#This Row],[Revenue]]-Table1[[#This Row],[Cost Price]]</f>
        <v>7360</v>
      </c>
    </row>
    <row r="279" spans="1:13" hidden="1" x14ac:dyDescent="0.3">
      <c r="A279">
        <v>278</v>
      </c>
      <c r="B279" s="2">
        <v>43743</v>
      </c>
      <c r="C279" t="s">
        <v>32</v>
      </c>
      <c r="D279" t="s">
        <v>9</v>
      </c>
      <c r="E279" t="s">
        <v>7</v>
      </c>
      <c r="F279" t="s">
        <v>166</v>
      </c>
      <c r="G279" t="s">
        <v>162</v>
      </c>
      <c r="H279">
        <v>4950</v>
      </c>
      <c r="I279">
        <v>5500</v>
      </c>
      <c r="J279">
        <v>7</v>
      </c>
      <c r="K279">
        <f>Table1[[#This Row],[Qty]]*Table1[[#This Row],[Cost]]</f>
        <v>34650</v>
      </c>
      <c r="L279">
        <f>Table1[[#This Row],[Qty]]*Table1[[#This Row],[Sales Price]]</f>
        <v>38500</v>
      </c>
      <c r="M279">
        <f>Table1[[#This Row],[Revenue]]-Table1[[#This Row],[Cost Price]]</f>
        <v>3850</v>
      </c>
    </row>
    <row r="280" spans="1:13" hidden="1" x14ac:dyDescent="0.3">
      <c r="A280">
        <v>279</v>
      </c>
      <c r="B280" s="2">
        <v>43744</v>
      </c>
      <c r="C280" t="s">
        <v>33</v>
      </c>
      <c r="D280" t="s">
        <v>10</v>
      </c>
      <c r="E280" t="s">
        <v>6</v>
      </c>
      <c r="F280" t="s">
        <v>167</v>
      </c>
      <c r="G280" t="s">
        <v>162</v>
      </c>
      <c r="H280">
        <v>3150</v>
      </c>
      <c r="I280">
        <v>3500</v>
      </c>
      <c r="J280">
        <v>56</v>
      </c>
      <c r="K280">
        <f>Table1[[#This Row],[Qty]]*Table1[[#This Row],[Cost]]</f>
        <v>176400</v>
      </c>
      <c r="L280">
        <f>Table1[[#This Row],[Qty]]*Table1[[#This Row],[Sales Price]]</f>
        <v>196000</v>
      </c>
      <c r="M280">
        <f>Table1[[#This Row],[Revenue]]-Table1[[#This Row],[Cost Price]]</f>
        <v>19600</v>
      </c>
    </row>
    <row r="281" spans="1:13" hidden="1" x14ac:dyDescent="0.3">
      <c r="A281">
        <v>280</v>
      </c>
      <c r="B281" s="2">
        <v>43745</v>
      </c>
      <c r="C281" t="s">
        <v>34</v>
      </c>
      <c r="D281" t="s">
        <v>9</v>
      </c>
      <c r="E281" t="s">
        <v>6</v>
      </c>
      <c r="F281" t="s">
        <v>168</v>
      </c>
      <c r="G281" t="s">
        <v>162</v>
      </c>
      <c r="H281">
        <v>2700</v>
      </c>
      <c r="I281">
        <v>3000</v>
      </c>
      <c r="J281">
        <v>10</v>
      </c>
      <c r="K281">
        <f>Table1[[#This Row],[Qty]]*Table1[[#This Row],[Cost]]</f>
        <v>27000</v>
      </c>
      <c r="L281">
        <f>Table1[[#This Row],[Qty]]*Table1[[#This Row],[Sales Price]]</f>
        <v>30000</v>
      </c>
      <c r="M281">
        <f>Table1[[#This Row],[Revenue]]-Table1[[#This Row],[Cost Price]]</f>
        <v>3000</v>
      </c>
    </row>
    <row r="282" spans="1:13" hidden="1" x14ac:dyDescent="0.3">
      <c r="A282">
        <v>281</v>
      </c>
      <c r="B282" s="2">
        <v>43746</v>
      </c>
      <c r="C282" t="s">
        <v>35</v>
      </c>
      <c r="D282" t="s">
        <v>10</v>
      </c>
      <c r="E282" t="s">
        <v>6</v>
      </c>
      <c r="F282" t="s">
        <v>169</v>
      </c>
      <c r="G282" t="s">
        <v>170</v>
      </c>
      <c r="H282">
        <v>4050</v>
      </c>
      <c r="I282">
        <v>4500</v>
      </c>
      <c r="J282">
        <v>9</v>
      </c>
      <c r="K282">
        <f>Table1[[#This Row],[Qty]]*Table1[[#This Row],[Cost]]</f>
        <v>36450</v>
      </c>
      <c r="L282">
        <f>Table1[[#This Row],[Qty]]*Table1[[#This Row],[Sales Price]]</f>
        <v>40500</v>
      </c>
      <c r="M282">
        <f>Table1[[#This Row],[Revenue]]-Table1[[#This Row],[Cost Price]]</f>
        <v>4050</v>
      </c>
    </row>
    <row r="283" spans="1:13" hidden="1" x14ac:dyDescent="0.3">
      <c r="A283">
        <v>282</v>
      </c>
      <c r="B283" s="2">
        <v>43747</v>
      </c>
      <c r="C283" t="s">
        <v>36</v>
      </c>
      <c r="D283" t="s">
        <v>9</v>
      </c>
      <c r="E283" t="s">
        <v>6</v>
      </c>
      <c r="F283" t="s">
        <v>171</v>
      </c>
      <c r="G283" t="s">
        <v>170</v>
      </c>
      <c r="H283">
        <v>53100</v>
      </c>
      <c r="I283">
        <v>59000</v>
      </c>
      <c r="J283">
        <v>27</v>
      </c>
      <c r="K283">
        <f>Table1[[#This Row],[Qty]]*Table1[[#This Row],[Cost]]</f>
        <v>1433700</v>
      </c>
      <c r="L283">
        <f>Table1[[#This Row],[Qty]]*Table1[[#This Row],[Sales Price]]</f>
        <v>1593000</v>
      </c>
      <c r="M283">
        <f>Table1[[#This Row],[Revenue]]-Table1[[#This Row],[Cost Price]]</f>
        <v>159300</v>
      </c>
    </row>
    <row r="284" spans="1:13" hidden="1" x14ac:dyDescent="0.3">
      <c r="A284">
        <v>283</v>
      </c>
      <c r="B284" s="2">
        <v>43748</v>
      </c>
      <c r="C284" t="s">
        <v>37</v>
      </c>
      <c r="D284" t="s">
        <v>9</v>
      </c>
      <c r="E284" t="s">
        <v>6</v>
      </c>
      <c r="F284" t="s">
        <v>172</v>
      </c>
      <c r="G284" t="s">
        <v>170</v>
      </c>
      <c r="H284">
        <v>88200</v>
      </c>
      <c r="I284">
        <v>98000</v>
      </c>
      <c r="J284">
        <v>15</v>
      </c>
      <c r="K284">
        <f>Table1[[#This Row],[Qty]]*Table1[[#This Row],[Cost]]</f>
        <v>1323000</v>
      </c>
      <c r="L284">
        <f>Table1[[#This Row],[Qty]]*Table1[[#This Row],[Sales Price]]</f>
        <v>1470000</v>
      </c>
      <c r="M284">
        <f>Table1[[#This Row],[Revenue]]-Table1[[#This Row],[Cost Price]]</f>
        <v>147000</v>
      </c>
    </row>
    <row r="285" spans="1:13" hidden="1" x14ac:dyDescent="0.3">
      <c r="A285">
        <v>284</v>
      </c>
      <c r="B285" s="2">
        <v>43749</v>
      </c>
      <c r="C285" t="s">
        <v>38</v>
      </c>
      <c r="D285" t="s">
        <v>9</v>
      </c>
      <c r="E285" t="s">
        <v>6</v>
      </c>
      <c r="F285" t="s">
        <v>173</v>
      </c>
      <c r="G285" t="s">
        <v>170</v>
      </c>
      <c r="H285">
        <v>38250</v>
      </c>
      <c r="I285">
        <v>42500</v>
      </c>
      <c r="J285">
        <v>3</v>
      </c>
      <c r="K285">
        <f>Table1[[#This Row],[Qty]]*Table1[[#This Row],[Cost]]</f>
        <v>114750</v>
      </c>
      <c r="L285">
        <f>Table1[[#This Row],[Qty]]*Table1[[#This Row],[Sales Price]]</f>
        <v>127500</v>
      </c>
      <c r="M285">
        <f>Table1[[#This Row],[Revenue]]-Table1[[#This Row],[Cost Price]]</f>
        <v>12750</v>
      </c>
    </row>
    <row r="286" spans="1:13" hidden="1" x14ac:dyDescent="0.3">
      <c r="A286">
        <v>285</v>
      </c>
      <c r="B286" s="2">
        <v>43750</v>
      </c>
      <c r="C286" t="s">
        <v>39</v>
      </c>
      <c r="D286" t="s">
        <v>10</v>
      </c>
      <c r="E286" t="s">
        <v>6</v>
      </c>
      <c r="F286" t="s">
        <v>174</v>
      </c>
      <c r="G286" t="s">
        <v>162</v>
      </c>
      <c r="H286">
        <v>2700</v>
      </c>
      <c r="I286">
        <v>3000</v>
      </c>
      <c r="J286">
        <v>9</v>
      </c>
      <c r="K286">
        <f>Table1[[#This Row],[Qty]]*Table1[[#This Row],[Cost]]</f>
        <v>24300</v>
      </c>
      <c r="L286">
        <f>Table1[[#This Row],[Qty]]*Table1[[#This Row],[Sales Price]]</f>
        <v>27000</v>
      </c>
      <c r="M286">
        <f>Table1[[#This Row],[Revenue]]-Table1[[#This Row],[Cost Price]]</f>
        <v>2700</v>
      </c>
    </row>
    <row r="287" spans="1:13" hidden="1" x14ac:dyDescent="0.3">
      <c r="A287">
        <v>286</v>
      </c>
      <c r="B287" s="2">
        <v>43751</v>
      </c>
      <c r="C287" t="s">
        <v>40</v>
      </c>
      <c r="D287" t="s">
        <v>9</v>
      </c>
      <c r="E287" t="s">
        <v>6</v>
      </c>
      <c r="F287" t="s">
        <v>175</v>
      </c>
      <c r="G287" t="s">
        <v>162</v>
      </c>
      <c r="H287">
        <v>23850</v>
      </c>
      <c r="I287">
        <v>26500</v>
      </c>
      <c r="J287">
        <v>22</v>
      </c>
      <c r="K287">
        <f>Table1[[#This Row],[Qty]]*Table1[[#This Row],[Cost]]</f>
        <v>524700</v>
      </c>
      <c r="L287">
        <f>Table1[[#This Row],[Qty]]*Table1[[#This Row],[Sales Price]]</f>
        <v>583000</v>
      </c>
      <c r="M287">
        <f>Table1[[#This Row],[Revenue]]-Table1[[#This Row],[Cost Price]]</f>
        <v>58300</v>
      </c>
    </row>
    <row r="288" spans="1:13" hidden="1" x14ac:dyDescent="0.3">
      <c r="A288">
        <v>287</v>
      </c>
      <c r="B288" s="2">
        <v>43752</v>
      </c>
      <c r="C288" t="s">
        <v>41</v>
      </c>
      <c r="D288" t="s">
        <v>9</v>
      </c>
      <c r="E288" t="s">
        <v>6</v>
      </c>
      <c r="F288" t="s">
        <v>204</v>
      </c>
      <c r="G288" t="s">
        <v>162</v>
      </c>
      <c r="H288">
        <v>24750</v>
      </c>
      <c r="I288">
        <v>27500</v>
      </c>
      <c r="J288">
        <v>16</v>
      </c>
      <c r="K288">
        <f>Table1[[#This Row],[Qty]]*Table1[[#This Row],[Cost]]</f>
        <v>396000</v>
      </c>
      <c r="L288">
        <f>Table1[[#This Row],[Qty]]*Table1[[#This Row],[Sales Price]]</f>
        <v>440000</v>
      </c>
      <c r="M288">
        <f>Table1[[#This Row],[Revenue]]-Table1[[#This Row],[Cost Price]]</f>
        <v>44000</v>
      </c>
    </row>
    <row r="289" spans="1:13" hidden="1" x14ac:dyDescent="0.3">
      <c r="A289">
        <v>288</v>
      </c>
      <c r="B289" s="2">
        <v>43753</v>
      </c>
      <c r="C289" t="s">
        <v>42</v>
      </c>
      <c r="D289" t="s">
        <v>9</v>
      </c>
      <c r="E289" t="s">
        <v>6</v>
      </c>
      <c r="F289" t="s">
        <v>205</v>
      </c>
      <c r="G289" t="s">
        <v>162</v>
      </c>
      <c r="H289">
        <v>44550</v>
      </c>
      <c r="I289">
        <v>49500</v>
      </c>
      <c r="J289">
        <v>6</v>
      </c>
      <c r="K289">
        <f>Table1[[#This Row],[Qty]]*Table1[[#This Row],[Cost]]</f>
        <v>267300</v>
      </c>
      <c r="L289">
        <f>Table1[[#This Row],[Qty]]*Table1[[#This Row],[Sales Price]]</f>
        <v>297000</v>
      </c>
      <c r="M289">
        <f>Table1[[#This Row],[Revenue]]-Table1[[#This Row],[Cost Price]]</f>
        <v>29700</v>
      </c>
    </row>
    <row r="290" spans="1:13" hidden="1" x14ac:dyDescent="0.3">
      <c r="A290">
        <v>289</v>
      </c>
      <c r="B290" s="2">
        <v>43754</v>
      </c>
      <c r="C290" t="s">
        <v>43</v>
      </c>
      <c r="D290" t="s">
        <v>10</v>
      </c>
      <c r="E290" t="s">
        <v>6</v>
      </c>
      <c r="F290" t="s">
        <v>206</v>
      </c>
      <c r="G290" t="s">
        <v>162</v>
      </c>
      <c r="H290">
        <v>9000</v>
      </c>
      <c r="I290">
        <v>10000</v>
      </c>
      <c r="J290">
        <v>3</v>
      </c>
      <c r="K290">
        <f>Table1[[#This Row],[Qty]]*Table1[[#This Row],[Cost]]</f>
        <v>27000</v>
      </c>
      <c r="L290">
        <f>Table1[[#This Row],[Qty]]*Table1[[#This Row],[Sales Price]]</f>
        <v>30000</v>
      </c>
      <c r="M290">
        <f>Table1[[#This Row],[Revenue]]-Table1[[#This Row],[Cost Price]]</f>
        <v>3000</v>
      </c>
    </row>
    <row r="291" spans="1:13" hidden="1" x14ac:dyDescent="0.3">
      <c r="A291">
        <v>290</v>
      </c>
      <c r="B291" s="2">
        <v>43755</v>
      </c>
      <c r="C291" t="s">
        <v>44</v>
      </c>
      <c r="D291" t="s">
        <v>9</v>
      </c>
      <c r="E291" t="s">
        <v>6</v>
      </c>
      <c r="F291" t="s">
        <v>207</v>
      </c>
      <c r="G291" t="s">
        <v>162</v>
      </c>
      <c r="H291">
        <v>8640</v>
      </c>
      <c r="I291">
        <v>9600</v>
      </c>
      <c r="J291">
        <v>5</v>
      </c>
      <c r="K291">
        <f>Table1[[#This Row],[Qty]]*Table1[[#This Row],[Cost]]</f>
        <v>43200</v>
      </c>
      <c r="L291">
        <f>Table1[[#This Row],[Qty]]*Table1[[#This Row],[Sales Price]]</f>
        <v>48000</v>
      </c>
      <c r="M291">
        <f>Table1[[#This Row],[Revenue]]-Table1[[#This Row],[Cost Price]]</f>
        <v>4800</v>
      </c>
    </row>
    <row r="292" spans="1:13" hidden="1" x14ac:dyDescent="0.3">
      <c r="A292">
        <v>291</v>
      </c>
      <c r="B292" s="2">
        <v>43756</v>
      </c>
      <c r="C292" t="s">
        <v>45</v>
      </c>
      <c r="D292" t="s">
        <v>9</v>
      </c>
      <c r="E292" t="s">
        <v>6</v>
      </c>
      <c r="F292" t="s">
        <v>208</v>
      </c>
      <c r="G292" t="s">
        <v>162</v>
      </c>
      <c r="H292">
        <v>9000</v>
      </c>
      <c r="I292">
        <v>10000</v>
      </c>
      <c r="J292">
        <v>1</v>
      </c>
      <c r="K292">
        <f>Table1[[#This Row],[Qty]]*Table1[[#This Row],[Cost]]</f>
        <v>9000</v>
      </c>
      <c r="L292">
        <f>Table1[[#This Row],[Qty]]*Table1[[#This Row],[Sales Price]]</f>
        <v>10000</v>
      </c>
      <c r="M292">
        <f>Table1[[#This Row],[Revenue]]-Table1[[#This Row],[Cost Price]]</f>
        <v>1000</v>
      </c>
    </row>
    <row r="293" spans="1:13" hidden="1" x14ac:dyDescent="0.3">
      <c r="A293">
        <v>292</v>
      </c>
      <c r="B293" s="2">
        <v>43757</v>
      </c>
      <c r="C293" t="s">
        <v>46</v>
      </c>
      <c r="D293" t="s">
        <v>10</v>
      </c>
      <c r="E293" t="s">
        <v>6</v>
      </c>
      <c r="F293" t="s">
        <v>209</v>
      </c>
      <c r="G293" t="s">
        <v>162</v>
      </c>
      <c r="H293">
        <v>3870</v>
      </c>
      <c r="I293">
        <v>4300</v>
      </c>
      <c r="J293">
        <v>5</v>
      </c>
      <c r="K293">
        <f>Table1[[#This Row],[Qty]]*Table1[[#This Row],[Cost]]</f>
        <v>19350</v>
      </c>
      <c r="L293">
        <f>Table1[[#This Row],[Qty]]*Table1[[#This Row],[Sales Price]]</f>
        <v>21500</v>
      </c>
      <c r="M293">
        <f>Table1[[#This Row],[Revenue]]-Table1[[#This Row],[Cost Price]]</f>
        <v>2150</v>
      </c>
    </row>
    <row r="294" spans="1:13" hidden="1" x14ac:dyDescent="0.3">
      <c r="A294">
        <v>293</v>
      </c>
      <c r="B294" s="2">
        <v>43758</v>
      </c>
      <c r="C294" t="s">
        <v>47</v>
      </c>
      <c r="D294" t="s">
        <v>9</v>
      </c>
      <c r="E294" t="s">
        <v>6</v>
      </c>
      <c r="F294" t="s">
        <v>210</v>
      </c>
      <c r="G294" t="s">
        <v>162</v>
      </c>
      <c r="H294">
        <v>8280</v>
      </c>
      <c r="I294">
        <v>9200</v>
      </c>
      <c r="J294">
        <v>7</v>
      </c>
      <c r="K294">
        <f>Table1[[#This Row],[Qty]]*Table1[[#This Row],[Cost]]</f>
        <v>57960</v>
      </c>
      <c r="L294">
        <f>Table1[[#This Row],[Qty]]*Table1[[#This Row],[Sales Price]]</f>
        <v>64400</v>
      </c>
      <c r="M294">
        <f>Table1[[#This Row],[Revenue]]-Table1[[#This Row],[Cost Price]]</f>
        <v>6440</v>
      </c>
    </row>
    <row r="295" spans="1:13" hidden="1" x14ac:dyDescent="0.3">
      <c r="A295">
        <v>294</v>
      </c>
      <c r="B295" s="2">
        <v>43759</v>
      </c>
      <c r="C295" t="s">
        <v>48</v>
      </c>
      <c r="D295" t="s">
        <v>10</v>
      </c>
      <c r="E295" t="s">
        <v>6</v>
      </c>
      <c r="F295" t="s">
        <v>211</v>
      </c>
      <c r="G295" t="s">
        <v>170</v>
      </c>
      <c r="H295">
        <v>4950</v>
      </c>
      <c r="I295">
        <v>5500</v>
      </c>
      <c r="J295">
        <v>4</v>
      </c>
      <c r="K295">
        <f>Table1[[#This Row],[Qty]]*Table1[[#This Row],[Cost]]</f>
        <v>19800</v>
      </c>
      <c r="L295">
        <f>Table1[[#This Row],[Qty]]*Table1[[#This Row],[Sales Price]]</f>
        <v>22000</v>
      </c>
      <c r="M295">
        <f>Table1[[#This Row],[Revenue]]-Table1[[#This Row],[Cost Price]]</f>
        <v>2200</v>
      </c>
    </row>
    <row r="296" spans="1:13" hidden="1" x14ac:dyDescent="0.3">
      <c r="A296">
        <v>295</v>
      </c>
      <c r="B296" s="2">
        <v>43760</v>
      </c>
      <c r="C296" t="s">
        <v>49</v>
      </c>
      <c r="D296" t="s">
        <v>9</v>
      </c>
      <c r="E296" t="s">
        <v>6</v>
      </c>
      <c r="F296" t="s">
        <v>212</v>
      </c>
      <c r="G296" t="s">
        <v>170</v>
      </c>
      <c r="H296">
        <v>3150</v>
      </c>
      <c r="I296">
        <v>3500</v>
      </c>
      <c r="J296">
        <v>8</v>
      </c>
      <c r="K296">
        <f>Table1[[#This Row],[Qty]]*Table1[[#This Row],[Cost]]</f>
        <v>25200</v>
      </c>
      <c r="L296">
        <f>Table1[[#This Row],[Qty]]*Table1[[#This Row],[Sales Price]]</f>
        <v>28000</v>
      </c>
      <c r="M296">
        <f>Table1[[#This Row],[Revenue]]-Table1[[#This Row],[Cost Price]]</f>
        <v>2800</v>
      </c>
    </row>
    <row r="297" spans="1:13" hidden="1" x14ac:dyDescent="0.3">
      <c r="A297">
        <v>296</v>
      </c>
      <c r="B297" s="2">
        <v>43761</v>
      </c>
      <c r="C297" t="s">
        <v>50</v>
      </c>
      <c r="D297" t="s">
        <v>9</v>
      </c>
      <c r="E297" t="s">
        <v>6</v>
      </c>
      <c r="F297" t="s">
        <v>213</v>
      </c>
      <c r="G297" t="s">
        <v>170</v>
      </c>
      <c r="H297">
        <v>2700</v>
      </c>
      <c r="I297">
        <v>3000</v>
      </c>
      <c r="J297">
        <v>8</v>
      </c>
      <c r="K297">
        <f>Table1[[#This Row],[Qty]]*Table1[[#This Row],[Cost]]</f>
        <v>21600</v>
      </c>
      <c r="L297">
        <f>Table1[[#This Row],[Qty]]*Table1[[#This Row],[Sales Price]]</f>
        <v>24000</v>
      </c>
      <c r="M297">
        <f>Table1[[#This Row],[Revenue]]-Table1[[#This Row],[Cost Price]]</f>
        <v>2400</v>
      </c>
    </row>
    <row r="298" spans="1:13" hidden="1" x14ac:dyDescent="0.3">
      <c r="A298">
        <v>297</v>
      </c>
      <c r="B298" s="2">
        <v>43762</v>
      </c>
      <c r="C298" t="s">
        <v>51</v>
      </c>
      <c r="D298" t="s">
        <v>10</v>
      </c>
      <c r="E298" t="s">
        <v>6</v>
      </c>
      <c r="F298" t="s">
        <v>214</v>
      </c>
      <c r="G298" t="s">
        <v>215</v>
      </c>
      <c r="H298">
        <v>4050</v>
      </c>
      <c r="I298">
        <v>4500</v>
      </c>
      <c r="J298">
        <v>9</v>
      </c>
      <c r="K298">
        <f>Table1[[#This Row],[Qty]]*Table1[[#This Row],[Cost]]</f>
        <v>36450</v>
      </c>
      <c r="L298">
        <f>Table1[[#This Row],[Qty]]*Table1[[#This Row],[Sales Price]]</f>
        <v>40500</v>
      </c>
      <c r="M298">
        <f>Table1[[#This Row],[Revenue]]-Table1[[#This Row],[Cost Price]]</f>
        <v>4050</v>
      </c>
    </row>
    <row r="299" spans="1:13" hidden="1" x14ac:dyDescent="0.3">
      <c r="A299">
        <v>298</v>
      </c>
      <c r="B299" s="2">
        <v>43763</v>
      </c>
      <c r="C299" t="s">
        <v>52</v>
      </c>
      <c r="D299" t="s">
        <v>9</v>
      </c>
      <c r="E299" t="s">
        <v>6</v>
      </c>
      <c r="F299" t="s">
        <v>216</v>
      </c>
      <c r="G299" t="s">
        <v>215</v>
      </c>
      <c r="H299">
        <v>8280</v>
      </c>
      <c r="I299">
        <v>9200</v>
      </c>
      <c r="J299">
        <v>2</v>
      </c>
      <c r="K299">
        <f>Table1[[#This Row],[Qty]]*Table1[[#This Row],[Cost]]</f>
        <v>16560</v>
      </c>
      <c r="L299">
        <f>Table1[[#This Row],[Qty]]*Table1[[#This Row],[Sales Price]]</f>
        <v>18400</v>
      </c>
      <c r="M299">
        <f>Table1[[#This Row],[Revenue]]-Table1[[#This Row],[Cost Price]]</f>
        <v>1840</v>
      </c>
    </row>
    <row r="300" spans="1:13" hidden="1" x14ac:dyDescent="0.3">
      <c r="A300">
        <v>299</v>
      </c>
      <c r="B300" s="2">
        <v>43764</v>
      </c>
      <c r="C300" t="s">
        <v>53</v>
      </c>
      <c r="D300" t="s">
        <v>9</v>
      </c>
      <c r="E300" t="s">
        <v>6</v>
      </c>
      <c r="F300" t="s">
        <v>217</v>
      </c>
      <c r="G300" t="s">
        <v>215</v>
      </c>
      <c r="H300">
        <v>4950</v>
      </c>
      <c r="I300">
        <v>5500</v>
      </c>
      <c r="J300">
        <v>1</v>
      </c>
      <c r="K300">
        <f>Table1[[#This Row],[Qty]]*Table1[[#This Row],[Cost]]</f>
        <v>4950</v>
      </c>
      <c r="L300">
        <f>Table1[[#This Row],[Qty]]*Table1[[#This Row],[Sales Price]]</f>
        <v>5500</v>
      </c>
      <c r="M300">
        <f>Table1[[#This Row],[Revenue]]-Table1[[#This Row],[Cost Price]]</f>
        <v>550</v>
      </c>
    </row>
    <row r="301" spans="1:13" x14ac:dyDescent="0.3">
      <c r="A301">
        <v>300</v>
      </c>
      <c r="B301" s="2">
        <v>43765</v>
      </c>
      <c r="C301" t="s">
        <v>54</v>
      </c>
      <c r="D301" t="s">
        <v>10</v>
      </c>
      <c r="E301" t="s">
        <v>6</v>
      </c>
      <c r="F301" t="s">
        <v>218</v>
      </c>
      <c r="G301" t="s">
        <v>215</v>
      </c>
      <c r="H301">
        <v>3150</v>
      </c>
      <c r="I301">
        <v>3500</v>
      </c>
      <c r="J301">
        <v>22</v>
      </c>
      <c r="K301">
        <f>Table1[[#This Row],[Qty]]*Table1[[#This Row],[Cost]]</f>
        <v>69300</v>
      </c>
      <c r="L301">
        <f>Table1[[#This Row],[Qty]]*Table1[[#This Row],[Sales Price]]</f>
        <v>77000</v>
      </c>
      <c r="M301">
        <f>Table1[[#This Row],[Revenue]]-Table1[[#This Row],[Cost Price]]</f>
        <v>7700</v>
      </c>
    </row>
    <row r="302" spans="1:13" hidden="1" x14ac:dyDescent="0.3">
      <c r="A302">
        <v>301</v>
      </c>
      <c r="B302" s="2">
        <v>43766</v>
      </c>
      <c r="C302" t="s">
        <v>55</v>
      </c>
      <c r="D302" t="s">
        <v>10</v>
      </c>
      <c r="E302" t="s">
        <v>6</v>
      </c>
      <c r="F302" t="s">
        <v>219</v>
      </c>
      <c r="G302" t="s">
        <v>215</v>
      </c>
      <c r="H302">
        <v>2700</v>
      </c>
      <c r="I302">
        <v>3000</v>
      </c>
      <c r="J302">
        <v>8</v>
      </c>
      <c r="K302">
        <f>Table1[[#This Row],[Qty]]*Table1[[#This Row],[Cost]]</f>
        <v>21600</v>
      </c>
      <c r="L302">
        <f>Table1[[#This Row],[Qty]]*Table1[[#This Row],[Sales Price]]</f>
        <v>24000</v>
      </c>
      <c r="M302">
        <f>Table1[[#This Row],[Revenue]]-Table1[[#This Row],[Cost Price]]</f>
        <v>2400</v>
      </c>
    </row>
    <row r="303" spans="1:13" hidden="1" x14ac:dyDescent="0.3">
      <c r="A303">
        <v>302</v>
      </c>
      <c r="B303" s="2">
        <v>43767</v>
      </c>
      <c r="C303" t="s">
        <v>56</v>
      </c>
      <c r="D303" t="s">
        <v>10</v>
      </c>
      <c r="E303" t="s">
        <v>6</v>
      </c>
      <c r="F303" t="s">
        <v>220</v>
      </c>
      <c r="G303" t="s">
        <v>215</v>
      </c>
      <c r="H303">
        <v>4050</v>
      </c>
      <c r="I303">
        <v>4500</v>
      </c>
      <c r="J303">
        <v>7</v>
      </c>
      <c r="K303">
        <f>Table1[[#This Row],[Qty]]*Table1[[#This Row],[Cost]]</f>
        <v>28350</v>
      </c>
      <c r="L303">
        <f>Table1[[#This Row],[Qty]]*Table1[[#This Row],[Sales Price]]</f>
        <v>31500</v>
      </c>
      <c r="M303">
        <f>Table1[[#This Row],[Revenue]]-Table1[[#This Row],[Cost Price]]</f>
        <v>3150</v>
      </c>
    </row>
    <row r="304" spans="1:13" hidden="1" x14ac:dyDescent="0.3">
      <c r="A304">
        <v>303</v>
      </c>
      <c r="B304" s="2">
        <v>43768</v>
      </c>
      <c r="C304" t="s">
        <v>57</v>
      </c>
      <c r="D304" t="s">
        <v>9</v>
      </c>
      <c r="E304" t="s">
        <v>6</v>
      </c>
      <c r="F304" t="s">
        <v>221</v>
      </c>
      <c r="G304" t="s">
        <v>215</v>
      </c>
      <c r="H304">
        <v>8280</v>
      </c>
      <c r="I304">
        <v>9200</v>
      </c>
      <c r="J304">
        <v>56</v>
      </c>
      <c r="K304">
        <f>Table1[[#This Row],[Qty]]*Table1[[#This Row],[Cost]]</f>
        <v>463680</v>
      </c>
      <c r="L304">
        <f>Table1[[#This Row],[Qty]]*Table1[[#This Row],[Sales Price]]</f>
        <v>515200</v>
      </c>
      <c r="M304">
        <f>Table1[[#This Row],[Revenue]]-Table1[[#This Row],[Cost Price]]</f>
        <v>51520</v>
      </c>
    </row>
    <row r="305" spans="1:13" hidden="1" x14ac:dyDescent="0.3">
      <c r="A305">
        <v>304</v>
      </c>
      <c r="B305" s="2">
        <v>43769</v>
      </c>
      <c r="C305" t="s">
        <v>58</v>
      </c>
      <c r="D305" t="s">
        <v>9</v>
      </c>
      <c r="E305" t="s">
        <v>6</v>
      </c>
      <c r="F305" t="s">
        <v>222</v>
      </c>
      <c r="G305" t="s">
        <v>215</v>
      </c>
      <c r="H305">
        <v>4950</v>
      </c>
      <c r="I305">
        <v>5500</v>
      </c>
      <c r="J305">
        <v>10</v>
      </c>
      <c r="K305">
        <f>Table1[[#This Row],[Qty]]*Table1[[#This Row],[Cost]]</f>
        <v>49500</v>
      </c>
      <c r="L305">
        <f>Table1[[#This Row],[Qty]]*Table1[[#This Row],[Sales Price]]</f>
        <v>55000</v>
      </c>
      <c r="M305">
        <f>Table1[[#This Row],[Revenue]]-Table1[[#This Row],[Cost Price]]</f>
        <v>5500</v>
      </c>
    </row>
    <row r="306" spans="1:13" hidden="1" x14ac:dyDescent="0.3">
      <c r="A306">
        <v>305</v>
      </c>
      <c r="B306" s="2">
        <v>43770</v>
      </c>
      <c r="C306" t="s">
        <v>59</v>
      </c>
      <c r="D306" t="s">
        <v>9</v>
      </c>
      <c r="E306" t="s">
        <v>6</v>
      </c>
      <c r="F306" t="s">
        <v>223</v>
      </c>
      <c r="G306" t="s">
        <v>215</v>
      </c>
      <c r="H306">
        <v>3150</v>
      </c>
      <c r="I306">
        <v>3500</v>
      </c>
      <c r="J306">
        <v>9</v>
      </c>
      <c r="K306">
        <f>Table1[[#This Row],[Qty]]*Table1[[#This Row],[Cost]]</f>
        <v>28350</v>
      </c>
      <c r="L306">
        <f>Table1[[#This Row],[Qty]]*Table1[[#This Row],[Sales Price]]</f>
        <v>31500</v>
      </c>
      <c r="M306">
        <f>Table1[[#This Row],[Revenue]]-Table1[[#This Row],[Cost Price]]</f>
        <v>3150</v>
      </c>
    </row>
    <row r="307" spans="1:13" hidden="1" x14ac:dyDescent="0.3">
      <c r="A307">
        <v>306</v>
      </c>
      <c r="B307" s="2">
        <v>43771</v>
      </c>
      <c r="C307" t="s">
        <v>60</v>
      </c>
      <c r="D307" t="s">
        <v>9</v>
      </c>
      <c r="E307" t="s">
        <v>6</v>
      </c>
      <c r="F307" t="s">
        <v>224</v>
      </c>
      <c r="G307" t="s">
        <v>215</v>
      </c>
      <c r="H307">
        <v>2700</v>
      </c>
      <c r="I307">
        <v>3000</v>
      </c>
      <c r="J307">
        <v>27</v>
      </c>
      <c r="K307">
        <f>Table1[[#This Row],[Qty]]*Table1[[#This Row],[Cost]]</f>
        <v>72900</v>
      </c>
      <c r="L307">
        <f>Table1[[#This Row],[Qty]]*Table1[[#This Row],[Sales Price]]</f>
        <v>81000</v>
      </c>
      <c r="M307">
        <f>Table1[[#This Row],[Revenue]]-Table1[[#This Row],[Cost Price]]</f>
        <v>8100</v>
      </c>
    </row>
    <row r="308" spans="1:13" hidden="1" x14ac:dyDescent="0.3">
      <c r="A308">
        <v>307</v>
      </c>
      <c r="B308" s="2">
        <v>43772</v>
      </c>
      <c r="C308" t="s">
        <v>61</v>
      </c>
      <c r="D308" t="s">
        <v>9</v>
      </c>
      <c r="E308" t="s">
        <v>6</v>
      </c>
      <c r="F308" t="s">
        <v>225</v>
      </c>
      <c r="G308" t="s">
        <v>215</v>
      </c>
      <c r="H308">
        <v>4050</v>
      </c>
      <c r="I308">
        <v>4500</v>
      </c>
      <c r="J308">
        <v>15</v>
      </c>
      <c r="K308">
        <f>Table1[[#This Row],[Qty]]*Table1[[#This Row],[Cost]]</f>
        <v>60750</v>
      </c>
      <c r="L308">
        <f>Table1[[#This Row],[Qty]]*Table1[[#This Row],[Sales Price]]</f>
        <v>67500</v>
      </c>
      <c r="M308">
        <f>Table1[[#This Row],[Revenue]]-Table1[[#This Row],[Cost Price]]</f>
        <v>6750</v>
      </c>
    </row>
    <row r="309" spans="1:13" x14ac:dyDescent="0.3">
      <c r="A309">
        <v>308</v>
      </c>
      <c r="B309" s="2">
        <v>43773</v>
      </c>
      <c r="C309" t="s">
        <v>62</v>
      </c>
      <c r="D309" t="s">
        <v>9</v>
      </c>
      <c r="E309" t="s">
        <v>6</v>
      </c>
      <c r="F309" t="s">
        <v>226</v>
      </c>
      <c r="G309" t="s">
        <v>215</v>
      </c>
      <c r="H309">
        <v>8280</v>
      </c>
      <c r="I309">
        <v>9200</v>
      </c>
      <c r="J309">
        <v>3</v>
      </c>
      <c r="K309">
        <f>Table1[[#This Row],[Qty]]*Table1[[#This Row],[Cost]]</f>
        <v>24840</v>
      </c>
      <c r="L309">
        <f>Table1[[#This Row],[Qty]]*Table1[[#This Row],[Sales Price]]</f>
        <v>27600</v>
      </c>
      <c r="M309">
        <f>Table1[[#This Row],[Revenue]]-Table1[[#This Row],[Cost Price]]</f>
        <v>2760</v>
      </c>
    </row>
    <row r="310" spans="1:13" hidden="1" x14ac:dyDescent="0.3">
      <c r="A310">
        <v>309</v>
      </c>
      <c r="B310" s="2">
        <v>43774</v>
      </c>
      <c r="C310" t="s">
        <v>63</v>
      </c>
      <c r="D310" t="s">
        <v>9</v>
      </c>
      <c r="E310" t="s">
        <v>6</v>
      </c>
      <c r="F310" t="s">
        <v>163</v>
      </c>
      <c r="G310" t="s">
        <v>162</v>
      </c>
      <c r="H310">
        <v>4950</v>
      </c>
      <c r="I310">
        <v>5500</v>
      </c>
      <c r="J310">
        <v>9</v>
      </c>
      <c r="K310">
        <f>Table1[[#This Row],[Qty]]*Table1[[#This Row],[Cost]]</f>
        <v>44550</v>
      </c>
      <c r="L310">
        <f>Table1[[#This Row],[Qty]]*Table1[[#This Row],[Sales Price]]</f>
        <v>49500</v>
      </c>
      <c r="M310">
        <f>Table1[[#This Row],[Revenue]]-Table1[[#This Row],[Cost Price]]</f>
        <v>4950</v>
      </c>
    </row>
    <row r="311" spans="1:13" hidden="1" x14ac:dyDescent="0.3">
      <c r="A311">
        <v>310</v>
      </c>
      <c r="B311" s="2">
        <v>43775</v>
      </c>
      <c r="C311" t="s">
        <v>64</v>
      </c>
      <c r="D311" t="s">
        <v>9</v>
      </c>
      <c r="E311" t="s">
        <v>6</v>
      </c>
      <c r="F311" t="s">
        <v>164</v>
      </c>
      <c r="G311" t="s">
        <v>162</v>
      </c>
      <c r="H311">
        <v>3150</v>
      </c>
      <c r="I311">
        <v>3500</v>
      </c>
      <c r="J311">
        <v>22</v>
      </c>
      <c r="K311">
        <f>Table1[[#This Row],[Qty]]*Table1[[#This Row],[Cost]]</f>
        <v>69300</v>
      </c>
      <c r="L311">
        <f>Table1[[#This Row],[Qty]]*Table1[[#This Row],[Sales Price]]</f>
        <v>77000</v>
      </c>
      <c r="M311">
        <f>Table1[[#This Row],[Revenue]]-Table1[[#This Row],[Cost Price]]</f>
        <v>7700</v>
      </c>
    </row>
    <row r="312" spans="1:13" hidden="1" x14ac:dyDescent="0.3">
      <c r="A312">
        <v>311</v>
      </c>
      <c r="B312" s="2">
        <v>43776</v>
      </c>
      <c r="C312" t="s">
        <v>65</v>
      </c>
      <c r="D312" t="s">
        <v>9</v>
      </c>
      <c r="E312" t="s">
        <v>6</v>
      </c>
      <c r="F312" t="s">
        <v>165</v>
      </c>
      <c r="G312" t="s">
        <v>162</v>
      </c>
      <c r="H312">
        <v>2700</v>
      </c>
      <c r="I312">
        <v>3000</v>
      </c>
      <c r="J312">
        <v>16</v>
      </c>
      <c r="K312">
        <f>Table1[[#This Row],[Qty]]*Table1[[#This Row],[Cost]]</f>
        <v>43200</v>
      </c>
      <c r="L312">
        <f>Table1[[#This Row],[Qty]]*Table1[[#This Row],[Sales Price]]</f>
        <v>48000</v>
      </c>
      <c r="M312">
        <f>Table1[[#This Row],[Revenue]]-Table1[[#This Row],[Cost Price]]</f>
        <v>4800</v>
      </c>
    </row>
    <row r="313" spans="1:13" hidden="1" x14ac:dyDescent="0.3">
      <c r="A313">
        <v>312</v>
      </c>
      <c r="B313" s="2">
        <v>43777</v>
      </c>
      <c r="C313" t="s">
        <v>66</v>
      </c>
      <c r="D313" t="s">
        <v>9</v>
      </c>
      <c r="E313" t="s">
        <v>6</v>
      </c>
      <c r="F313" t="s">
        <v>166</v>
      </c>
      <c r="G313" t="s">
        <v>162</v>
      </c>
      <c r="H313">
        <v>4050</v>
      </c>
      <c r="I313">
        <v>4500</v>
      </c>
      <c r="J313">
        <v>6</v>
      </c>
      <c r="K313">
        <f>Table1[[#This Row],[Qty]]*Table1[[#This Row],[Cost]]</f>
        <v>24300</v>
      </c>
      <c r="L313">
        <f>Table1[[#This Row],[Qty]]*Table1[[#This Row],[Sales Price]]</f>
        <v>27000</v>
      </c>
      <c r="M313">
        <f>Table1[[#This Row],[Revenue]]-Table1[[#This Row],[Cost Price]]</f>
        <v>2700</v>
      </c>
    </row>
    <row r="314" spans="1:13" hidden="1" x14ac:dyDescent="0.3">
      <c r="A314">
        <v>313</v>
      </c>
      <c r="B314" s="2">
        <v>43778</v>
      </c>
      <c r="C314" t="s">
        <v>67</v>
      </c>
      <c r="D314" t="s">
        <v>10</v>
      </c>
      <c r="E314" t="s">
        <v>6</v>
      </c>
      <c r="F314" t="s">
        <v>167</v>
      </c>
      <c r="G314" t="s">
        <v>162</v>
      </c>
      <c r="H314">
        <v>38250</v>
      </c>
      <c r="I314">
        <v>42500</v>
      </c>
      <c r="J314">
        <v>3</v>
      </c>
      <c r="K314">
        <f>Table1[[#This Row],[Qty]]*Table1[[#This Row],[Cost]]</f>
        <v>114750</v>
      </c>
      <c r="L314">
        <f>Table1[[#This Row],[Qty]]*Table1[[#This Row],[Sales Price]]</f>
        <v>127500</v>
      </c>
      <c r="M314">
        <f>Table1[[#This Row],[Revenue]]-Table1[[#This Row],[Cost Price]]</f>
        <v>12750</v>
      </c>
    </row>
    <row r="315" spans="1:13" hidden="1" x14ac:dyDescent="0.3">
      <c r="A315">
        <v>314</v>
      </c>
      <c r="B315" s="2">
        <v>43779</v>
      </c>
      <c r="C315" t="s">
        <v>68</v>
      </c>
      <c r="D315" t="s">
        <v>9</v>
      </c>
      <c r="E315" t="s">
        <v>6</v>
      </c>
      <c r="F315" t="s">
        <v>168</v>
      </c>
      <c r="G315" t="s">
        <v>162</v>
      </c>
      <c r="H315">
        <v>2700</v>
      </c>
      <c r="I315">
        <v>3000</v>
      </c>
      <c r="J315">
        <v>5</v>
      </c>
      <c r="K315">
        <f>Table1[[#This Row],[Qty]]*Table1[[#This Row],[Cost]]</f>
        <v>13500</v>
      </c>
      <c r="L315">
        <f>Table1[[#This Row],[Qty]]*Table1[[#This Row],[Sales Price]]</f>
        <v>15000</v>
      </c>
      <c r="M315">
        <f>Table1[[#This Row],[Revenue]]-Table1[[#This Row],[Cost Price]]</f>
        <v>1500</v>
      </c>
    </row>
    <row r="316" spans="1:13" hidden="1" x14ac:dyDescent="0.3">
      <c r="A316">
        <v>315</v>
      </c>
      <c r="B316" s="2">
        <v>43780</v>
      </c>
      <c r="C316" t="s">
        <v>69</v>
      </c>
      <c r="D316" t="s">
        <v>10</v>
      </c>
      <c r="E316" t="s">
        <v>6</v>
      </c>
      <c r="F316" t="s">
        <v>169</v>
      </c>
      <c r="G316" t="s">
        <v>170</v>
      </c>
      <c r="H316">
        <v>23850</v>
      </c>
      <c r="I316">
        <v>26500</v>
      </c>
      <c r="J316">
        <v>1</v>
      </c>
      <c r="K316">
        <f>Table1[[#This Row],[Qty]]*Table1[[#This Row],[Cost]]</f>
        <v>23850</v>
      </c>
      <c r="L316">
        <f>Table1[[#This Row],[Qty]]*Table1[[#This Row],[Sales Price]]</f>
        <v>26500</v>
      </c>
      <c r="M316">
        <f>Table1[[#This Row],[Revenue]]-Table1[[#This Row],[Cost Price]]</f>
        <v>2650</v>
      </c>
    </row>
    <row r="317" spans="1:13" hidden="1" x14ac:dyDescent="0.3">
      <c r="A317">
        <v>316</v>
      </c>
      <c r="B317" s="2">
        <v>43781</v>
      </c>
      <c r="C317" t="s">
        <v>70</v>
      </c>
      <c r="D317" t="s">
        <v>9</v>
      </c>
      <c r="E317" t="s">
        <v>6</v>
      </c>
      <c r="F317" t="s">
        <v>171</v>
      </c>
      <c r="G317" t="s">
        <v>170</v>
      </c>
      <c r="H317">
        <v>24750</v>
      </c>
      <c r="I317">
        <v>27500</v>
      </c>
      <c r="J317">
        <v>5</v>
      </c>
      <c r="K317">
        <f>Table1[[#This Row],[Qty]]*Table1[[#This Row],[Cost]]</f>
        <v>123750</v>
      </c>
      <c r="L317">
        <f>Table1[[#This Row],[Qty]]*Table1[[#This Row],[Sales Price]]</f>
        <v>137500</v>
      </c>
      <c r="M317">
        <f>Table1[[#This Row],[Revenue]]-Table1[[#This Row],[Cost Price]]</f>
        <v>13750</v>
      </c>
    </row>
    <row r="318" spans="1:13" hidden="1" x14ac:dyDescent="0.3">
      <c r="A318">
        <v>317</v>
      </c>
      <c r="B318" s="2">
        <v>43782</v>
      </c>
      <c r="C318" t="s">
        <v>71</v>
      </c>
      <c r="D318" t="s">
        <v>10</v>
      </c>
      <c r="E318" t="s">
        <v>6</v>
      </c>
      <c r="F318" t="s">
        <v>172</v>
      </c>
      <c r="G318" t="s">
        <v>170</v>
      </c>
      <c r="H318">
        <v>44550</v>
      </c>
      <c r="I318">
        <v>49500</v>
      </c>
      <c r="J318">
        <v>7</v>
      </c>
      <c r="K318">
        <f>Table1[[#This Row],[Qty]]*Table1[[#This Row],[Cost]]</f>
        <v>311850</v>
      </c>
      <c r="L318">
        <f>Table1[[#This Row],[Qty]]*Table1[[#This Row],[Sales Price]]</f>
        <v>346500</v>
      </c>
      <c r="M318">
        <f>Table1[[#This Row],[Revenue]]-Table1[[#This Row],[Cost Price]]</f>
        <v>34650</v>
      </c>
    </row>
    <row r="319" spans="1:13" hidden="1" x14ac:dyDescent="0.3">
      <c r="A319">
        <v>318</v>
      </c>
      <c r="B319" s="2">
        <v>43783</v>
      </c>
      <c r="C319" t="s">
        <v>72</v>
      </c>
      <c r="D319" t="s">
        <v>10</v>
      </c>
      <c r="E319" t="s">
        <v>6</v>
      </c>
      <c r="F319" t="s">
        <v>173</v>
      </c>
      <c r="G319" t="s">
        <v>170</v>
      </c>
      <c r="H319">
        <v>9000</v>
      </c>
      <c r="I319">
        <v>10000</v>
      </c>
      <c r="J319">
        <v>4</v>
      </c>
      <c r="K319">
        <f>Table1[[#This Row],[Qty]]*Table1[[#This Row],[Cost]]</f>
        <v>36000</v>
      </c>
      <c r="L319">
        <f>Table1[[#This Row],[Qty]]*Table1[[#This Row],[Sales Price]]</f>
        <v>40000</v>
      </c>
      <c r="M319">
        <f>Table1[[#This Row],[Revenue]]-Table1[[#This Row],[Cost Price]]</f>
        <v>4000</v>
      </c>
    </row>
    <row r="320" spans="1:13" hidden="1" x14ac:dyDescent="0.3">
      <c r="A320">
        <v>319</v>
      </c>
      <c r="B320" s="2">
        <v>43784</v>
      </c>
      <c r="C320" t="s">
        <v>73</v>
      </c>
      <c r="D320" t="s">
        <v>9</v>
      </c>
      <c r="E320" t="s">
        <v>6</v>
      </c>
      <c r="F320" t="s">
        <v>174</v>
      </c>
      <c r="G320" t="s">
        <v>162</v>
      </c>
      <c r="H320">
        <v>8640</v>
      </c>
      <c r="I320">
        <v>9600</v>
      </c>
      <c r="J320">
        <v>8</v>
      </c>
      <c r="K320">
        <f>Table1[[#This Row],[Qty]]*Table1[[#This Row],[Cost]]</f>
        <v>69120</v>
      </c>
      <c r="L320">
        <f>Table1[[#This Row],[Qty]]*Table1[[#This Row],[Sales Price]]</f>
        <v>76800</v>
      </c>
      <c r="M320">
        <f>Table1[[#This Row],[Revenue]]-Table1[[#This Row],[Cost Price]]</f>
        <v>7680</v>
      </c>
    </row>
    <row r="321" spans="1:13" hidden="1" x14ac:dyDescent="0.3">
      <c r="A321">
        <v>320</v>
      </c>
      <c r="B321" s="2">
        <v>43785</v>
      </c>
      <c r="C321" t="s">
        <v>74</v>
      </c>
      <c r="D321" t="s">
        <v>10</v>
      </c>
      <c r="E321" t="s">
        <v>6</v>
      </c>
      <c r="F321" t="s">
        <v>175</v>
      </c>
      <c r="G321" t="s">
        <v>162</v>
      </c>
      <c r="H321">
        <v>9000</v>
      </c>
      <c r="I321">
        <v>10000</v>
      </c>
      <c r="J321">
        <v>8</v>
      </c>
      <c r="K321">
        <f>Table1[[#This Row],[Qty]]*Table1[[#This Row],[Cost]]</f>
        <v>72000</v>
      </c>
      <c r="L321">
        <f>Table1[[#This Row],[Qty]]*Table1[[#This Row],[Sales Price]]</f>
        <v>80000</v>
      </c>
      <c r="M321">
        <f>Table1[[#This Row],[Revenue]]-Table1[[#This Row],[Cost Price]]</f>
        <v>8000</v>
      </c>
    </row>
    <row r="322" spans="1:13" hidden="1" x14ac:dyDescent="0.3">
      <c r="A322">
        <v>321</v>
      </c>
      <c r="B322" s="2">
        <v>43786</v>
      </c>
      <c r="C322" t="s">
        <v>75</v>
      </c>
      <c r="D322" t="s">
        <v>9</v>
      </c>
      <c r="E322" t="s">
        <v>6</v>
      </c>
      <c r="F322" t="s">
        <v>204</v>
      </c>
      <c r="G322" t="s">
        <v>162</v>
      </c>
      <c r="H322">
        <v>3870</v>
      </c>
      <c r="I322">
        <v>4300</v>
      </c>
      <c r="J322">
        <v>9</v>
      </c>
      <c r="K322">
        <f>Table1[[#This Row],[Qty]]*Table1[[#This Row],[Cost]]</f>
        <v>34830</v>
      </c>
      <c r="L322">
        <f>Table1[[#This Row],[Qty]]*Table1[[#This Row],[Sales Price]]</f>
        <v>38700</v>
      </c>
      <c r="M322">
        <f>Table1[[#This Row],[Revenue]]-Table1[[#This Row],[Cost Price]]</f>
        <v>3870</v>
      </c>
    </row>
    <row r="323" spans="1:13" hidden="1" x14ac:dyDescent="0.3">
      <c r="A323">
        <v>322</v>
      </c>
      <c r="B323" s="2">
        <v>43787</v>
      </c>
      <c r="C323" t="s">
        <v>76</v>
      </c>
      <c r="D323" t="s">
        <v>9</v>
      </c>
      <c r="E323" t="s">
        <v>6</v>
      </c>
      <c r="F323" t="s">
        <v>205</v>
      </c>
      <c r="G323" t="s">
        <v>162</v>
      </c>
      <c r="H323">
        <v>45450</v>
      </c>
      <c r="I323">
        <v>50500</v>
      </c>
      <c r="J323">
        <v>2</v>
      </c>
      <c r="K323">
        <f>Table1[[#This Row],[Qty]]*Table1[[#This Row],[Cost]]</f>
        <v>90900</v>
      </c>
      <c r="L323">
        <f>Table1[[#This Row],[Qty]]*Table1[[#This Row],[Sales Price]]</f>
        <v>101000</v>
      </c>
      <c r="M323">
        <f>Table1[[#This Row],[Revenue]]-Table1[[#This Row],[Cost Price]]</f>
        <v>10100</v>
      </c>
    </row>
    <row r="324" spans="1:13" hidden="1" x14ac:dyDescent="0.3">
      <c r="A324">
        <v>323</v>
      </c>
      <c r="B324" s="2">
        <v>43788</v>
      </c>
      <c r="C324" t="s">
        <v>77</v>
      </c>
      <c r="D324" t="s">
        <v>10</v>
      </c>
      <c r="E324" t="s">
        <v>6</v>
      </c>
      <c r="F324" t="s">
        <v>206</v>
      </c>
      <c r="G324" t="s">
        <v>162</v>
      </c>
      <c r="H324">
        <v>18225</v>
      </c>
      <c r="I324">
        <v>20250</v>
      </c>
      <c r="J324">
        <v>1</v>
      </c>
      <c r="K324">
        <f>Table1[[#This Row],[Qty]]*Table1[[#This Row],[Cost]]</f>
        <v>18225</v>
      </c>
      <c r="L324">
        <f>Table1[[#This Row],[Qty]]*Table1[[#This Row],[Sales Price]]</f>
        <v>20250</v>
      </c>
      <c r="M324">
        <f>Table1[[#This Row],[Revenue]]-Table1[[#This Row],[Cost Price]]</f>
        <v>2025</v>
      </c>
    </row>
    <row r="325" spans="1:13" hidden="1" x14ac:dyDescent="0.3">
      <c r="A325">
        <v>324</v>
      </c>
      <c r="B325" s="2">
        <v>43789</v>
      </c>
      <c r="C325" t="s">
        <v>78</v>
      </c>
      <c r="D325" t="s">
        <v>9</v>
      </c>
      <c r="E325" t="s">
        <v>6</v>
      </c>
      <c r="F325" t="s">
        <v>207</v>
      </c>
      <c r="G325" t="s">
        <v>162</v>
      </c>
      <c r="H325">
        <v>1800</v>
      </c>
      <c r="I325">
        <v>2000</v>
      </c>
      <c r="J325">
        <v>22</v>
      </c>
      <c r="K325">
        <f>Table1[[#This Row],[Qty]]*Table1[[#This Row],[Cost]]</f>
        <v>39600</v>
      </c>
      <c r="L325">
        <f>Table1[[#This Row],[Qty]]*Table1[[#This Row],[Sales Price]]</f>
        <v>44000</v>
      </c>
      <c r="M325">
        <f>Table1[[#This Row],[Revenue]]-Table1[[#This Row],[Cost Price]]</f>
        <v>4400</v>
      </c>
    </row>
    <row r="326" spans="1:13" hidden="1" x14ac:dyDescent="0.3">
      <c r="A326">
        <v>325</v>
      </c>
      <c r="B326" s="2">
        <v>43790</v>
      </c>
      <c r="C326" t="s">
        <v>79</v>
      </c>
      <c r="D326" t="s">
        <v>10</v>
      </c>
      <c r="E326" t="s">
        <v>6</v>
      </c>
      <c r="F326" t="s">
        <v>208</v>
      </c>
      <c r="G326" t="s">
        <v>162</v>
      </c>
      <c r="H326">
        <v>48600</v>
      </c>
      <c r="I326">
        <v>54000</v>
      </c>
      <c r="J326">
        <v>8</v>
      </c>
      <c r="K326">
        <f>Table1[[#This Row],[Qty]]*Table1[[#This Row],[Cost]]</f>
        <v>388800</v>
      </c>
      <c r="L326">
        <f>Table1[[#This Row],[Qty]]*Table1[[#This Row],[Sales Price]]</f>
        <v>432000</v>
      </c>
      <c r="M326">
        <f>Table1[[#This Row],[Revenue]]-Table1[[#This Row],[Cost Price]]</f>
        <v>43200</v>
      </c>
    </row>
    <row r="327" spans="1:13" hidden="1" x14ac:dyDescent="0.3">
      <c r="A327">
        <v>326</v>
      </c>
      <c r="B327" s="2">
        <v>43791</v>
      </c>
      <c r="C327" t="s">
        <v>80</v>
      </c>
      <c r="D327" t="s">
        <v>10</v>
      </c>
      <c r="E327" t="s">
        <v>6</v>
      </c>
      <c r="F327" t="s">
        <v>209</v>
      </c>
      <c r="G327" t="s">
        <v>162</v>
      </c>
      <c r="H327">
        <v>72900</v>
      </c>
      <c r="I327">
        <v>81000</v>
      </c>
      <c r="J327">
        <v>7</v>
      </c>
      <c r="K327">
        <f>Table1[[#This Row],[Qty]]*Table1[[#This Row],[Cost]]</f>
        <v>510300</v>
      </c>
      <c r="L327">
        <f>Table1[[#This Row],[Qty]]*Table1[[#This Row],[Sales Price]]</f>
        <v>567000</v>
      </c>
      <c r="M327">
        <f>Table1[[#This Row],[Revenue]]-Table1[[#This Row],[Cost Price]]</f>
        <v>56700</v>
      </c>
    </row>
    <row r="328" spans="1:13" hidden="1" x14ac:dyDescent="0.3">
      <c r="A328">
        <v>327</v>
      </c>
      <c r="B328" s="2">
        <v>43792</v>
      </c>
      <c r="C328" t="s">
        <v>81</v>
      </c>
      <c r="D328" t="s">
        <v>9</v>
      </c>
      <c r="E328" t="s">
        <v>6</v>
      </c>
      <c r="F328" t="s">
        <v>210</v>
      </c>
      <c r="G328" t="s">
        <v>162</v>
      </c>
      <c r="H328">
        <v>9450</v>
      </c>
      <c r="I328">
        <v>10500</v>
      </c>
      <c r="J328">
        <v>56</v>
      </c>
      <c r="K328">
        <f>Table1[[#This Row],[Qty]]*Table1[[#This Row],[Cost]]</f>
        <v>529200</v>
      </c>
      <c r="L328">
        <f>Table1[[#This Row],[Qty]]*Table1[[#This Row],[Sales Price]]</f>
        <v>588000</v>
      </c>
      <c r="M328">
        <f>Table1[[#This Row],[Revenue]]-Table1[[#This Row],[Cost Price]]</f>
        <v>58800</v>
      </c>
    </row>
    <row r="329" spans="1:13" hidden="1" x14ac:dyDescent="0.3">
      <c r="A329">
        <v>328</v>
      </c>
      <c r="B329" s="2">
        <v>43793</v>
      </c>
      <c r="C329" t="s">
        <v>82</v>
      </c>
      <c r="D329" t="s">
        <v>10</v>
      </c>
      <c r="E329" t="s">
        <v>6</v>
      </c>
      <c r="F329" t="s">
        <v>211</v>
      </c>
      <c r="G329" t="s">
        <v>170</v>
      </c>
      <c r="H329">
        <v>36000</v>
      </c>
      <c r="I329">
        <v>40000</v>
      </c>
      <c r="J329">
        <v>10</v>
      </c>
      <c r="K329">
        <f>Table1[[#This Row],[Qty]]*Table1[[#This Row],[Cost]]</f>
        <v>360000</v>
      </c>
      <c r="L329">
        <f>Table1[[#This Row],[Qty]]*Table1[[#This Row],[Sales Price]]</f>
        <v>400000</v>
      </c>
      <c r="M329">
        <f>Table1[[#This Row],[Revenue]]-Table1[[#This Row],[Cost Price]]</f>
        <v>40000</v>
      </c>
    </row>
    <row r="330" spans="1:13" hidden="1" x14ac:dyDescent="0.3">
      <c r="A330">
        <v>329</v>
      </c>
      <c r="B330" s="2">
        <v>43794</v>
      </c>
      <c r="C330" t="s">
        <v>83</v>
      </c>
      <c r="D330" t="s">
        <v>9</v>
      </c>
      <c r="E330" t="s">
        <v>6</v>
      </c>
      <c r="F330" t="s">
        <v>212</v>
      </c>
      <c r="G330" t="s">
        <v>170</v>
      </c>
      <c r="H330">
        <v>24300</v>
      </c>
      <c r="I330">
        <v>27000</v>
      </c>
      <c r="J330">
        <v>9</v>
      </c>
      <c r="K330">
        <f>Table1[[#This Row],[Qty]]*Table1[[#This Row],[Cost]]</f>
        <v>218700</v>
      </c>
      <c r="L330">
        <f>Table1[[#This Row],[Qty]]*Table1[[#This Row],[Sales Price]]</f>
        <v>243000</v>
      </c>
      <c r="M330">
        <f>Table1[[#This Row],[Revenue]]-Table1[[#This Row],[Cost Price]]</f>
        <v>24300</v>
      </c>
    </row>
    <row r="331" spans="1:13" hidden="1" x14ac:dyDescent="0.3">
      <c r="A331">
        <v>330</v>
      </c>
      <c r="B331" s="2">
        <v>43795</v>
      </c>
      <c r="C331" t="s">
        <v>84</v>
      </c>
      <c r="D331" t="s">
        <v>9</v>
      </c>
      <c r="E331" t="s">
        <v>6</v>
      </c>
      <c r="F331" t="s">
        <v>213</v>
      </c>
      <c r="G331" t="s">
        <v>170</v>
      </c>
      <c r="H331">
        <v>9180</v>
      </c>
      <c r="I331">
        <v>10200</v>
      </c>
      <c r="J331">
        <v>27</v>
      </c>
      <c r="K331">
        <f>Table1[[#This Row],[Qty]]*Table1[[#This Row],[Cost]]</f>
        <v>247860</v>
      </c>
      <c r="L331">
        <f>Table1[[#This Row],[Qty]]*Table1[[#This Row],[Sales Price]]</f>
        <v>275400</v>
      </c>
      <c r="M331">
        <f>Table1[[#This Row],[Revenue]]-Table1[[#This Row],[Cost Price]]</f>
        <v>27540</v>
      </c>
    </row>
    <row r="332" spans="1:13" hidden="1" x14ac:dyDescent="0.3">
      <c r="A332">
        <v>331</v>
      </c>
      <c r="B332" s="2">
        <v>43796</v>
      </c>
      <c r="C332" t="s">
        <v>85</v>
      </c>
      <c r="D332" t="s">
        <v>10</v>
      </c>
      <c r="E332" t="s">
        <v>6</v>
      </c>
      <c r="F332" t="s">
        <v>214</v>
      </c>
      <c r="G332" t="s">
        <v>215</v>
      </c>
      <c r="H332">
        <v>8640</v>
      </c>
      <c r="I332">
        <v>9600</v>
      </c>
      <c r="J332">
        <v>15</v>
      </c>
      <c r="K332">
        <f>Table1[[#This Row],[Qty]]*Table1[[#This Row],[Cost]]</f>
        <v>129600</v>
      </c>
      <c r="L332">
        <f>Table1[[#This Row],[Qty]]*Table1[[#This Row],[Sales Price]]</f>
        <v>144000</v>
      </c>
      <c r="M332">
        <f>Table1[[#This Row],[Revenue]]-Table1[[#This Row],[Cost Price]]</f>
        <v>14400</v>
      </c>
    </row>
    <row r="333" spans="1:13" hidden="1" x14ac:dyDescent="0.3">
      <c r="A333">
        <v>332</v>
      </c>
      <c r="B333" s="2">
        <v>43797</v>
      </c>
      <c r="C333" t="s">
        <v>86</v>
      </c>
      <c r="D333" t="s">
        <v>9</v>
      </c>
      <c r="E333" t="s">
        <v>6</v>
      </c>
      <c r="F333" t="s">
        <v>216</v>
      </c>
      <c r="G333" t="s">
        <v>215</v>
      </c>
      <c r="H333">
        <v>8280</v>
      </c>
      <c r="I333">
        <v>9200</v>
      </c>
      <c r="J333">
        <v>3</v>
      </c>
      <c r="K333">
        <f>Table1[[#This Row],[Qty]]*Table1[[#This Row],[Cost]]</f>
        <v>24840</v>
      </c>
      <c r="L333">
        <f>Table1[[#This Row],[Qty]]*Table1[[#This Row],[Sales Price]]</f>
        <v>27600</v>
      </c>
      <c r="M333">
        <f>Table1[[#This Row],[Revenue]]-Table1[[#This Row],[Cost Price]]</f>
        <v>2760</v>
      </c>
    </row>
    <row r="334" spans="1:13" hidden="1" x14ac:dyDescent="0.3">
      <c r="A334">
        <v>333</v>
      </c>
      <c r="B334" s="2">
        <v>43798</v>
      </c>
      <c r="C334" t="s">
        <v>87</v>
      </c>
      <c r="D334" t="s">
        <v>9</v>
      </c>
      <c r="E334" t="s">
        <v>6</v>
      </c>
      <c r="F334" t="s">
        <v>217</v>
      </c>
      <c r="G334" t="s">
        <v>215</v>
      </c>
      <c r="H334">
        <v>4950</v>
      </c>
      <c r="I334">
        <v>5500</v>
      </c>
      <c r="J334">
        <v>9</v>
      </c>
      <c r="K334">
        <f>Table1[[#This Row],[Qty]]*Table1[[#This Row],[Cost]]</f>
        <v>44550</v>
      </c>
      <c r="L334">
        <f>Table1[[#This Row],[Qty]]*Table1[[#This Row],[Sales Price]]</f>
        <v>49500</v>
      </c>
      <c r="M334">
        <f>Table1[[#This Row],[Revenue]]-Table1[[#This Row],[Cost Price]]</f>
        <v>4950</v>
      </c>
    </row>
    <row r="335" spans="1:13" x14ac:dyDescent="0.3">
      <c r="A335">
        <v>334</v>
      </c>
      <c r="B335" s="2">
        <v>43799</v>
      </c>
      <c r="C335" t="s">
        <v>88</v>
      </c>
      <c r="D335" t="s">
        <v>10</v>
      </c>
      <c r="E335" t="s">
        <v>6</v>
      </c>
      <c r="F335" t="s">
        <v>218</v>
      </c>
      <c r="G335" t="s">
        <v>215</v>
      </c>
      <c r="H335">
        <v>3150</v>
      </c>
      <c r="I335">
        <v>3500</v>
      </c>
      <c r="J335">
        <v>22</v>
      </c>
      <c r="K335">
        <f>Table1[[#This Row],[Qty]]*Table1[[#This Row],[Cost]]</f>
        <v>69300</v>
      </c>
      <c r="L335">
        <f>Table1[[#This Row],[Qty]]*Table1[[#This Row],[Sales Price]]</f>
        <v>77000</v>
      </c>
      <c r="M335">
        <f>Table1[[#This Row],[Revenue]]-Table1[[#This Row],[Cost Price]]</f>
        <v>7700</v>
      </c>
    </row>
    <row r="336" spans="1:13" hidden="1" x14ac:dyDescent="0.3">
      <c r="A336">
        <v>335</v>
      </c>
      <c r="B336" s="2">
        <v>43800</v>
      </c>
      <c r="C336" t="s">
        <v>89</v>
      </c>
      <c r="D336" t="s">
        <v>9</v>
      </c>
      <c r="E336" t="s">
        <v>6</v>
      </c>
      <c r="F336" t="s">
        <v>219</v>
      </c>
      <c r="G336" t="s">
        <v>215</v>
      </c>
      <c r="H336">
        <v>2700</v>
      </c>
      <c r="I336">
        <v>3000</v>
      </c>
      <c r="J336">
        <v>16</v>
      </c>
      <c r="K336">
        <f>Table1[[#This Row],[Qty]]*Table1[[#This Row],[Cost]]</f>
        <v>43200</v>
      </c>
      <c r="L336">
        <f>Table1[[#This Row],[Qty]]*Table1[[#This Row],[Sales Price]]</f>
        <v>48000</v>
      </c>
      <c r="M336">
        <f>Table1[[#This Row],[Revenue]]-Table1[[#This Row],[Cost Price]]</f>
        <v>4800</v>
      </c>
    </row>
    <row r="337" spans="1:13" hidden="1" x14ac:dyDescent="0.3">
      <c r="A337">
        <v>336</v>
      </c>
      <c r="B337" s="2">
        <v>43801</v>
      </c>
      <c r="C337" t="s">
        <v>90</v>
      </c>
      <c r="D337" t="s">
        <v>10</v>
      </c>
      <c r="E337" t="s">
        <v>6</v>
      </c>
      <c r="F337" t="s">
        <v>220</v>
      </c>
      <c r="G337" t="s">
        <v>215</v>
      </c>
      <c r="H337">
        <v>4050</v>
      </c>
      <c r="I337">
        <v>4500</v>
      </c>
      <c r="J337">
        <v>6</v>
      </c>
      <c r="K337">
        <f>Table1[[#This Row],[Qty]]*Table1[[#This Row],[Cost]]</f>
        <v>24300</v>
      </c>
      <c r="L337">
        <f>Table1[[#This Row],[Qty]]*Table1[[#This Row],[Sales Price]]</f>
        <v>27000</v>
      </c>
      <c r="M337">
        <f>Table1[[#This Row],[Revenue]]-Table1[[#This Row],[Cost Price]]</f>
        <v>2700</v>
      </c>
    </row>
    <row r="338" spans="1:13" hidden="1" x14ac:dyDescent="0.3">
      <c r="A338">
        <v>337</v>
      </c>
      <c r="B338" s="2">
        <v>43802</v>
      </c>
      <c r="C338" t="s">
        <v>91</v>
      </c>
      <c r="D338" t="s">
        <v>9</v>
      </c>
      <c r="E338" t="s">
        <v>6</v>
      </c>
      <c r="F338" t="s">
        <v>221</v>
      </c>
      <c r="G338" t="s">
        <v>215</v>
      </c>
      <c r="H338">
        <v>53100</v>
      </c>
      <c r="I338">
        <v>59000</v>
      </c>
      <c r="J338">
        <v>3</v>
      </c>
      <c r="K338">
        <f>Table1[[#This Row],[Qty]]*Table1[[#This Row],[Cost]]</f>
        <v>159300</v>
      </c>
      <c r="L338">
        <f>Table1[[#This Row],[Qty]]*Table1[[#This Row],[Sales Price]]</f>
        <v>177000</v>
      </c>
      <c r="M338">
        <f>Table1[[#This Row],[Revenue]]-Table1[[#This Row],[Cost Price]]</f>
        <v>17700</v>
      </c>
    </row>
    <row r="339" spans="1:13" hidden="1" x14ac:dyDescent="0.3">
      <c r="A339">
        <v>338</v>
      </c>
      <c r="B339" s="2">
        <v>43803</v>
      </c>
      <c r="C339" t="s">
        <v>92</v>
      </c>
      <c r="D339" t="s">
        <v>10</v>
      </c>
      <c r="E339" t="s">
        <v>6</v>
      </c>
      <c r="F339" t="s">
        <v>222</v>
      </c>
      <c r="G339" t="s">
        <v>215</v>
      </c>
      <c r="H339">
        <v>88200</v>
      </c>
      <c r="I339">
        <v>98000</v>
      </c>
      <c r="J339">
        <v>5</v>
      </c>
      <c r="K339">
        <f>Table1[[#This Row],[Qty]]*Table1[[#This Row],[Cost]]</f>
        <v>441000</v>
      </c>
      <c r="L339">
        <f>Table1[[#This Row],[Qty]]*Table1[[#This Row],[Sales Price]]</f>
        <v>490000</v>
      </c>
      <c r="M339">
        <f>Table1[[#This Row],[Revenue]]-Table1[[#This Row],[Cost Price]]</f>
        <v>49000</v>
      </c>
    </row>
    <row r="340" spans="1:13" hidden="1" x14ac:dyDescent="0.3">
      <c r="A340">
        <v>339</v>
      </c>
      <c r="B340" s="2">
        <v>43804</v>
      </c>
      <c r="C340" t="s">
        <v>93</v>
      </c>
      <c r="D340" t="s">
        <v>10</v>
      </c>
      <c r="E340" t="s">
        <v>6</v>
      </c>
      <c r="F340" t="s">
        <v>223</v>
      </c>
      <c r="G340" t="s">
        <v>215</v>
      </c>
      <c r="H340">
        <v>38250</v>
      </c>
      <c r="I340">
        <v>42500</v>
      </c>
      <c r="J340">
        <v>1</v>
      </c>
      <c r="K340">
        <f>Table1[[#This Row],[Qty]]*Table1[[#This Row],[Cost]]</f>
        <v>38250</v>
      </c>
      <c r="L340">
        <f>Table1[[#This Row],[Qty]]*Table1[[#This Row],[Sales Price]]</f>
        <v>42500</v>
      </c>
      <c r="M340">
        <f>Table1[[#This Row],[Revenue]]-Table1[[#This Row],[Cost Price]]</f>
        <v>4250</v>
      </c>
    </row>
    <row r="341" spans="1:13" hidden="1" x14ac:dyDescent="0.3">
      <c r="A341">
        <v>340</v>
      </c>
      <c r="B341" s="2">
        <v>43805</v>
      </c>
      <c r="C341" t="s">
        <v>94</v>
      </c>
      <c r="D341" t="s">
        <v>10</v>
      </c>
      <c r="E341" t="s">
        <v>6</v>
      </c>
      <c r="F341" t="s">
        <v>224</v>
      </c>
      <c r="G341" t="s">
        <v>215</v>
      </c>
      <c r="H341">
        <v>2700</v>
      </c>
      <c r="I341">
        <v>3000</v>
      </c>
      <c r="J341">
        <v>5</v>
      </c>
      <c r="K341">
        <f>Table1[[#This Row],[Qty]]*Table1[[#This Row],[Cost]]</f>
        <v>13500</v>
      </c>
      <c r="L341">
        <f>Table1[[#This Row],[Qty]]*Table1[[#This Row],[Sales Price]]</f>
        <v>15000</v>
      </c>
      <c r="M341">
        <f>Table1[[#This Row],[Revenue]]-Table1[[#This Row],[Cost Price]]</f>
        <v>1500</v>
      </c>
    </row>
    <row r="342" spans="1:13" hidden="1" x14ac:dyDescent="0.3">
      <c r="A342">
        <v>341</v>
      </c>
      <c r="B342" s="2">
        <v>43806</v>
      </c>
      <c r="C342" t="s">
        <v>95</v>
      </c>
      <c r="D342" t="s">
        <v>10</v>
      </c>
      <c r="E342" t="s">
        <v>6</v>
      </c>
      <c r="F342" t="s">
        <v>225</v>
      </c>
      <c r="G342" t="s">
        <v>215</v>
      </c>
      <c r="H342">
        <v>23850</v>
      </c>
      <c r="I342">
        <v>26500</v>
      </c>
      <c r="J342">
        <v>7</v>
      </c>
      <c r="K342">
        <f>Table1[[#This Row],[Qty]]*Table1[[#This Row],[Cost]]</f>
        <v>166950</v>
      </c>
      <c r="L342">
        <f>Table1[[#This Row],[Qty]]*Table1[[#This Row],[Sales Price]]</f>
        <v>185500</v>
      </c>
      <c r="M342">
        <f>Table1[[#This Row],[Revenue]]-Table1[[#This Row],[Cost Price]]</f>
        <v>18550</v>
      </c>
    </row>
    <row r="343" spans="1:13" x14ac:dyDescent="0.3">
      <c r="A343">
        <v>342</v>
      </c>
      <c r="B343" s="2">
        <v>43807</v>
      </c>
      <c r="C343" t="s">
        <v>96</v>
      </c>
      <c r="D343" t="s">
        <v>10</v>
      </c>
      <c r="E343" t="s">
        <v>6</v>
      </c>
      <c r="F343" t="s">
        <v>226</v>
      </c>
      <c r="G343" t="s">
        <v>215</v>
      </c>
      <c r="H343">
        <v>24750</v>
      </c>
      <c r="I343">
        <v>27500</v>
      </c>
      <c r="J343">
        <v>4</v>
      </c>
      <c r="K343">
        <f>Table1[[#This Row],[Qty]]*Table1[[#This Row],[Cost]]</f>
        <v>99000</v>
      </c>
      <c r="L343">
        <f>Table1[[#This Row],[Qty]]*Table1[[#This Row],[Sales Price]]</f>
        <v>110000</v>
      </c>
      <c r="M343">
        <f>Table1[[#This Row],[Revenue]]-Table1[[#This Row],[Cost Price]]</f>
        <v>11000</v>
      </c>
    </row>
    <row r="344" spans="1:13" hidden="1" x14ac:dyDescent="0.3">
      <c r="A344">
        <v>343</v>
      </c>
      <c r="B344" s="2">
        <v>43808</v>
      </c>
      <c r="C344" t="s">
        <v>97</v>
      </c>
      <c r="D344" t="s">
        <v>10</v>
      </c>
      <c r="E344" t="s">
        <v>6</v>
      </c>
      <c r="F344" t="s">
        <v>169</v>
      </c>
      <c r="G344" t="s">
        <v>170</v>
      </c>
      <c r="H344">
        <v>44550</v>
      </c>
      <c r="I344">
        <v>49500</v>
      </c>
      <c r="J344">
        <v>8</v>
      </c>
      <c r="K344">
        <f>Table1[[#This Row],[Qty]]*Table1[[#This Row],[Cost]]</f>
        <v>356400</v>
      </c>
      <c r="L344">
        <f>Table1[[#This Row],[Qty]]*Table1[[#This Row],[Sales Price]]</f>
        <v>396000</v>
      </c>
      <c r="M344">
        <f>Table1[[#This Row],[Revenue]]-Table1[[#This Row],[Cost Price]]</f>
        <v>39600</v>
      </c>
    </row>
    <row r="345" spans="1:13" hidden="1" x14ac:dyDescent="0.3">
      <c r="A345">
        <v>344</v>
      </c>
      <c r="B345" s="2">
        <v>43809</v>
      </c>
      <c r="C345" t="s">
        <v>98</v>
      </c>
      <c r="D345" t="s">
        <v>10</v>
      </c>
      <c r="E345" t="s">
        <v>6</v>
      </c>
      <c r="F345" t="s">
        <v>171</v>
      </c>
      <c r="G345" t="s">
        <v>170</v>
      </c>
      <c r="H345">
        <v>9000</v>
      </c>
      <c r="I345">
        <v>10000</v>
      </c>
      <c r="J345">
        <v>8</v>
      </c>
      <c r="K345">
        <f>Table1[[#This Row],[Qty]]*Table1[[#This Row],[Cost]]</f>
        <v>72000</v>
      </c>
      <c r="L345">
        <f>Table1[[#This Row],[Qty]]*Table1[[#This Row],[Sales Price]]</f>
        <v>80000</v>
      </c>
      <c r="M345">
        <f>Table1[[#This Row],[Revenue]]-Table1[[#This Row],[Cost Price]]</f>
        <v>8000</v>
      </c>
    </row>
    <row r="346" spans="1:13" hidden="1" x14ac:dyDescent="0.3">
      <c r="A346">
        <v>345</v>
      </c>
      <c r="B346" s="2">
        <v>43810</v>
      </c>
      <c r="C346" t="s">
        <v>99</v>
      </c>
      <c r="D346" t="s">
        <v>9</v>
      </c>
      <c r="E346" t="s">
        <v>6</v>
      </c>
      <c r="F346" t="s">
        <v>172</v>
      </c>
      <c r="G346" t="s">
        <v>170</v>
      </c>
      <c r="H346">
        <v>8640</v>
      </c>
      <c r="I346">
        <v>9600</v>
      </c>
      <c r="J346">
        <v>9</v>
      </c>
      <c r="K346">
        <f>Table1[[#This Row],[Qty]]*Table1[[#This Row],[Cost]]</f>
        <v>77760</v>
      </c>
      <c r="L346">
        <f>Table1[[#This Row],[Qty]]*Table1[[#This Row],[Sales Price]]</f>
        <v>86400</v>
      </c>
      <c r="M346">
        <f>Table1[[#This Row],[Revenue]]-Table1[[#This Row],[Cost Price]]</f>
        <v>8640</v>
      </c>
    </row>
    <row r="347" spans="1:13" hidden="1" x14ac:dyDescent="0.3">
      <c r="A347">
        <v>346</v>
      </c>
      <c r="B347" s="2">
        <v>43811</v>
      </c>
      <c r="C347" t="s">
        <v>100</v>
      </c>
      <c r="D347" t="s">
        <v>10</v>
      </c>
      <c r="E347" t="s">
        <v>6</v>
      </c>
      <c r="F347" t="s">
        <v>173</v>
      </c>
      <c r="G347" t="s">
        <v>170</v>
      </c>
      <c r="H347">
        <v>9000</v>
      </c>
      <c r="I347">
        <v>10000</v>
      </c>
      <c r="J347">
        <v>2</v>
      </c>
      <c r="K347">
        <f>Table1[[#This Row],[Qty]]*Table1[[#This Row],[Cost]]</f>
        <v>18000</v>
      </c>
      <c r="L347">
        <f>Table1[[#This Row],[Qty]]*Table1[[#This Row],[Sales Price]]</f>
        <v>20000</v>
      </c>
      <c r="M347">
        <f>Table1[[#This Row],[Revenue]]-Table1[[#This Row],[Cost Price]]</f>
        <v>2000</v>
      </c>
    </row>
    <row r="348" spans="1:13" hidden="1" x14ac:dyDescent="0.3">
      <c r="A348">
        <v>347</v>
      </c>
      <c r="B348" s="2">
        <v>43812</v>
      </c>
      <c r="C348" t="s">
        <v>101</v>
      </c>
      <c r="D348" t="s">
        <v>9</v>
      </c>
      <c r="E348" t="s">
        <v>6</v>
      </c>
      <c r="F348" t="s">
        <v>211</v>
      </c>
      <c r="G348" t="s">
        <v>170</v>
      </c>
      <c r="H348">
        <v>3870</v>
      </c>
      <c r="I348">
        <v>4300</v>
      </c>
      <c r="J348">
        <v>1</v>
      </c>
      <c r="K348">
        <f>Table1[[#This Row],[Qty]]*Table1[[#This Row],[Cost]]</f>
        <v>3870</v>
      </c>
      <c r="L348">
        <f>Table1[[#This Row],[Qty]]*Table1[[#This Row],[Sales Price]]</f>
        <v>4300</v>
      </c>
      <c r="M348">
        <f>Table1[[#This Row],[Revenue]]-Table1[[#This Row],[Cost Price]]</f>
        <v>430</v>
      </c>
    </row>
    <row r="349" spans="1:13" hidden="1" x14ac:dyDescent="0.3">
      <c r="A349">
        <v>348</v>
      </c>
      <c r="B349" s="2">
        <v>43813</v>
      </c>
      <c r="C349" t="s">
        <v>102</v>
      </c>
      <c r="D349" t="s">
        <v>10</v>
      </c>
      <c r="E349" t="s">
        <v>6</v>
      </c>
      <c r="F349" t="s">
        <v>212</v>
      </c>
      <c r="G349" t="s">
        <v>170</v>
      </c>
      <c r="H349">
        <v>45450</v>
      </c>
      <c r="I349">
        <v>50500</v>
      </c>
      <c r="J349">
        <v>22</v>
      </c>
      <c r="K349">
        <f>Table1[[#This Row],[Qty]]*Table1[[#This Row],[Cost]]</f>
        <v>999900</v>
      </c>
      <c r="L349">
        <f>Table1[[#This Row],[Qty]]*Table1[[#This Row],[Sales Price]]</f>
        <v>1111000</v>
      </c>
      <c r="M349">
        <f>Table1[[#This Row],[Revenue]]-Table1[[#This Row],[Cost Price]]</f>
        <v>111100</v>
      </c>
    </row>
    <row r="350" spans="1:13" hidden="1" x14ac:dyDescent="0.3">
      <c r="A350">
        <v>349</v>
      </c>
      <c r="B350" s="2">
        <v>43814</v>
      </c>
      <c r="C350" t="s">
        <v>103</v>
      </c>
      <c r="D350" t="s">
        <v>9</v>
      </c>
      <c r="E350" t="s">
        <v>6</v>
      </c>
      <c r="F350" t="s">
        <v>213</v>
      </c>
      <c r="G350" t="s">
        <v>170</v>
      </c>
      <c r="H350">
        <v>18225</v>
      </c>
      <c r="I350">
        <v>20250</v>
      </c>
      <c r="J350">
        <v>8</v>
      </c>
      <c r="K350">
        <f>Table1[[#This Row],[Qty]]*Table1[[#This Row],[Cost]]</f>
        <v>145800</v>
      </c>
      <c r="L350">
        <f>Table1[[#This Row],[Qty]]*Table1[[#This Row],[Sales Price]]</f>
        <v>162000</v>
      </c>
      <c r="M350">
        <f>Table1[[#This Row],[Revenue]]-Table1[[#This Row],[Cost Price]]</f>
        <v>16200</v>
      </c>
    </row>
    <row r="351" spans="1:13" hidden="1" x14ac:dyDescent="0.3">
      <c r="A351">
        <v>350</v>
      </c>
      <c r="B351" s="2">
        <v>43815</v>
      </c>
      <c r="C351" t="s">
        <v>104</v>
      </c>
      <c r="D351" t="s">
        <v>10</v>
      </c>
      <c r="E351" t="s">
        <v>6</v>
      </c>
      <c r="F351" t="s">
        <v>169</v>
      </c>
      <c r="G351" t="s">
        <v>170</v>
      </c>
      <c r="H351">
        <v>1800</v>
      </c>
      <c r="I351">
        <v>2000</v>
      </c>
      <c r="J351">
        <v>7</v>
      </c>
      <c r="K351">
        <f>Table1[[#This Row],[Qty]]*Table1[[#This Row],[Cost]]</f>
        <v>12600</v>
      </c>
      <c r="L351">
        <f>Table1[[#This Row],[Qty]]*Table1[[#This Row],[Sales Price]]</f>
        <v>14000</v>
      </c>
      <c r="M351">
        <f>Table1[[#This Row],[Revenue]]-Table1[[#This Row],[Cost Price]]</f>
        <v>1400</v>
      </c>
    </row>
    <row r="352" spans="1:13" hidden="1" x14ac:dyDescent="0.3">
      <c r="A352">
        <v>351</v>
      </c>
      <c r="B352" s="2">
        <v>43816</v>
      </c>
      <c r="C352" t="s">
        <v>105</v>
      </c>
      <c r="D352" t="s">
        <v>9</v>
      </c>
      <c r="E352" t="s">
        <v>6</v>
      </c>
      <c r="F352" t="s">
        <v>171</v>
      </c>
      <c r="G352" t="s">
        <v>170</v>
      </c>
      <c r="H352">
        <v>48600</v>
      </c>
      <c r="I352">
        <v>54000</v>
      </c>
      <c r="J352">
        <v>56</v>
      </c>
      <c r="K352">
        <f>Table1[[#This Row],[Qty]]*Table1[[#This Row],[Cost]]</f>
        <v>2721600</v>
      </c>
      <c r="L352">
        <f>Table1[[#This Row],[Qty]]*Table1[[#This Row],[Sales Price]]</f>
        <v>3024000</v>
      </c>
      <c r="M352">
        <f>Table1[[#This Row],[Revenue]]-Table1[[#This Row],[Cost Price]]</f>
        <v>302400</v>
      </c>
    </row>
    <row r="353" spans="1:13" hidden="1" x14ac:dyDescent="0.3">
      <c r="A353">
        <v>352</v>
      </c>
      <c r="B353" s="2">
        <v>43817</v>
      </c>
      <c r="C353" t="s">
        <v>106</v>
      </c>
      <c r="D353" t="s">
        <v>10</v>
      </c>
      <c r="E353" t="s">
        <v>6</v>
      </c>
      <c r="F353" t="s">
        <v>172</v>
      </c>
      <c r="G353" t="s">
        <v>170</v>
      </c>
      <c r="H353">
        <v>72900</v>
      </c>
      <c r="I353">
        <v>81000</v>
      </c>
      <c r="J353">
        <v>10</v>
      </c>
      <c r="K353">
        <f>Table1[[#This Row],[Qty]]*Table1[[#This Row],[Cost]]</f>
        <v>729000</v>
      </c>
      <c r="L353">
        <f>Table1[[#This Row],[Qty]]*Table1[[#This Row],[Sales Price]]</f>
        <v>810000</v>
      </c>
      <c r="M353">
        <f>Table1[[#This Row],[Revenue]]-Table1[[#This Row],[Cost Price]]</f>
        <v>81000</v>
      </c>
    </row>
    <row r="354" spans="1:13" hidden="1" x14ac:dyDescent="0.3">
      <c r="A354">
        <v>353</v>
      </c>
      <c r="B354" s="2">
        <v>43818</v>
      </c>
      <c r="C354" t="s">
        <v>107</v>
      </c>
      <c r="D354" t="s">
        <v>9</v>
      </c>
      <c r="E354" t="s">
        <v>6</v>
      </c>
      <c r="F354" t="s">
        <v>173</v>
      </c>
      <c r="G354" t="s">
        <v>170</v>
      </c>
      <c r="H354">
        <v>9450</v>
      </c>
      <c r="I354">
        <v>10500</v>
      </c>
      <c r="J354">
        <v>9</v>
      </c>
      <c r="K354">
        <f>Table1[[#This Row],[Qty]]*Table1[[#This Row],[Cost]]</f>
        <v>85050</v>
      </c>
      <c r="L354">
        <f>Table1[[#This Row],[Qty]]*Table1[[#This Row],[Sales Price]]</f>
        <v>94500</v>
      </c>
      <c r="M354">
        <f>Table1[[#This Row],[Revenue]]-Table1[[#This Row],[Cost Price]]</f>
        <v>9450</v>
      </c>
    </row>
    <row r="355" spans="1:13" hidden="1" x14ac:dyDescent="0.3">
      <c r="A355">
        <v>354</v>
      </c>
      <c r="B355" s="2">
        <v>43819</v>
      </c>
      <c r="C355" t="s">
        <v>108</v>
      </c>
      <c r="D355" t="s">
        <v>10</v>
      </c>
      <c r="E355" t="s">
        <v>6</v>
      </c>
      <c r="F355" t="s">
        <v>211</v>
      </c>
      <c r="G355" t="s">
        <v>170</v>
      </c>
      <c r="H355">
        <v>36000</v>
      </c>
      <c r="I355">
        <v>40000</v>
      </c>
      <c r="J355">
        <v>27</v>
      </c>
      <c r="K355">
        <f>Table1[[#This Row],[Qty]]*Table1[[#This Row],[Cost]]</f>
        <v>972000</v>
      </c>
      <c r="L355">
        <f>Table1[[#This Row],[Qty]]*Table1[[#This Row],[Sales Price]]</f>
        <v>1080000</v>
      </c>
      <c r="M355">
        <f>Table1[[#This Row],[Revenue]]-Table1[[#This Row],[Cost Price]]</f>
        <v>108000</v>
      </c>
    </row>
    <row r="356" spans="1:13" hidden="1" x14ac:dyDescent="0.3">
      <c r="A356">
        <v>355</v>
      </c>
      <c r="B356" s="2">
        <v>43820</v>
      </c>
      <c r="C356" t="s">
        <v>109</v>
      </c>
      <c r="D356" t="s">
        <v>10</v>
      </c>
      <c r="E356" t="s">
        <v>6</v>
      </c>
      <c r="F356" t="s">
        <v>212</v>
      </c>
      <c r="G356" t="s">
        <v>170</v>
      </c>
      <c r="H356">
        <v>24300</v>
      </c>
      <c r="I356">
        <v>27000</v>
      </c>
      <c r="J356">
        <v>15</v>
      </c>
      <c r="K356">
        <f>Table1[[#This Row],[Qty]]*Table1[[#This Row],[Cost]]</f>
        <v>364500</v>
      </c>
      <c r="L356">
        <f>Table1[[#This Row],[Qty]]*Table1[[#This Row],[Sales Price]]</f>
        <v>405000</v>
      </c>
      <c r="M356">
        <f>Table1[[#This Row],[Revenue]]-Table1[[#This Row],[Cost Price]]</f>
        <v>40500</v>
      </c>
    </row>
    <row r="357" spans="1:13" hidden="1" x14ac:dyDescent="0.3">
      <c r="A357">
        <v>356</v>
      </c>
      <c r="B357" s="2">
        <v>43821</v>
      </c>
      <c r="C357" t="s">
        <v>110</v>
      </c>
      <c r="D357" t="s">
        <v>10</v>
      </c>
      <c r="E357" t="s">
        <v>6</v>
      </c>
      <c r="F357" t="s">
        <v>213</v>
      </c>
      <c r="G357" t="s">
        <v>170</v>
      </c>
      <c r="H357">
        <v>9180</v>
      </c>
      <c r="I357">
        <v>10200</v>
      </c>
      <c r="J357">
        <v>3</v>
      </c>
      <c r="K357">
        <f>Table1[[#This Row],[Qty]]*Table1[[#This Row],[Cost]]</f>
        <v>27540</v>
      </c>
      <c r="L357">
        <f>Table1[[#This Row],[Qty]]*Table1[[#This Row],[Sales Price]]</f>
        <v>30600</v>
      </c>
      <c r="M357">
        <f>Table1[[#This Row],[Revenue]]-Table1[[#This Row],[Cost Price]]</f>
        <v>3060</v>
      </c>
    </row>
    <row r="358" spans="1:13" hidden="1" x14ac:dyDescent="0.3">
      <c r="A358">
        <v>357</v>
      </c>
      <c r="B358" s="2">
        <v>43822</v>
      </c>
      <c r="C358" t="s">
        <v>111</v>
      </c>
      <c r="D358" t="s">
        <v>10</v>
      </c>
      <c r="E358" t="s">
        <v>6</v>
      </c>
      <c r="F358" t="s">
        <v>214</v>
      </c>
      <c r="G358" t="s">
        <v>215</v>
      </c>
      <c r="H358">
        <v>8640</v>
      </c>
      <c r="I358">
        <v>9600</v>
      </c>
      <c r="J358">
        <v>9</v>
      </c>
      <c r="K358">
        <f>Table1[[#This Row],[Qty]]*Table1[[#This Row],[Cost]]</f>
        <v>77760</v>
      </c>
      <c r="L358">
        <f>Table1[[#This Row],[Qty]]*Table1[[#This Row],[Sales Price]]</f>
        <v>86400</v>
      </c>
      <c r="M358">
        <f>Table1[[#This Row],[Revenue]]-Table1[[#This Row],[Cost Price]]</f>
        <v>8640</v>
      </c>
    </row>
    <row r="359" spans="1:13" hidden="1" x14ac:dyDescent="0.3">
      <c r="A359">
        <v>358</v>
      </c>
      <c r="B359" s="2">
        <v>43823</v>
      </c>
      <c r="C359" t="s">
        <v>112</v>
      </c>
      <c r="D359" t="s">
        <v>10</v>
      </c>
      <c r="E359" t="s">
        <v>6</v>
      </c>
      <c r="F359" t="s">
        <v>216</v>
      </c>
      <c r="G359" t="s">
        <v>215</v>
      </c>
      <c r="H359">
        <v>8280</v>
      </c>
      <c r="I359">
        <v>9200</v>
      </c>
      <c r="J359">
        <v>22</v>
      </c>
      <c r="K359">
        <f>Table1[[#This Row],[Qty]]*Table1[[#This Row],[Cost]]</f>
        <v>182160</v>
      </c>
      <c r="L359">
        <f>Table1[[#This Row],[Qty]]*Table1[[#This Row],[Sales Price]]</f>
        <v>202400</v>
      </c>
      <c r="M359">
        <f>Table1[[#This Row],[Revenue]]-Table1[[#This Row],[Cost Price]]</f>
        <v>20240</v>
      </c>
    </row>
    <row r="360" spans="1:13" hidden="1" x14ac:dyDescent="0.3">
      <c r="A360">
        <v>359</v>
      </c>
      <c r="B360" s="2">
        <v>43824</v>
      </c>
      <c r="C360" t="s">
        <v>113</v>
      </c>
      <c r="D360" t="s">
        <v>10</v>
      </c>
      <c r="E360" t="s">
        <v>6</v>
      </c>
      <c r="F360" t="s">
        <v>217</v>
      </c>
      <c r="G360" t="s">
        <v>215</v>
      </c>
      <c r="H360">
        <v>4950</v>
      </c>
      <c r="I360">
        <v>5500</v>
      </c>
      <c r="J360">
        <v>16</v>
      </c>
      <c r="K360">
        <f>Table1[[#This Row],[Qty]]*Table1[[#This Row],[Cost]]</f>
        <v>79200</v>
      </c>
      <c r="L360">
        <f>Table1[[#This Row],[Qty]]*Table1[[#This Row],[Sales Price]]</f>
        <v>88000</v>
      </c>
      <c r="M360">
        <f>Table1[[#This Row],[Revenue]]-Table1[[#This Row],[Cost Price]]</f>
        <v>8800</v>
      </c>
    </row>
    <row r="361" spans="1:13" x14ac:dyDescent="0.3">
      <c r="A361">
        <v>360</v>
      </c>
      <c r="B361" s="2">
        <v>43825</v>
      </c>
      <c r="C361" t="s">
        <v>114</v>
      </c>
      <c r="D361" t="s">
        <v>10</v>
      </c>
      <c r="E361" t="s">
        <v>6</v>
      </c>
      <c r="F361" t="s">
        <v>218</v>
      </c>
      <c r="G361" t="s">
        <v>215</v>
      </c>
      <c r="H361">
        <v>3150</v>
      </c>
      <c r="I361">
        <v>3500</v>
      </c>
      <c r="J361">
        <v>6</v>
      </c>
      <c r="K361">
        <f>Table1[[#This Row],[Qty]]*Table1[[#This Row],[Cost]]</f>
        <v>18900</v>
      </c>
      <c r="L361">
        <f>Table1[[#This Row],[Qty]]*Table1[[#This Row],[Sales Price]]</f>
        <v>21000</v>
      </c>
      <c r="M361">
        <f>Table1[[#This Row],[Revenue]]-Table1[[#This Row],[Cost Price]]</f>
        <v>2100</v>
      </c>
    </row>
    <row r="362" spans="1:13" hidden="1" x14ac:dyDescent="0.3">
      <c r="A362">
        <v>361</v>
      </c>
      <c r="B362" s="2">
        <v>43826</v>
      </c>
      <c r="C362" t="s">
        <v>115</v>
      </c>
      <c r="D362" t="s">
        <v>9</v>
      </c>
      <c r="E362" t="s">
        <v>6</v>
      </c>
      <c r="F362" t="s">
        <v>219</v>
      </c>
      <c r="G362" t="s">
        <v>215</v>
      </c>
      <c r="H362">
        <v>2700</v>
      </c>
      <c r="I362">
        <v>3000</v>
      </c>
      <c r="J362">
        <v>3</v>
      </c>
      <c r="K362">
        <f>Table1[[#This Row],[Qty]]*Table1[[#This Row],[Cost]]</f>
        <v>8100</v>
      </c>
      <c r="L362">
        <f>Table1[[#This Row],[Qty]]*Table1[[#This Row],[Sales Price]]</f>
        <v>9000</v>
      </c>
      <c r="M362">
        <f>Table1[[#This Row],[Revenue]]-Table1[[#This Row],[Cost Price]]</f>
        <v>900</v>
      </c>
    </row>
    <row r="363" spans="1:13" hidden="1" x14ac:dyDescent="0.3">
      <c r="A363">
        <v>362</v>
      </c>
      <c r="B363" s="2">
        <v>43827</v>
      </c>
      <c r="C363" t="s">
        <v>116</v>
      </c>
      <c r="D363" t="s">
        <v>10</v>
      </c>
      <c r="E363" t="s">
        <v>6</v>
      </c>
      <c r="F363" t="s">
        <v>220</v>
      </c>
      <c r="G363" t="s">
        <v>215</v>
      </c>
      <c r="H363">
        <v>4050</v>
      </c>
      <c r="I363">
        <v>4500</v>
      </c>
      <c r="J363">
        <v>5</v>
      </c>
      <c r="K363">
        <f>Table1[[#This Row],[Qty]]*Table1[[#This Row],[Cost]]</f>
        <v>20250</v>
      </c>
      <c r="L363">
        <f>Table1[[#This Row],[Qty]]*Table1[[#This Row],[Sales Price]]</f>
        <v>22500</v>
      </c>
      <c r="M363">
        <f>Table1[[#This Row],[Revenue]]-Table1[[#This Row],[Cost Price]]</f>
        <v>2250</v>
      </c>
    </row>
    <row r="364" spans="1:13" hidden="1" x14ac:dyDescent="0.3">
      <c r="A364">
        <v>363</v>
      </c>
      <c r="B364" s="2">
        <v>43828</v>
      </c>
      <c r="C364" t="s">
        <v>117</v>
      </c>
      <c r="D364" t="s">
        <v>9</v>
      </c>
      <c r="E364" t="s">
        <v>6</v>
      </c>
      <c r="F364" t="s">
        <v>221</v>
      </c>
      <c r="G364" t="s">
        <v>215</v>
      </c>
      <c r="H364">
        <v>53100</v>
      </c>
      <c r="I364">
        <v>59000</v>
      </c>
      <c r="J364">
        <v>1</v>
      </c>
      <c r="K364">
        <f>Table1[[#This Row],[Qty]]*Table1[[#This Row],[Cost]]</f>
        <v>53100</v>
      </c>
      <c r="L364">
        <f>Table1[[#This Row],[Qty]]*Table1[[#This Row],[Sales Price]]</f>
        <v>59000</v>
      </c>
      <c r="M364">
        <f>Table1[[#This Row],[Revenue]]-Table1[[#This Row],[Cost Price]]</f>
        <v>5900</v>
      </c>
    </row>
    <row r="365" spans="1:13" hidden="1" x14ac:dyDescent="0.3">
      <c r="A365">
        <v>364</v>
      </c>
      <c r="B365" s="2">
        <v>43829</v>
      </c>
      <c r="C365" t="s">
        <v>118</v>
      </c>
      <c r="D365" t="s">
        <v>9</v>
      </c>
      <c r="E365" t="s">
        <v>6</v>
      </c>
      <c r="F365" t="s">
        <v>222</v>
      </c>
      <c r="G365" t="s">
        <v>215</v>
      </c>
      <c r="H365">
        <v>88200</v>
      </c>
      <c r="I365">
        <v>98000</v>
      </c>
      <c r="J365">
        <v>5</v>
      </c>
      <c r="K365">
        <f>Table1[[#This Row],[Qty]]*Table1[[#This Row],[Cost]]</f>
        <v>441000</v>
      </c>
      <c r="L365">
        <f>Table1[[#This Row],[Qty]]*Table1[[#This Row],[Sales Price]]</f>
        <v>490000</v>
      </c>
      <c r="M365">
        <f>Table1[[#This Row],[Revenue]]-Table1[[#This Row],[Cost Price]]</f>
        <v>49000</v>
      </c>
    </row>
    <row r="366" spans="1:13" hidden="1" x14ac:dyDescent="0.3">
      <c r="A366">
        <v>365</v>
      </c>
      <c r="B366" s="2">
        <v>43830</v>
      </c>
      <c r="C366" t="s">
        <v>119</v>
      </c>
      <c r="D366" t="s">
        <v>9</v>
      </c>
      <c r="E366" t="s">
        <v>6</v>
      </c>
      <c r="F366" t="s">
        <v>223</v>
      </c>
      <c r="G366" t="s">
        <v>215</v>
      </c>
      <c r="H366">
        <v>8640</v>
      </c>
      <c r="I366">
        <v>9600</v>
      </c>
      <c r="J366">
        <v>7</v>
      </c>
      <c r="K366">
        <f>Table1[[#This Row],[Qty]]*Table1[[#This Row],[Cost]]</f>
        <v>60480</v>
      </c>
      <c r="L366">
        <f>Table1[[#This Row],[Qty]]*Table1[[#This Row],[Sales Price]]</f>
        <v>67200</v>
      </c>
      <c r="M366">
        <f>Table1[[#This Row],[Revenue]]-Table1[[#This Row],[Cost Price]]</f>
        <v>6720</v>
      </c>
    </row>
    <row r="367" spans="1:13" hidden="1" x14ac:dyDescent="0.3">
      <c r="A367">
        <v>366</v>
      </c>
      <c r="B367" s="2">
        <v>43831</v>
      </c>
      <c r="C367" t="s">
        <v>120</v>
      </c>
      <c r="D367" t="s">
        <v>9</v>
      </c>
      <c r="E367" t="s">
        <v>6</v>
      </c>
      <c r="F367" t="s">
        <v>224</v>
      </c>
      <c r="G367" t="s">
        <v>215</v>
      </c>
      <c r="H367">
        <v>8280</v>
      </c>
      <c r="I367">
        <v>9200</v>
      </c>
      <c r="J367">
        <v>4</v>
      </c>
      <c r="K367">
        <f>Table1[[#This Row],[Qty]]*Table1[[#This Row],[Cost]]</f>
        <v>33120</v>
      </c>
      <c r="L367">
        <f>Table1[[#This Row],[Qty]]*Table1[[#This Row],[Sales Price]]</f>
        <v>36800</v>
      </c>
      <c r="M367">
        <f>Table1[[#This Row],[Revenue]]-Table1[[#This Row],[Cost Price]]</f>
        <v>3680</v>
      </c>
    </row>
    <row r="368" spans="1:13" hidden="1" x14ac:dyDescent="0.3">
      <c r="A368">
        <v>367</v>
      </c>
      <c r="B368" s="2">
        <v>43832</v>
      </c>
      <c r="C368" t="s">
        <v>121</v>
      </c>
      <c r="D368" t="s">
        <v>10</v>
      </c>
      <c r="E368" t="s">
        <v>6</v>
      </c>
      <c r="F368" t="s">
        <v>225</v>
      </c>
      <c r="G368" t="s">
        <v>215</v>
      </c>
      <c r="H368">
        <v>4950</v>
      </c>
      <c r="I368">
        <v>5500</v>
      </c>
      <c r="J368">
        <v>8</v>
      </c>
      <c r="K368">
        <f>Table1[[#This Row],[Qty]]*Table1[[#This Row],[Cost]]</f>
        <v>39600</v>
      </c>
      <c r="L368">
        <f>Table1[[#This Row],[Qty]]*Table1[[#This Row],[Sales Price]]</f>
        <v>44000</v>
      </c>
      <c r="M368">
        <f>Table1[[#This Row],[Revenue]]-Table1[[#This Row],[Cost Price]]</f>
        <v>4400</v>
      </c>
    </row>
    <row r="369" spans="1:13" x14ac:dyDescent="0.3">
      <c r="A369">
        <v>368</v>
      </c>
      <c r="B369" s="2">
        <v>43833</v>
      </c>
      <c r="C369" t="s">
        <v>122</v>
      </c>
      <c r="D369" t="s">
        <v>10</v>
      </c>
      <c r="E369" t="s">
        <v>6</v>
      </c>
      <c r="F369" t="s">
        <v>226</v>
      </c>
      <c r="G369" t="s">
        <v>215</v>
      </c>
      <c r="H369">
        <v>3150</v>
      </c>
      <c r="I369">
        <v>3500</v>
      </c>
      <c r="J369">
        <v>8</v>
      </c>
      <c r="K369">
        <f>Table1[[#This Row],[Qty]]*Table1[[#This Row],[Cost]]</f>
        <v>25200</v>
      </c>
      <c r="L369">
        <f>Table1[[#This Row],[Qty]]*Table1[[#This Row],[Sales Price]]</f>
        <v>28000</v>
      </c>
      <c r="M369">
        <f>Table1[[#This Row],[Revenue]]-Table1[[#This Row],[Cost Price]]</f>
        <v>2800</v>
      </c>
    </row>
    <row r="370" spans="1:13" hidden="1" x14ac:dyDescent="0.3">
      <c r="A370">
        <v>369</v>
      </c>
      <c r="B370" s="2">
        <v>43834</v>
      </c>
      <c r="C370" t="s">
        <v>123</v>
      </c>
      <c r="D370" t="s">
        <v>10</v>
      </c>
      <c r="E370" t="s">
        <v>6</v>
      </c>
      <c r="F370" t="s">
        <v>169</v>
      </c>
      <c r="G370" t="s">
        <v>170</v>
      </c>
      <c r="H370">
        <v>2700</v>
      </c>
      <c r="I370">
        <v>3000</v>
      </c>
      <c r="J370">
        <v>9</v>
      </c>
      <c r="K370">
        <f>Table1[[#This Row],[Qty]]*Table1[[#This Row],[Cost]]</f>
        <v>24300</v>
      </c>
      <c r="L370">
        <f>Table1[[#This Row],[Qty]]*Table1[[#This Row],[Sales Price]]</f>
        <v>27000</v>
      </c>
      <c r="M370">
        <f>Table1[[#This Row],[Revenue]]-Table1[[#This Row],[Cost Price]]</f>
        <v>2700</v>
      </c>
    </row>
    <row r="371" spans="1:13" hidden="1" x14ac:dyDescent="0.3">
      <c r="A371">
        <v>370</v>
      </c>
      <c r="B371" s="2">
        <v>43835</v>
      </c>
      <c r="C371" t="s">
        <v>124</v>
      </c>
      <c r="D371" t="s">
        <v>10</v>
      </c>
      <c r="E371" t="s">
        <v>6</v>
      </c>
      <c r="F371" t="s">
        <v>171</v>
      </c>
      <c r="G371" t="s">
        <v>170</v>
      </c>
      <c r="H371">
        <v>4050</v>
      </c>
      <c r="I371">
        <v>4500</v>
      </c>
      <c r="J371">
        <v>2</v>
      </c>
      <c r="K371">
        <f>Table1[[#This Row],[Qty]]*Table1[[#This Row],[Cost]]</f>
        <v>8100</v>
      </c>
      <c r="L371">
        <f>Table1[[#This Row],[Qty]]*Table1[[#This Row],[Sales Price]]</f>
        <v>9000</v>
      </c>
      <c r="M371">
        <f>Table1[[#This Row],[Revenue]]-Table1[[#This Row],[Cost Price]]</f>
        <v>900</v>
      </c>
    </row>
    <row r="372" spans="1:13" hidden="1" x14ac:dyDescent="0.3">
      <c r="A372">
        <v>371</v>
      </c>
      <c r="B372" s="2">
        <v>43836</v>
      </c>
      <c r="C372" t="s">
        <v>125</v>
      </c>
      <c r="D372" t="s">
        <v>9</v>
      </c>
      <c r="E372" t="s">
        <v>6</v>
      </c>
      <c r="F372" t="s">
        <v>172</v>
      </c>
      <c r="G372" t="s">
        <v>170</v>
      </c>
      <c r="H372">
        <v>53100</v>
      </c>
      <c r="I372">
        <v>59000</v>
      </c>
      <c r="J372">
        <v>1</v>
      </c>
      <c r="K372">
        <f>Table1[[#This Row],[Qty]]*Table1[[#This Row],[Cost]]</f>
        <v>53100</v>
      </c>
      <c r="L372">
        <f>Table1[[#This Row],[Qty]]*Table1[[#This Row],[Sales Price]]</f>
        <v>59000</v>
      </c>
      <c r="M372">
        <f>Table1[[#This Row],[Revenue]]-Table1[[#This Row],[Cost Price]]</f>
        <v>5900</v>
      </c>
    </row>
    <row r="373" spans="1:13" hidden="1" x14ac:dyDescent="0.3">
      <c r="A373">
        <v>372</v>
      </c>
      <c r="B373" s="2">
        <v>43837</v>
      </c>
      <c r="C373" t="s">
        <v>126</v>
      </c>
      <c r="D373" t="s">
        <v>9</v>
      </c>
      <c r="E373" t="s">
        <v>6</v>
      </c>
      <c r="F373" t="s">
        <v>173</v>
      </c>
      <c r="G373" t="s">
        <v>170</v>
      </c>
      <c r="H373">
        <v>88200</v>
      </c>
      <c r="I373">
        <v>98000</v>
      </c>
      <c r="J373">
        <v>22</v>
      </c>
      <c r="K373">
        <f>Table1[[#This Row],[Qty]]*Table1[[#This Row],[Cost]]</f>
        <v>1940400</v>
      </c>
      <c r="L373">
        <f>Table1[[#This Row],[Qty]]*Table1[[#This Row],[Sales Price]]</f>
        <v>2156000</v>
      </c>
      <c r="M373">
        <f>Table1[[#This Row],[Revenue]]-Table1[[#This Row],[Cost Price]]</f>
        <v>215600</v>
      </c>
    </row>
    <row r="374" spans="1:13" hidden="1" x14ac:dyDescent="0.3">
      <c r="A374">
        <v>373</v>
      </c>
      <c r="B374" s="2">
        <v>43838</v>
      </c>
      <c r="C374" t="s">
        <v>127</v>
      </c>
      <c r="D374" t="s">
        <v>10</v>
      </c>
      <c r="E374" t="s">
        <v>6</v>
      </c>
      <c r="F374" t="s">
        <v>211</v>
      </c>
      <c r="G374" t="s">
        <v>170</v>
      </c>
      <c r="H374">
        <v>38250</v>
      </c>
      <c r="I374">
        <v>42500</v>
      </c>
      <c r="J374">
        <v>8</v>
      </c>
      <c r="K374">
        <f>Table1[[#This Row],[Qty]]*Table1[[#This Row],[Cost]]</f>
        <v>306000</v>
      </c>
      <c r="L374">
        <f>Table1[[#This Row],[Qty]]*Table1[[#This Row],[Sales Price]]</f>
        <v>340000</v>
      </c>
      <c r="M374">
        <f>Table1[[#This Row],[Revenue]]-Table1[[#This Row],[Cost Price]]</f>
        <v>34000</v>
      </c>
    </row>
    <row r="375" spans="1:13" hidden="1" x14ac:dyDescent="0.3">
      <c r="A375">
        <v>374</v>
      </c>
      <c r="B375" s="2">
        <v>43839</v>
      </c>
      <c r="C375" t="s">
        <v>128</v>
      </c>
      <c r="D375" t="s">
        <v>10</v>
      </c>
      <c r="E375" t="s">
        <v>6</v>
      </c>
      <c r="F375" t="s">
        <v>212</v>
      </c>
      <c r="G375" t="s">
        <v>170</v>
      </c>
      <c r="H375">
        <v>2700</v>
      </c>
      <c r="I375">
        <v>3000</v>
      </c>
      <c r="J375">
        <v>7</v>
      </c>
      <c r="K375">
        <f>Table1[[#This Row],[Qty]]*Table1[[#This Row],[Cost]]</f>
        <v>18900</v>
      </c>
      <c r="L375">
        <f>Table1[[#This Row],[Qty]]*Table1[[#This Row],[Sales Price]]</f>
        <v>21000</v>
      </c>
      <c r="M375">
        <f>Table1[[#This Row],[Revenue]]-Table1[[#This Row],[Cost Price]]</f>
        <v>2100</v>
      </c>
    </row>
    <row r="376" spans="1:13" hidden="1" x14ac:dyDescent="0.3">
      <c r="A376">
        <v>375</v>
      </c>
      <c r="B376" s="2">
        <v>43840</v>
      </c>
      <c r="C376" t="s">
        <v>129</v>
      </c>
      <c r="D376" t="s">
        <v>9</v>
      </c>
      <c r="E376" t="s">
        <v>6</v>
      </c>
      <c r="F376" t="s">
        <v>213</v>
      </c>
      <c r="G376" t="s">
        <v>170</v>
      </c>
      <c r="H376">
        <v>23850</v>
      </c>
      <c r="I376">
        <v>26500</v>
      </c>
      <c r="J376">
        <v>56</v>
      </c>
      <c r="K376">
        <f>Table1[[#This Row],[Qty]]*Table1[[#This Row],[Cost]]</f>
        <v>1335600</v>
      </c>
      <c r="L376">
        <f>Table1[[#This Row],[Qty]]*Table1[[#This Row],[Sales Price]]</f>
        <v>1484000</v>
      </c>
      <c r="M376">
        <f>Table1[[#This Row],[Revenue]]-Table1[[#This Row],[Cost Price]]</f>
        <v>148400</v>
      </c>
    </row>
    <row r="377" spans="1:13" hidden="1" x14ac:dyDescent="0.3">
      <c r="A377">
        <v>376</v>
      </c>
      <c r="B377" s="2">
        <v>43841</v>
      </c>
      <c r="C377" t="s">
        <v>130</v>
      </c>
      <c r="D377" t="s">
        <v>9</v>
      </c>
      <c r="E377" t="s">
        <v>6</v>
      </c>
      <c r="F377" t="s">
        <v>169</v>
      </c>
      <c r="G377" t="s">
        <v>170</v>
      </c>
      <c r="H377">
        <v>24750</v>
      </c>
      <c r="I377">
        <v>27500</v>
      </c>
      <c r="J377">
        <v>10</v>
      </c>
      <c r="K377">
        <f>Table1[[#This Row],[Qty]]*Table1[[#This Row],[Cost]]</f>
        <v>247500</v>
      </c>
      <c r="L377">
        <f>Table1[[#This Row],[Qty]]*Table1[[#This Row],[Sales Price]]</f>
        <v>275000</v>
      </c>
      <c r="M377">
        <f>Table1[[#This Row],[Revenue]]-Table1[[#This Row],[Cost Price]]</f>
        <v>27500</v>
      </c>
    </row>
    <row r="378" spans="1:13" hidden="1" x14ac:dyDescent="0.3">
      <c r="A378">
        <v>377</v>
      </c>
      <c r="B378" s="2">
        <v>43842</v>
      </c>
      <c r="C378" t="s">
        <v>131</v>
      </c>
      <c r="D378" t="s">
        <v>9</v>
      </c>
      <c r="E378" t="s">
        <v>6</v>
      </c>
      <c r="F378" t="s">
        <v>163</v>
      </c>
      <c r="G378" t="s">
        <v>162</v>
      </c>
      <c r="H378">
        <v>44550</v>
      </c>
      <c r="I378">
        <v>49500</v>
      </c>
      <c r="J378">
        <v>9</v>
      </c>
      <c r="K378">
        <f>Table1[[#This Row],[Qty]]*Table1[[#This Row],[Cost]]</f>
        <v>400950</v>
      </c>
      <c r="L378">
        <f>Table1[[#This Row],[Qty]]*Table1[[#This Row],[Sales Price]]</f>
        <v>445500</v>
      </c>
      <c r="M378">
        <f>Table1[[#This Row],[Revenue]]-Table1[[#This Row],[Cost Price]]</f>
        <v>44550</v>
      </c>
    </row>
    <row r="379" spans="1:13" hidden="1" x14ac:dyDescent="0.3">
      <c r="A379">
        <v>378</v>
      </c>
      <c r="B379" s="2">
        <v>43843</v>
      </c>
      <c r="C379" t="s">
        <v>132</v>
      </c>
      <c r="D379" t="s">
        <v>9</v>
      </c>
      <c r="E379" t="s">
        <v>6</v>
      </c>
      <c r="F379" t="s">
        <v>164</v>
      </c>
      <c r="G379" t="s">
        <v>162</v>
      </c>
      <c r="H379">
        <v>9000</v>
      </c>
      <c r="I379">
        <v>10000</v>
      </c>
      <c r="J379">
        <v>27</v>
      </c>
      <c r="K379">
        <f>Table1[[#This Row],[Qty]]*Table1[[#This Row],[Cost]]</f>
        <v>243000</v>
      </c>
      <c r="L379">
        <f>Table1[[#This Row],[Qty]]*Table1[[#This Row],[Sales Price]]</f>
        <v>270000</v>
      </c>
      <c r="M379">
        <f>Table1[[#This Row],[Revenue]]-Table1[[#This Row],[Cost Price]]</f>
        <v>27000</v>
      </c>
    </row>
    <row r="380" spans="1:13" hidden="1" x14ac:dyDescent="0.3">
      <c r="A380">
        <v>379</v>
      </c>
      <c r="B380" s="2">
        <v>43844</v>
      </c>
      <c r="C380" t="s">
        <v>133</v>
      </c>
      <c r="D380" t="s">
        <v>10</v>
      </c>
      <c r="E380" t="s">
        <v>6</v>
      </c>
      <c r="F380" t="s">
        <v>165</v>
      </c>
      <c r="G380" t="s">
        <v>162</v>
      </c>
      <c r="H380">
        <v>8640</v>
      </c>
      <c r="I380">
        <v>9600</v>
      </c>
      <c r="J380">
        <v>15</v>
      </c>
      <c r="K380">
        <f>Table1[[#This Row],[Qty]]*Table1[[#This Row],[Cost]]</f>
        <v>129600</v>
      </c>
      <c r="L380">
        <f>Table1[[#This Row],[Qty]]*Table1[[#This Row],[Sales Price]]</f>
        <v>144000</v>
      </c>
      <c r="M380">
        <f>Table1[[#This Row],[Revenue]]-Table1[[#This Row],[Cost Price]]</f>
        <v>14400</v>
      </c>
    </row>
    <row r="381" spans="1:13" hidden="1" x14ac:dyDescent="0.3">
      <c r="A381">
        <v>380</v>
      </c>
      <c r="B381" s="2">
        <v>43845</v>
      </c>
      <c r="C381" t="s">
        <v>134</v>
      </c>
      <c r="D381" t="s">
        <v>10</v>
      </c>
      <c r="E381" t="s">
        <v>6</v>
      </c>
      <c r="F381" t="s">
        <v>166</v>
      </c>
      <c r="G381" t="s">
        <v>162</v>
      </c>
      <c r="H381">
        <v>9000</v>
      </c>
      <c r="I381">
        <v>10000</v>
      </c>
      <c r="J381">
        <v>3</v>
      </c>
      <c r="K381">
        <f>Table1[[#This Row],[Qty]]*Table1[[#This Row],[Cost]]</f>
        <v>27000</v>
      </c>
      <c r="L381">
        <f>Table1[[#This Row],[Qty]]*Table1[[#This Row],[Sales Price]]</f>
        <v>30000</v>
      </c>
      <c r="M381">
        <f>Table1[[#This Row],[Revenue]]-Table1[[#This Row],[Cost Price]]</f>
        <v>3000</v>
      </c>
    </row>
    <row r="382" spans="1:13" hidden="1" x14ac:dyDescent="0.3">
      <c r="A382">
        <v>381</v>
      </c>
      <c r="B382" s="2">
        <v>43846</v>
      </c>
      <c r="C382" t="s">
        <v>135</v>
      </c>
      <c r="D382" t="s">
        <v>10</v>
      </c>
      <c r="E382" t="s">
        <v>6</v>
      </c>
      <c r="F382" t="s">
        <v>167</v>
      </c>
      <c r="G382" t="s">
        <v>162</v>
      </c>
      <c r="H382">
        <v>3870</v>
      </c>
      <c r="I382">
        <v>4300</v>
      </c>
      <c r="J382">
        <v>9</v>
      </c>
      <c r="K382">
        <f>Table1[[#This Row],[Qty]]*Table1[[#This Row],[Cost]]</f>
        <v>34830</v>
      </c>
      <c r="L382">
        <f>Table1[[#This Row],[Qty]]*Table1[[#This Row],[Sales Price]]</f>
        <v>38700</v>
      </c>
      <c r="M382">
        <f>Table1[[#This Row],[Revenue]]-Table1[[#This Row],[Cost Price]]</f>
        <v>3870</v>
      </c>
    </row>
    <row r="383" spans="1:13" hidden="1" x14ac:dyDescent="0.3">
      <c r="A383">
        <v>382</v>
      </c>
      <c r="B383" s="2">
        <v>43847</v>
      </c>
      <c r="C383" t="s">
        <v>136</v>
      </c>
      <c r="D383" t="s">
        <v>10</v>
      </c>
      <c r="E383" t="s">
        <v>6</v>
      </c>
      <c r="F383" t="s">
        <v>168</v>
      </c>
      <c r="G383" t="s">
        <v>162</v>
      </c>
      <c r="H383">
        <v>8640</v>
      </c>
      <c r="I383">
        <v>9600</v>
      </c>
      <c r="J383">
        <v>22</v>
      </c>
      <c r="K383">
        <f>Table1[[#This Row],[Qty]]*Table1[[#This Row],[Cost]]</f>
        <v>190080</v>
      </c>
      <c r="L383">
        <f>Table1[[#This Row],[Qty]]*Table1[[#This Row],[Sales Price]]</f>
        <v>211200</v>
      </c>
      <c r="M383">
        <f>Table1[[#This Row],[Revenue]]-Table1[[#This Row],[Cost Price]]</f>
        <v>21120</v>
      </c>
    </row>
    <row r="384" spans="1:13" hidden="1" x14ac:dyDescent="0.3">
      <c r="A384">
        <v>383</v>
      </c>
      <c r="B384" s="2">
        <v>43848</v>
      </c>
      <c r="C384" t="s">
        <v>137</v>
      </c>
      <c r="D384" t="s">
        <v>10</v>
      </c>
      <c r="E384" t="s">
        <v>6</v>
      </c>
      <c r="F384" t="s">
        <v>169</v>
      </c>
      <c r="G384" t="s">
        <v>170</v>
      </c>
      <c r="H384">
        <v>8280</v>
      </c>
      <c r="I384">
        <v>9200</v>
      </c>
      <c r="J384">
        <v>16</v>
      </c>
      <c r="K384">
        <f>Table1[[#This Row],[Qty]]*Table1[[#This Row],[Cost]]</f>
        <v>132480</v>
      </c>
      <c r="L384">
        <f>Table1[[#This Row],[Qty]]*Table1[[#This Row],[Sales Price]]</f>
        <v>147200</v>
      </c>
      <c r="M384">
        <f>Table1[[#This Row],[Revenue]]-Table1[[#This Row],[Cost Price]]</f>
        <v>14720</v>
      </c>
    </row>
    <row r="385" spans="1:13" hidden="1" x14ac:dyDescent="0.3">
      <c r="A385">
        <v>384</v>
      </c>
      <c r="B385" s="2">
        <v>43849</v>
      </c>
      <c r="C385" t="s">
        <v>138</v>
      </c>
      <c r="D385" t="s">
        <v>10</v>
      </c>
      <c r="E385" t="s">
        <v>6</v>
      </c>
      <c r="F385" t="s">
        <v>171</v>
      </c>
      <c r="G385" t="s">
        <v>170</v>
      </c>
      <c r="H385">
        <v>4950</v>
      </c>
      <c r="I385">
        <v>5500</v>
      </c>
      <c r="J385">
        <v>6</v>
      </c>
      <c r="K385">
        <f>Table1[[#This Row],[Qty]]*Table1[[#This Row],[Cost]]</f>
        <v>29700</v>
      </c>
      <c r="L385">
        <f>Table1[[#This Row],[Qty]]*Table1[[#This Row],[Sales Price]]</f>
        <v>33000</v>
      </c>
      <c r="M385">
        <f>Table1[[#This Row],[Revenue]]-Table1[[#This Row],[Cost Price]]</f>
        <v>3300</v>
      </c>
    </row>
    <row r="386" spans="1:13" hidden="1" x14ac:dyDescent="0.3">
      <c r="A386">
        <v>385</v>
      </c>
      <c r="B386" s="2">
        <v>43850</v>
      </c>
      <c r="C386" t="s">
        <v>139</v>
      </c>
      <c r="D386" t="s">
        <v>9</v>
      </c>
      <c r="E386" t="s">
        <v>6</v>
      </c>
      <c r="F386" t="s">
        <v>172</v>
      </c>
      <c r="G386" t="s">
        <v>170</v>
      </c>
      <c r="H386">
        <v>3150</v>
      </c>
      <c r="I386">
        <v>3500</v>
      </c>
      <c r="J386">
        <v>3</v>
      </c>
      <c r="K386">
        <f>Table1[[#This Row],[Qty]]*Table1[[#This Row],[Cost]]</f>
        <v>9450</v>
      </c>
      <c r="L386">
        <f>Table1[[#This Row],[Qty]]*Table1[[#This Row],[Sales Price]]</f>
        <v>10500</v>
      </c>
      <c r="M386">
        <f>Table1[[#This Row],[Revenue]]-Table1[[#This Row],[Cost Price]]</f>
        <v>1050</v>
      </c>
    </row>
    <row r="387" spans="1:13" hidden="1" x14ac:dyDescent="0.3">
      <c r="A387">
        <v>386</v>
      </c>
      <c r="B387" s="2">
        <v>43851</v>
      </c>
      <c r="C387" t="s">
        <v>140</v>
      </c>
      <c r="D387" t="s">
        <v>9</v>
      </c>
      <c r="E387" t="s">
        <v>6</v>
      </c>
      <c r="F387" t="s">
        <v>173</v>
      </c>
      <c r="G387" t="s">
        <v>170</v>
      </c>
      <c r="H387">
        <v>2700</v>
      </c>
      <c r="I387">
        <v>3000</v>
      </c>
      <c r="J387">
        <v>5</v>
      </c>
      <c r="K387">
        <f>Table1[[#This Row],[Qty]]*Table1[[#This Row],[Cost]]</f>
        <v>13500</v>
      </c>
      <c r="L387">
        <f>Table1[[#This Row],[Qty]]*Table1[[#This Row],[Sales Price]]</f>
        <v>15000</v>
      </c>
      <c r="M387">
        <f>Table1[[#This Row],[Revenue]]-Table1[[#This Row],[Cost Price]]</f>
        <v>1500</v>
      </c>
    </row>
    <row r="388" spans="1:13" hidden="1" x14ac:dyDescent="0.3">
      <c r="A388">
        <v>387</v>
      </c>
      <c r="B388" s="2">
        <v>43852</v>
      </c>
      <c r="C388" t="s">
        <v>141</v>
      </c>
      <c r="D388" t="s">
        <v>9</v>
      </c>
      <c r="E388" t="s">
        <v>6</v>
      </c>
      <c r="F388" t="s">
        <v>174</v>
      </c>
      <c r="G388" t="s">
        <v>162</v>
      </c>
      <c r="H388">
        <v>4050</v>
      </c>
      <c r="I388">
        <v>4500</v>
      </c>
      <c r="J388">
        <v>1</v>
      </c>
      <c r="K388">
        <f>Table1[[#This Row],[Qty]]*Table1[[#This Row],[Cost]]</f>
        <v>4050</v>
      </c>
      <c r="L388">
        <f>Table1[[#This Row],[Qty]]*Table1[[#This Row],[Sales Price]]</f>
        <v>4500</v>
      </c>
      <c r="M388">
        <f>Table1[[#This Row],[Revenue]]-Table1[[#This Row],[Cost Price]]</f>
        <v>450</v>
      </c>
    </row>
    <row r="389" spans="1:13" hidden="1" x14ac:dyDescent="0.3">
      <c r="A389">
        <v>388</v>
      </c>
      <c r="B389" s="2">
        <v>43853</v>
      </c>
      <c r="C389" t="s">
        <v>142</v>
      </c>
      <c r="D389" t="s">
        <v>10</v>
      </c>
      <c r="E389" t="s">
        <v>6</v>
      </c>
      <c r="F389" t="s">
        <v>175</v>
      </c>
      <c r="G389" t="s">
        <v>162</v>
      </c>
      <c r="H389">
        <v>53100</v>
      </c>
      <c r="I389">
        <v>59000</v>
      </c>
      <c r="J389">
        <v>5</v>
      </c>
      <c r="K389">
        <f>Table1[[#This Row],[Qty]]*Table1[[#This Row],[Cost]]</f>
        <v>265500</v>
      </c>
      <c r="L389">
        <f>Table1[[#This Row],[Qty]]*Table1[[#This Row],[Sales Price]]</f>
        <v>295000</v>
      </c>
      <c r="M389">
        <f>Table1[[#This Row],[Revenue]]-Table1[[#This Row],[Cost Price]]</f>
        <v>29500</v>
      </c>
    </row>
    <row r="390" spans="1:13" hidden="1" x14ac:dyDescent="0.3">
      <c r="A390">
        <v>389</v>
      </c>
      <c r="B390" s="2">
        <v>43854</v>
      </c>
      <c r="C390" t="s">
        <v>143</v>
      </c>
      <c r="D390" t="s">
        <v>10</v>
      </c>
      <c r="E390" t="s">
        <v>6</v>
      </c>
      <c r="F390" t="s">
        <v>204</v>
      </c>
      <c r="G390" t="s">
        <v>162</v>
      </c>
      <c r="H390">
        <v>88200</v>
      </c>
      <c r="I390">
        <v>98000</v>
      </c>
      <c r="J390">
        <v>7</v>
      </c>
      <c r="K390">
        <f>Table1[[#This Row],[Qty]]*Table1[[#This Row],[Cost]]</f>
        <v>617400</v>
      </c>
      <c r="L390">
        <f>Table1[[#This Row],[Qty]]*Table1[[#This Row],[Sales Price]]</f>
        <v>686000</v>
      </c>
      <c r="M390">
        <f>Table1[[#This Row],[Revenue]]-Table1[[#This Row],[Cost Price]]</f>
        <v>68600</v>
      </c>
    </row>
    <row r="391" spans="1:13" hidden="1" x14ac:dyDescent="0.3">
      <c r="A391">
        <v>390</v>
      </c>
      <c r="B391" s="2">
        <v>43855</v>
      </c>
      <c r="C391" t="s">
        <v>144</v>
      </c>
      <c r="D391" t="s">
        <v>10</v>
      </c>
      <c r="E391" t="s">
        <v>6</v>
      </c>
      <c r="F391" t="s">
        <v>205</v>
      </c>
      <c r="G391" t="s">
        <v>162</v>
      </c>
      <c r="H391">
        <v>38250</v>
      </c>
      <c r="I391">
        <v>42500</v>
      </c>
      <c r="J391">
        <v>4</v>
      </c>
      <c r="K391">
        <f>Table1[[#This Row],[Qty]]*Table1[[#This Row],[Cost]]</f>
        <v>153000</v>
      </c>
      <c r="L391">
        <f>Table1[[#This Row],[Qty]]*Table1[[#This Row],[Sales Price]]</f>
        <v>170000</v>
      </c>
      <c r="M391">
        <f>Table1[[#This Row],[Revenue]]-Table1[[#This Row],[Cost Price]]</f>
        <v>17000</v>
      </c>
    </row>
    <row r="392" spans="1:13" hidden="1" x14ac:dyDescent="0.3">
      <c r="A392">
        <v>391</v>
      </c>
      <c r="B392" s="2">
        <v>43856</v>
      </c>
      <c r="C392" t="s">
        <v>145</v>
      </c>
      <c r="D392" t="s">
        <v>9</v>
      </c>
      <c r="E392" t="s">
        <v>6</v>
      </c>
      <c r="F392" t="s">
        <v>206</v>
      </c>
      <c r="G392" t="s">
        <v>162</v>
      </c>
      <c r="H392">
        <v>2700</v>
      </c>
      <c r="I392">
        <v>3000</v>
      </c>
      <c r="J392">
        <v>8</v>
      </c>
      <c r="K392">
        <f>Table1[[#This Row],[Qty]]*Table1[[#This Row],[Cost]]</f>
        <v>21600</v>
      </c>
      <c r="L392">
        <f>Table1[[#This Row],[Qty]]*Table1[[#This Row],[Sales Price]]</f>
        <v>24000</v>
      </c>
      <c r="M392">
        <f>Table1[[#This Row],[Revenue]]-Table1[[#This Row],[Cost Price]]</f>
        <v>2400</v>
      </c>
    </row>
    <row r="393" spans="1:13" hidden="1" x14ac:dyDescent="0.3">
      <c r="A393">
        <v>392</v>
      </c>
      <c r="B393" s="2">
        <v>43857</v>
      </c>
      <c r="C393" t="s">
        <v>146</v>
      </c>
      <c r="D393" t="s">
        <v>10</v>
      </c>
      <c r="E393" t="s">
        <v>6</v>
      </c>
      <c r="F393" t="s">
        <v>207</v>
      </c>
      <c r="G393" t="s">
        <v>162</v>
      </c>
      <c r="H393">
        <v>23850</v>
      </c>
      <c r="I393">
        <v>26500</v>
      </c>
      <c r="J393">
        <v>8</v>
      </c>
      <c r="K393">
        <f>Table1[[#This Row],[Qty]]*Table1[[#This Row],[Cost]]</f>
        <v>190800</v>
      </c>
      <c r="L393">
        <f>Table1[[#This Row],[Qty]]*Table1[[#This Row],[Sales Price]]</f>
        <v>212000</v>
      </c>
      <c r="M393">
        <f>Table1[[#This Row],[Revenue]]-Table1[[#This Row],[Cost Price]]</f>
        <v>21200</v>
      </c>
    </row>
    <row r="394" spans="1:13" hidden="1" x14ac:dyDescent="0.3">
      <c r="A394">
        <v>393</v>
      </c>
      <c r="B394" s="2">
        <v>43858</v>
      </c>
      <c r="C394" t="s">
        <v>147</v>
      </c>
      <c r="D394" t="s">
        <v>10</v>
      </c>
      <c r="E394" t="s">
        <v>6</v>
      </c>
      <c r="F394" t="s">
        <v>208</v>
      </c>
      <c r="G394" t="s">
        <v>162</v>
      </c>
      <c r="H394">
        <v>24750</v>
      </c>
      <c r="I394">
        <v>27500</v>
      </c>
      <c r="J394">
        <v>9</v>
      </c>
      <c r="K394">
        <f>Table1[[#This Row],[Qty]]*Table1[[#This Row],[Cost]]</f>
        <v>222750</v>
      </c>
      <c r="L394">
        <f>Table1[[#This Row],[Qty]]*Table1[[#This Row],[Sales Price]]</f>
        <v>247500</v>
      </c>
      <c r="M394">
        <f>Table1[[#This Row],[Revenue]]-Table1[[#This Row],[Cost Price]]</f>
        <v>24750</v>
      </c>
    </row>
    <row r="395" spans="1:13" hidden="1" x14ac:dyDescent="0.3">
      <c r="A395">
        <v>394</v>
      </c>
      <c r="B395" s="2">
        <v>43859</v>
      </c>
      <c r="C395" t="s">
        <v>148</v>
      </c>
      <c r="D395" t="s">
        <v>9</v>
      </c>
      <c r="E395" t="s">
        <v>6</v>
      </c>
      <c r="F395" t="s">
        <v>209</v>
      </c>
      <c r="G395" t="s">
        <v>162</v>
      </c>
      <c r="H395">
        <v>44550</v>
      </c>
      <c r="I395">
        <v>49500</v>
      </c>
      <c r="J395">
        <v>2</v>
      </c>
      <c r="K395">
        <f>Table1[[#This Row],[Qty]]*Table1[[#This Row],[Cost]]</f>
        <v>89100</v>
      </c>
      <c r="L395">
        <f>Table1[[#This Row],[Qty]]*Table1[[#This Row],[Sales Price]]</f>
        <v>99000</v>
      </c>
      <c r="M395">
        <f>Table1[[#This Row],[Revenue]]-Table1[[#This Row],[Cost Price]]</f>
        <v>9900</v>
      </c>
    </row>
    <row r="396" spans="1:13" hidden="1" x14ac:dyDescent="0.3">
      <c r="A396">
        <v>395</v>
      </c>
      <c r="B396" s="2">
        <v>43860</v>
      </c>
      <c r="C396" t="s">
        <v>149</v>
      </c>
      <c r="D396" t="s">
        <v>10</v>
      </c>
      <c r="E396" t="s">
        <v>6</v>
      </c>
      <c r="F396" t="s">
        <v>210</v>
      </c>
      <c r="G396" t="s">
        <v>162</v>
      </c>
      <c r="H396">
        <v>9000</v>
      </c>
      <c r="I396">
        <v>10000</v>
      </c>
      <c r="J396">
        <v>1</v>
      </c>
      <c r="K396">
        <f>Table1[[#This Row],[Qty]]*Table1[[#This Row],[Cost]]</f>
        <v>9000</v>
      </c>
      <c r="L396">
        <f>Table1[[#This Row],[Qty]]*Table1[[#This Row],[Sales Price]]</f>
        <v>10000</v>
      </c>
      <c r="M396">
        <f>Table1[[#This Row],[Revenue]]-Table1[[#This Row],[Cost Price]]</f>
        <v>1000</v>
      </c>
    </row>
    <row r="397" spans="1:13" hidden="1" x14ac:dyDescent="0.3">
      <c r="A397">
        <v>396</v>
      </c>
      <c r="B397" s="2">
        <v>43861</v>
      </c>
      <c r="C397" t="s">
        <v>150</v>
      </c>
      <c r="D397" t="s">
        <v>10</v>
      </c>
      <c r="E397" t="s">
        <v>6</v>
      </c>
      <c r="F397" t="s">
        <v>211</v>
      </c>
      <c r="G397" t="s">
        <v>170</v>
      </c>
      <c r="H397">
        <v>8640</v>
      </c>
      <c r="I397">
        <v>9600</v>
      </c>
      <c r="J397">
        <v>22</v>
      </c>
      <c r="K397">
        <f>Table1[[#This Row],[Qty]]*Table1[[#This Row],[Cost]]</f>
        <v>190080</v>
      </c>
      <c r="L397">
        <f>Table1[[#This Row],[Qty]]*Table1[[#This Row],[Sales Price]]</f>
        <v>211200</v>
      </c>
      <c r="M397">
        <f>Table1[[#This Row],[Revenue]]-Table1[[#This Row],[Cost Price]]</f>
        <v>21120</v>
      </c>
    </row>
    <row r="398" spans="1:13" hidden="1" x14ac:dyDescent="0.3">
      <c r="A398">
        <v>397</v>
      </c>
      <c r="B398" s="2">
        <v>43862</v>
      </c>
      <c r="C398" t="s">
        <v>151</v>
      </c>
      <c r="D398" t="s">
        <v>9</v>
      </c>
      <c r="E398" t="s">
        <v>6</v>
      </c>
      <c r="F398" t="s">
        <v>212</v>
      </c>
      <c r="G398" t="s">
        <v>170</v>
      </c>
      <c r="H398">
        <v>9000</v>
      </c>
      <c r="I398">
        <v>10000</v>
      </c>
      <c r="J398">
        <v>8</v>
      </c>
      <c r="K398">
        <f>Table1[[#This Row],[Qty]]*Table1[[#This Row],[Cost]]</f>
        <v>72000</v>
      </c>
      <c r="L398">
        <f>Table1[[#This Row],[Qty]]*Table1[[#This Row],[Sales Price]]</f>
        <v>80000</v>
      </c>
      <c r="M398">
        <f>Table1[[#This Row],[Revenue]]-Table1[[#This Row],[Cost Price]]</f>
        <v>8000</v>
      </c>
    </row>
    <row r="399" spans="1:13" hidden="1" x14ac:dyDescent="0.3">
      <c r="A399">
        <v>398</v>
      </c>
      <c r="B399" s="2">
        <v>43863</v>
      </c>
      <c r="C399" t="s">
        <v>152</v>
      </c>
      <c r="D399" t="s">
        <v>10</v>
      </c>
      <c r="E399" t="s">
        <v>6</v>
      </c>
      <c r="F399" t="s">
        <v>213</v>
      </c>
      <c r="G399" t="s">
        <v>170</v>
      </c>
      <c r="H399">
        <v>3870</v>
      </c>
      <c r="I399">
        <v>4300</v>
      </c>
      <c r="J399">
        <v>7</v>
      </c>
      <c r="K399">
        <f>Table1[[#This Row],[Qty]]*Table1[[#This Row],[Cost]]</f>
        <v>27090</v>
      </c>
      <c r="L399">
        <f>Table1[[#This Row],[Qty]]*Table1[[#This Row],[Sales Price]]</f>
        <v>30100</v>
      </c>
      <c r="M399">
        <f>Table1[[#This Row],[Revenue]]-Table1[[#This Row],[Cost Price]]</f>
        <v>3010</v>
      </c>
    </row>
    <row r="400" spans="1:13" hidden="1" x14ac:dyDescent="0.3">
      <c r="A400">
        <v>399</v>
      </c>
      <c r="B400" s="2">
        <v>43864</v>
      </c>
      <c r="C400" t="s">
        <v>153</v>
      </c>
      <c r="D400" t="s">
        <v>10</v>
      </c>
      <c r="E400" t="s">
        <v>6</v>
      </c>
      <c r="F400" t="s">
        <v>214</v>
      </c>
      <c r="G400" t="s">
        <v>215</v>
      </c>
      <c r="H400">
        <v>8280</v>
      </c>
      <c r="I400">
        <v>9200</v>
      </c>
      <c r="J400">
        <v>56</v>
      </c>
      <c r="K400">
        <f>Table1[[#This Row],[Qty]]*Table1[[#This Row],[Cost]]</f>
        <v>463680</v>
      </c>
      <c r="L400">
        <f>Table1[[#This Row],[Qty]]*Table1[[#This Row],[Sales Price]]</f>
        <v>515200</v>
      </c>
      <c r="M400">
        <f>Table1[[#This Row],[Revenue]]-Table1[[#This Row],[Cost Price]]</f>
        <v>51520</v>
      </c>
    </row>
    <row r="401" spans="1:13" hidden="1" x14ac:dyDescent="0.3">
      <c r="A401">
        <v>400</v>
      </c>
      <c r="B401" s="2">
        <v>43865</v>
      </c>
      <c r="C401" t="s">
        <v>154</v>
      </c>
      <c r="D401" t="s">
        <v>9</v>
      </c>
      <c r="E401" t="s">
        <v>6</v>
      </c>
      <c r="F401" t="s">
        <v>216</v>
      </c>
      <c r="G401" t="s">
        <v>215</v>
      </c>
      <c r="H401">
        <v>4950</v>
      </c>
      <c r="I401">
        <v>5500</v>
      </c>
      <c r="J401">
        <v>10</v>
      </c>
      <c r="K401">
        <f>Table1[[#This Row],[Qty]]*Table1[[#This Row],[Cost]]</f>
        <v>49500</v>
      </c>
      <c r="L401">
        <f>Table1[[#This Row],[Qty]]*Table1[[#This Row],[Sales Price]]</f>
        <v>55000</v>
      </c>
      <c r="M401">
        <f>Table1[[#This Row],[Revenue]]-Table1[[#This Row],[Cost Price]]</f>
        <v>5500</v>
      </c>
    </row>
    <row r="402" spans="1:13" hidden="1" x14ac:dyDescent="0.3">
      <c r="A402">
        <v>401</v>
      </c>
      <c r="B402" s="2">
        <v>43866</v>
      </c>
      <c r="C402" t="s">
        <v>155</v>
      </c>
      <c r="D402" t="s">
        <v>10</v>
      </c>
      <c r="E402" t="s">
        <v>6</v>
      </c>
      <c r="F402" t="s">
        <v>217</v>
      </c>
      <c r="G402" t="s">
        <v>215</v>
      </c>
      <c r="H402">
        <v>3150</v>
      </c>
      <c r="I402">
        <v>3500</v>
      </c>
      <c r="J402">
        <v>9</v>
      </c>
      <c r="K402">
        <f>Table1[[#This Row],[Qty]]*Table1[[#This Row],[Cost]]</f>
        <v>28350</v>
      </c>
      <c r="L402">
        <f>Table1[[#This Row],[Qty]]*Table1[[#This Row],[Sales Price]]</f>
        <v>31500</v>
      </c>
      <c r="M402">
        <f>Table1[[#This Row],[Revenue]]-Table1[[#This Row],[Cost Price]]</f>
        <v>3150</v>
      </c>
    </row>
    <row r="403" spans="1:13" x14ac:dyDescent="0.3">
      <c r="A403">
        <v>402</v>
      </c>
      <c r="B403" s="2">
        <v>43867</v>
      </c>
      <c r="C403" t="s">
        <v>156</v>
      </c>
      <c r="D403" t="s">
        <v>9</v>
      </c>
      <c r="E403" t="s">
        <v>6</v>
      </c>
      <c r="F403" t="s">
        <v>218</v>
      </c>
      <c r="G403" t="s">
        <v>215</v>
      </c>
      <c r="H403">
        <v>2700</v>
      </c>
      <c r="I403">
        <v>3000</v>
      </c>
      <c r="J403">
        <v>27</v>
      </c>
      <c r="K403">
        <f>Table1[[#This Row],[Qty]]*Table1[[#This Row],[Cost]]</f>
        <v>72900</v>
      </c>
      <c r="L403">
        <f>Table1[[#This Row],[Qty]]*Table1[[#This Row],[Sales Price]]</f>
        <v>81000</v>
      </c>
      <c r="M403">
        <f>Table1[[#This Row],[Revenue]]-Table1[[#This Row],[Cost Price]]</f>
        <v>8100</v>
      </c>
    </row>
    <row r="404" spans="1:13" hidden="1" x14ac:dyDescent="0.3">
      <c r="A404">
        <v>403</v>
      </c>
      <c r="B404" s="2">
        <v>43868</v>
      </c>
      <c r="C404" t="s">
        <v>157</v>
      </c>
      <c r="D404" t="s">
        <v>10</v>
      </c>
      <c r="E404" t="s">
        <v>6</v>
      </c>
      <c r="F404" t="s">
        <v>219</v>
      </c>
      <c r="G404" t="s">
        <v>215</v>
      </c>
      <c r="H404">
        <v>4050</v>
      </c>
      <c r="I404">
        <v>4500</v>
      </c>
      <c r="J404">
        <v>15</v>
      </c>
      <c r="K404">
        <f>Table1[[#This Row],[Qty]]*Table1[[#This Row],[Cost]]</f>
        <v>60750</v>
      </c>
      <c r="L404">
        <f>Table1[[#This Row],[Qty]]*Table1[[#This Row],[Sales Price]]</f>
        <v>67500</v>
      </c>
      <c r="M404">
        <f>Table1[[#This Row],[Revenue]]-Table1[[#This Row],[Cost Price]]</f>
        <v>6750</v>
      </c>
    </row>
    <row r="405" spans="1:13" hidden="1" x14ac:dyDescent="0.3">
      <c r="A405">
        <v>404</v>
      </c>
      <c r="B405" s="2">
        <v>43869</v>
      </c>
      <c r="C405" t="s">
        <v>158</v>
      </c>
      <c r="D405" t="s">
        <v>9</v>
      </c>
      <c r="E405" t="s">
        <v>6</v>
      </c>
      <c r="F405" t="s">
        <v>220</v>
      </c>
      <c r="G405" t="s">
        <v>215</v>
      </c>
      <c r="H405">
        <v>8280</v>
      </c>
      <c r="I405">
        <v>9200</v>
      </c>
      <c r="J405">
        <v>3</v>
      </c>
      <c r="K405">
        <f>Table1[[#This Row],[Qty]]*Table1[[#This Row],[Cost]]</f>
        <v>24840</v>
      </c>
      <c r="L405">
        <f>Table1[[#This Row],[Qty]]*Table1[[#This Row],[Sales Price]]</f>
        <v>27600</v>
      </c>
      <c r="M405">
        <f>Table1[[#This Row],[Revenue]]-Table1[[#This Row],[Cost Price]]</f>
        <v>2760</v>
      </c>
    </row>
    <row r="406" spans="1:13" hidden="1" x14ac:dyDescent="0.3">
      <c r="A406">
        <v>405</v>
      </c>
      <c r="B406" s="2">
        <v>43870</v>
      </c>
      <c r="C406" t="s">
        <v>159</v>
      </c>
      <c r="D406" t="s">
        <v>9</v>
      </c>
      <c r="E406" t="s">
        <v>6</v>
      </c>
      <c r="F406" t="s">
        <v>221</v>
      </c>
      <c r="G406" t="s">
        <v>215</v>
      </c>
      <c r="H406">
        <v>4950</v>
      </c>
      <c r="I406">
        <v>5500</v>
      </c>
      <c r="J406">
        <v>9</v>
      </c>
      <c r="K406">
        <f>Table1[[#This Row],[Qty]]*Table1[[#This Row],[Cost]]</f>
        <v>44550</v>
      </c>
      <c r="L406">
        <f>Table1[[#This Row],[Qty]]*Table1[[#This Row],[Sales Price]]</f>
        <v>49500</v>
      </c>
      <c r="M406">
        <f>Table1[[#This Row],[Revenue]]-Table1[[#This Row],[Cost Price]]</f>
        <v>4950</v>
      </c>
    </row>
    <row r="407" spans="1:13" hidden="1" x14ac:dyDescent="0.3">
      <c r="A407">
        <v>406</v>
      </c>
      <c r="B407" s="2">
        <v>43871</v>
      </c>
      <c r="C407" t="s">
        <v>160</v>
      </c>
      <c r="D407" t="s">
        <v>9</v>
      </c>
      <c r="E407" t="s">
        <v>6</v>
      </c>
      <c r="F407" t="s">
        <v>222</v>
      </c>
      <c r="G407" t="s">
        <v>215</v>
      </c>
      <c r="H407">
        <v>3150</v>
      </c>
      <c r="I407">
        <v>3500</v>
      </c>
      <c r="J407">
        <v>22</v>
      </c>
      <c r="K407">
        <f>Table1[[#This Row],[Qty]]*Table1[[#This Row],[Cost]]</f>
        <v>69300</v>
      </c>
      <c r="L407">
        <f>Table1[[#This Row],[Qty]]*Table1[[#This Row],[Sales Price]]</f>
        <v>77000</v>
      </c>
      <c r="M407">
        <f>Table1[[#This Row],[Revenue]]-Table1[[#This Row],[Cost Price]]</f>
        <v>7700</v>
      </c>
    </row>
    <row r="408" spans="1:13" hidden="1" x14ac:dyDescent="0.3">
      <c r="A408">
        <v>407</v>
      </c>
      <c r="B408" s="2">
        <v>43872</v>
      </c>
      <c r="C408" t="s">
        <v>146</v>
      </c>
      <c r="D408" t="s">
        <v>10</v>
      </c>
      <c r="E408" t="s">
        <v>6</v>
      </c>
      <c r="F408" t="s">
        <v>223</v>
      </c>
      <c r="G408" t="s">
        <v>215</v>
      </c>
      <c r="H408">
        <v>2700</v>
      </c>
      <c r="I408">
        <v>3000</v>
      </c>
      <c r="J408">
        <v>16</v>
      </c>
      <c r="K408">
        <f>Table1[[#This Row],[Qty]]*Table1[[#This Row],[Cost]]</f>
        <v>43200</v>
      </c>
      <c r="L408">
        <f>Table1[[#This Row],[Qty]]*Table1[[#This Row],[Sales Price]]</f>
        <v>48000</v>
      </c>
      <c r="M408">
        <f>Table1[[#This Row],[Revenue]]-Table1[[#This Row],[Cost Price]]</f>
        <v>4800</v>
      </c>
    </row>
    <row r="409" spans="1:13" hidden="1" x14ac:dyDescent="0.3">
      <c r="A409">
        <v>408</v>
      </c>
      <c r="B409" s="2">
        <v>43873</v>
      </c>
      <c r="C409" t="s">
        <v>147</v>
      </c>
      <c r="D409" t="s">
        <v>10</v>
      </c>
      <c r="E409" t="s">
        <v>6</v>
      </c>
      <c r="F409" t="s">
        <v>224</v>
      </c>
      <c r="G409" t="s">
        <v>215</v>
      </c>
      <c r="H409">
        <v>4050</v>
      </c>
      <c r="I409">
        <v>4500</v>
      </c>
      <c r="J409">
        <v>6</v>
      </c>
      <c r="K409">
        <f>Table1[[#This Row],[Qty]]*Table1[[#This Row],[Cost]]</f>
        <v>24300</v>
      </c>
      <c r="L409">
        <f>Table1[[#This Row],[Qty]]*Table1[[#This Row],[Sales Price]]</f>
        <v>27000</v>
      </c>
      <c r="M409">
        <f>Table1[[#This Row],[Revenue]]-Table1[[#This Row],[Cost Price]]</f>
        <v>2700</v>
      </c>
    </row>
    <row r="410" spans="1:13" hidden="1" x14ac:dyDescent="0.3">
      <c r="A410">
        <v>409</v>
      </c>
      <c r="B410" s="2">
        <v>43874</v>
      </c>
      <c r="C410" t="s">
        <v>148</v>
      </c>
      <c r="D410" t="s">
        <v>9</v>
      </c>
      <c r="E410" t="s">
        <v>6</v>
      </c>
      <c r="F410" t="s">
        <v>225</v>
      </c>
      <c r="G410" t="s">
        <v>215</v>
      </c>
      <c r="H410">
        <v>8280</v>
      </c>
      <c r="I410">
        <v>9200</v>
      </c>
      <c r="J410">
        <v>3</v>
      </c>
      <c r="K410">
        <f>Table1[[#This Row],[Qty]]*Table1[[#This Row],[Cost]]</f>
        <v>24840</v>
      </c>
      <c r="L410">
        <f>Table1[[#This Row],[Qty]]*Table1[[#This Row],[Sales Price]]</f>
        <v>27600</v>
      </c>
      <c r="M410">
        <f>Table1[[#This Row],[Revenue]]-Table1[[#This Row],[Cost Price]]</f>
        <v>2760</v>
      </c>
    </row>
    <row r="411" spans="1:13" x14ac:dyDescent="0.3">
      <c r="A411">
        <v>410</v>
      </c>
      <c r="B411" s="2">
        <v>43875</v>
      </c>
      <c r="C411" t="s">
        <v>149</v>
      </c>
      <c r="D411" t="s">
        <v>10</v>
      </c>
      <c r="E411" t="s">
        <v>6</v>
      </c>
      <c r="F411" t="s">
        <v>226</v>
      </c>
      <c r="G411" t="s">
        <v>215</v>
      </c>
      <c r="H411">
        <v>4950</v>
      </c>
      <c r="I411">
        <v>5500</v>
      </c>
      <c r="J411">
        <v>5</v>
      </c>
      <c r="K411">
        <f>Table1[[#This Row],[Qty]]*Table1[[#This Row],[Cost]]</f>
        <v>24750</v>
      </c>
      <c r="L411">
        <f>Table1[[#This Row],[Qty]]*Table1[[#This Row],[Sales Price]]</f>
        <v>27500</v>
      </c>
      <c r="M411">
        <f>Table1[[#This Row],[Revenue]]-Table1[[#This Row],[Cost Price]]</f>
        <v>2750</v>
      </c>
    </row>
    <row r="412" spans="1:13" hidden="1" x14ac:dyDescent="0.3">
      <c r="A412">
        <v>411</v>
      </c>
      <c r="B412" s="2">
        <v>43876</v>
      </c>
      <c r="C412" t="s">
        <v>150</v>
      </c>
      <c r="D412" t="s">
        <v>10</v>
      </c>
      <c r="E412" t="s">
        <v>6</v>
      </c>
      <c r="F412" t="s">
        <v>163</v>
      </c>
      <c r="G412" t="s">
        <v>162</v>
      </c>
      <c r="H412">
        <v>3150</v>
      </c>
      <c r="I412">
        <v>3500</v>
      </c>
      <c r="J412">
        <v>1</v>
      </c>
      <c r="K412">
        <f>Table1[[#This Row],[Qty]]*Table1[[#This Row],[Cost]]</f>
        <v>3150</v>
      </c>
      <c r="L412">
        <f>Table1[[#This Row],[Qty]]*Table1[[#This Row],[Sales Price]]</f>
        <v>3500</v>
      </c>
      <c r="M412">
        <f>Table1[[#This Row],[Revenue]]-Table1[[#This Row],[Cost Price]]</f>
        <v>350</v>
      </c>
    </row>
    <row r="413" spans="1:13" hidden="1" x14ac:dyDescent="0.3">
      <c r="A413">
        <v>412</v>
      </c>
      <c r="B413" s="2">
        <v>43877</v>
      </c>
      <c r="C413" t="s">
        <v>151</v>
      </c>
      <c r="D413" t="s">
        <v>9</v>
      </c>
      <c r="E413" t="s">
        <v>6</v>
      </c>
      <c r="F413" t="s">
        <v>164</v>
      </c>
      <c r="G413" t="s">
        <v>162</v>
      </c>
      <c r="H413">
        <v>2700</v>
      </c>
      <c r="I413">
        <v>3000</v>
      </c>
      <c r="J413">
        <v>5</v>
      </c>
      <c r="K413">
        <f>Table1[[#This Row],[Qty]]*Table1[[#This Row],[Cost]]</f>
        <v>13500</v>
      </c>
      <c r="L413">
        <f>Table1[[#This Row],[Qty]]*Table1[[#This Row],[Sales Price]]</f>
        <v>15000</v>
      </c>
      <c r="M413">
        <f>Table1[[#This Row],[Revenue]]-Table1[[#This Row],[Cost Price]]</f>
        <v>1500</v>
      </c>
    </row>
    <row r="414" spans="1:13" hidden="1" x14ac:dyDescent="0.3">
      <c r="A414">
        <v>413</v>
      </c>
      <c r="B414" s="2">
        <v>43878</v>
      </c>
      <c r="C414" t="s">
        <v>152</v>
      </c>
      <c r="D414" t="s">
        <v>10</v>
      </c>
      <c r="E414" t="s">
        <v>6</v>
      </c>
      <c r="F414" t="s">
        <v>165</v>
      </c>
      <c r="G414" t="s">
        <v>162</v>
      </c>
      <c r="H414">
        <v>4050</v>
      </c>
      <c r="I414">
        <v>4500</v>
      </c>
      <c r="J414">
        <v>7</v>
      </c>
      <c r="K414">
        <f>Table1[[#This Row],[Qty]]*Table1[[#This Row],[Cost]]</f>
        <v>28350</v>
      </c>
      <c r="L414">
        <f>Table1[[#This Row],[Qty]]*Table1[[#This Row],[Sales Price]]</f>
        <v>31500</v>
      </c>
      <c r="M414">
        <f>Table1[[#This Row],[Revenue]]-Table1[[#This Row],[Cost Price]]</f>
        <v>3150</v>
      </c>
    </row>
    <row r="415" spans="1:13" hidden="1" x14ac:dyDescent="0.3">
      <c r="A415">
        <v>414</v>
      </c>
      <c r="B415" s="2">
        <v>43879</v>
      </c>
      <c r="C415" t="s">
        <v>153</v>
      </c>
      <c r="D415" t="s">
        <v>10</v>
      </c>
      <c r="E415" t="s">
        <v>6</v>
      </c>
      <c r="F415" t="s">
        <v>166</v>
      </c>
      <c r="G415" t="s">
        <v>162</v>
      </c>
      <c r="H415">
        <v>8280</v>
      </c>
      <c r="I415">
        <v>9200</v>
      </c>
      <c r="J415">
        <v>4</v>
      </c>
      <c r="K415">
        <f>Table1[[#This Row],[Qty]]*Table1[[#This Row],[Cost]]</f>
        <v>33120</v>
      </c>
      <c r="L415">
        <f>Table1[[#This Row],[Qty]]*Table1[[#This Row],[Sales Price]]</f>
        <v>36800</v>
      </c>
      <c r="M415">
        <f>Table1[[#This Row],[Revenue]]-Table1[[#This Row],[Cost Price]]</f>
        <v>3680</v>
      </c>
    </row>
    <row r="416" spans="1:13" hidden="1" x14ac:dyDescent="0.3">
      <c r="A416">
        <v>415</v>
      </c>
      <c r="B416" s="2">
        <v>43880</v>
      </c>
      <c r="C416" t="s">
        <v>154</v>
      </c>
      <c r="D416" t="s">
        <v>9</v>
      </c>
      <c r="E416" t="s">
        <v>6</v>
      </c>
      <c r="F416" t="s">
        <v>167</v>
      </c>
      <c r="G416" t="s">
        <v>162</v>
      </c>
      <c r="H416">
        <v>4950</v>
      </c>
      <c r="I416">
        <v>5500</v>
      </c>
      <c r="J416">
        <v>8</v>
      </c>
      <c r="K416">
        <f>Table1[[#This Row],[Qty]]*Table1[[#This Row],[Cost]]</f>
        <v>39600</v>
      </c>
      <c r="L416">
        <f>Table1[[#This Row],[Qty]]*Table1[[#This Row],[Sales Price]]</f>
        <v>44000</v>
      </c>
      <c r="M416">
        <f>Table1[[#This Row],[Revenue]]-Table1[[#This Row],[Cost Price]]</f>
        <v>4400</v>
      </c>
    </row>
    <row r="417" spans="1:13" hidden="1" x14ac:dyDescent="0.3">
      <c r="A417">
        <v>416</v>
      </c>
      <c r="B417" s="2">
        <v>43881</v>
      </c>
      <c r="C417" t="s">
        <v>155</v>
      </c>
      <c r="D417" t="s">
        <v>10</v>
      </c>
      <c r="E417" t="s">
        <v>6</v>
      </c>
      <c r="F417" t="s">
        <v>168</v>
      </c>
      <c r="G417" t="s">
        <v>162</v>
      </c>
      <c r="H417">
        <v>3150</v>
      </c>
      <c r="I417">
        <v>3500</v>
      </c>
      <c r="J417">
        <v>8</v>
      </c>
      <c r="K417">
        <f>Table1[[#This Row],[Qty]]*Table1[[#This Row],[Cost]]</f>
        <v>25200</v>
      </c>
      <c r="L417">
        <f>Table1[[#This Row],[Qty]]*Table1[[#This Row],[Sales Price]]</f>
        <v>28000</v>
      </c>
      <c r="M417">
        <f>Table1[[#This Row],[Revenue]]-Table1[[#This Row],[Cost Price]]</f>
        <v>2800</v>
      </c>
    </row>
    <row r="418" spans="1:13" hidden="1" x14ac:dyDescent="0.3">
      <c r="A418">
        <v>417</v>
      </c>
      <c r="B418" s="2">
        <v>43882</v>
      </c>
      <c r="C418" t="s">
        <v>156</v>
      </c>
      <c r="D418" t="s">
        <v>9</v>
      </c>
      <c r="E418" t="s">
        <v>6</v>
      </c>
      <c r="F418" t="s">
        <v>169</v>
      </c>
      <c r="G418" t="s">
        <v>170</v>
      </c>
      <c r="H418">
        <v>2700</v>
      </c>
      <c r="I418">
        <v>3000</v>
      </c>
      <c r="J418">
        <v>9</v>
      </c>
      <c r="K418">
        <f>Table1[[#This Row],[Qty]]*Table1[[#This Row],[Cost]]</f>
        <v>24300</v>
      </c>
      <c r="L418">
        <f>Table1[[#This Row],[Qty]]*Table1[[#This Row],[Sales Price]]</f>
        <v>27000</v>
      </c>
      <c r="M418">
        <f>Table1[[#This Row],[Revenue]]-Table1[[#This Row],[Cost Price]]</f>
        <v>2700</v>
      </c>
    </row>
    <row r="419" spans="1:13" hidden="1" x14ac:dyDescent="0.3">
      <c r="A419">
        <v>418</v>
      </c>
      <c r="B419" s="2">
        <v>43883</v>
      </c>
      <c r="C419" t="s">
        <v>157</v>
      </c>
      <c r="D419" t="s">
        <v>10</v>
      </c>
      <c r="E419" t="s">
        <v>6</v>
      </c>
      <c r="F419" t="s">
        <v>171</v>
      </c>
      <c r="G419" t="s">
        <v>170</v>
      </c>
      <c r="H419">
        <v>4050</v>
      </c>
      <c r="I419">
        <v>4500</v>
      </c>
      <c r="J419">
        <v>2</v>
      </c>
      <c r="K419">
        <f>Table1[[#This Row],[Qty]]*Table1[[#This Row],[Cost]]</f>
        <v>8100</v>
      </c>
      <c r="L419">
        <f>Table1[[#This Row],[Qty]]*Table1[[#This Row],[Sales Price]]</f>
        <v>9000</v>
      </c>
      <c r="M419">
        <f>Table1[[#This Row],[Revenue]]-Table1[[#This Row],[Cost Price]]</f>
        <v>900</v>
      </c>
    </row>
    <row r="420" spans="1:13" hidden="1" x14ac:dyDescent="0.3">
      <c r="A420">
        <v>419</v>
      </c>
      <c r="B420" s="2">
        <v>43884</v>
      </c>
      <c r="C420" t="s">
        <v>158</v>
      </c>
      <c r="D420" t="s">
        <v>9</v>
      </c>
      <c r="E420" t="s">
        <v>6</v>
      </c>
      <c r="F420" t="s">
        <v>172</v>
      </c>
      <c r="G420" t="s">
        <v>170</v>
      </c>
      <c r="H420">
        <v>24750</v>
      </c>
      <c r="I420">
        <v>27500</v>
      </c>
      <c r="J420">
        <v>1</v>
      </c>
      <c r="K420">
        <f>Table1[[#This Row],[Qty]]*Table1[[#This Row],[Cost]]</f>
        <v>24750</v>
      </c>
      <c r="L420">
        <f>Table1[[#This Row],[Qty]]*Table1[[#This Row],[Sales Price]]</f>
        <v>27500</v>
      </c>
      <c r="M420">
        <f>Table1[[#This Row],[Revenue]]-Table1[[#This Row],[Cost Price]]</f>
        <v>2750</v>
      </c>
    </row>
    <row r="421" spans="1:13" hidden="1" x14ac:dyDescent="0.3">
      <c r="A421">
        <v>420</v>
      </c>
      <c r="B421" s="2">
        <v>43885</v>
      </c>
      <c r="C421" t="s">
        <v>159</v>
      </c>
      <c r="D421" t="s">
        <v>9</v>
      </c>
      <c r="E421" t="s">
        <v>6</v>
      </c>
      <c r="F421" t="s">
        <v>173</v>
      </c>
      <c r="G421" t="s">
        <v>170</v>
      </c>
      <c r="H421">
        <v>44550</v>
      </c>
      <c r="I421">
        <v>49500</v>
      </c>
      <c r="J421">
        <v>22</v>
      </c>
      <c r="K421">
        <f>Table1[[#This Row],[Qty]]*Table1[[#This Row],[Cost]]</f>
        <v>980100</v>
      </c>
      <c r="L421">
        <f>Table1[[#This Row],[Qty]]*Table1[[#This Row],[Sales Price]]</f>
        <v>1089000</v>
      </c>
      <c r="M421">
        <f>Table1[[#This Row],[Revenue]]-Table1[[#This Row],[Cost Price]]</f>
        <v>108900</v>
      </c>
    </row>
    <row r="422" spans="1:13" hidden="1" x14ac:dyDescent="0.3">
      <c r="A422">
        <v>421</v>
      </c>
      <c r="B422" s="2">
        <v>43886</v>
      </c>
      <c r="C422" t="s">
        <v>160</v>
      </c>
      <c r="D422" t="s">
        <v>9</v>
      </c>
      <c r="E422" t="s">
        <v>6</v>
      </c>
      <c r="F422" t="s">
        <v>174</v>
      </c>
      <c r="G422" t="s">
        <v>162</v>
      </c>
      <c r="H422">
        <v>9000</v>
      </c>
      <c r="I422">
        <v>10000</v>
      </c>
      <c r="J422">
        <v>8</v>
      </c>
      <c r="K422">
        <f>Table1[[#This Row],[Qty]]*Table1[[#This Row],[Cost]]</f>
        <v>72000</v>
      </c>
      <c r="L422">
        <f>Table1[[#This Row],[Qty]]*Table1[[#This Row],[Sales Price]]</f>
        <v>80000</v>
      </c>
      <c r="M422">
        <f>Table1[[#This Row],[Revenue]]-Table1[[#This Row],[Cost Price]]</f>
        <v>8000</v>
      </c>
    </row>
    <row r="423" spans="1:13" hidden="1" x14ac:dyDescent="0.3">
      <c r="A423">
        <v>422</v>
      </c>
      <c r="B423" s="2">
        <v>43887</v>
      </c>
      <c r="C423" t="s">
        <v>146</v>
      </c>
      <c r="D423" t="s">
        <v>10</v>
      </c>
      <c r="E423" t="s">
        <v>6</v>
      </c>
      <c r="F423" t="s">
        <v>175</v>
      </c>
      <c r="G423" t="s">
        <v>162</v>
      </c>
      <c r="H423">
        <v>8640</v>
      </c>
      <c r="I423">
        <v>9600</v>
      </c>
      <c r="J423">
        <v>7</v>
      </c>
      <c r="K423">
        <f>Table1[[#This Row],[Qty]]*Table1[[#This Row],[Cost]]</f>
        <v>60480</v>
      </c>
      <c r="L423">
        <f>Table1[[#This Row],[Qty]]*Table1[[#This Row],[Sales Price]]</f>
        <v>67200</v>
      </c>
      <c r="M423">
        <f>Table1[[#This Row],[Revenue]]-Table1[[#This Row],[Cost Price]]</f>
        <v>6720</v>
      </c>
    </row>
    <row r="424" spans="1:13" hidden="1" x14ac:dyDescent="0.3">
      <c r="A424">
        <v>423</v>
      </c>
      <c r="B424" s="2">
        <v>43888</v>
      </c>
      <c r="C424" t="s">
        <v>147</v>
      </c>
      <c r="D424" t="s">
        <v>10</v>
      </c>
      <c r="E424" t="s">
        <v>6</v>
      </c>
      <c r="F424" t="s">
        <v>204</v>
      </c>
      <c r="G424" t="s">
        <v>162</v>
      </c>
      <c r="H424">
        <v>9000</v>
      </c>
      <c r="I424">
        <v>10000</v>
      </c>
      <c r="J424">
        <v>56</v>
      </c>
      <c r="K424">
        <f>Table1[[#This Row],[Qty]]*Table1[[#This Row],[Cost]]</f>
        <v>504000</v>
      </c>
      <c r="L424">
        <f>Table1[[#This Row],[Qty]]*Table1[[#This Row],[Sales Price]]</f>
        <v>560000</v>
      </c>
      <c r="M424">
        <f>Table1[[#This Row],[Revenue]]-Table1[[#This Row],[Cost Price]]</f>
        <v>56000</v>
      </c>
    </row>
    <row r="425" spans="1:13" hidden="1" x14ac:dyDescent="0.3">
      <c r="A425">
        <v>424</v>
      </c>
      <c r="B425" s="2">
        <v>43889</v>
      </c>
      <c r="C425" t="s">
        <v>148</v>
      </c>
      <c r="D425" t="s">
        <v>9</v>
      </c>
      <c r="E425" t="s">
        <v>6</v>
      </c>
      <c r="F425" t="s">
        <v>205</v>
      </c>
      <c r="G425" t="s">
        <v>162</v>
      </c>
      <c r="H425">
        <v>3870</v>
      </c>
      <c r="I425">
        <v>4300</v>
      </c>
      <c r="J425">
        <v>10</v>
      </c>
      <c r="K425">
        <f>Table1[[#This Row],[Qty]]*Table1[[#This Row],[Cost]]</f>
        <v>38700</v>
      </c>
      <c r="L425">
        <f>Table1[[#This Row],[Qty]]*Table1[[#This Row],[Sales Price]]</f>
        <v>43000</v>
      </c>
      <c r="M425">
        <f>Table1[[#This Row],[Revenue]]-Table1[[#This Row],[Cost Price]]</f>
        <v>4300</v>
      </c>
    </row>
    <row r="426" spans="1:13" hidden="1" x14ac:dyDescent="0.3">
      <c r="A426">
        <v>425</v>
      </c>
      <c r="B426" s="2">
        <v>43890</v>
      </c>
      <c r="C426" t="s">
        <v>149</v>
      </c>
      <c r="D426" t="s">
        <v>10</v>
      </c>
      <c r="E426" t="s">
        <v>6</v>
      </c>
      <c r="F426" t="s">
        <v>206</v>
      </c>
      <c r="G426" t="s">
        <v>162</v>
      </c>
      <c r="H426">
        <v>45450</v>
      </c>
      <c r="I426">
        <v>50500</v>
      </c>
      <c r="J426">
        <v>9</v>
      </c>
      <c r="K426">
        <f>Table1[[#This Row],[Qty]]*Table1[[#This Row],[Cost]]</f>
        <v>409050</v>
      </c>
      <c r="L426">
        <f>Table1[[#This Row],[Qty]]*Table1[[#This Row],[Sales Price]]</f>
        <v>454500</v>
      </c>
      <c r="M426">
        <f>Table1[[#This Row],[Revenue]]-Table1[[#This Row],[Cost Price]]</f>
        <v>45450</v>
      </c>
    </row>
    <row r="427" spans="1:13" hidden="1" x14ac:dyDescent="0.3">
      <c r="A427">
        <v>426</v>
      </c>
      <c r="B427" s="2">
        <v>43891</v>
      </c>
      <c r="C427" t="s">
        <v>150</v>
      </c>
      <c r="D427" t="s">
        <v>10</v>
      </c>
      <c r="E427" t="s">
        <v>6</v>
      </c>
      <c r="F427" t="s">
        <v>207</v>
      </c>
      <c r="G427" t="s">
        <v>162</v>
      </c>
      <c r="H427">
        <v>18225</v>
      </c>
      <c r="I427">
        <v>20250</v>
      </c>
      <c r="J427">
        <v>27</v>
      </c>
      <c r="K427">
        <f>Table1[[#This Row],[Qty]]*Table1[[#This Row],[Cost]]</f>
        <v>492075</v>
      </c>
      <c r="L427">
        <f>Table1[[#This Row],[Qty]]*Table1[[#This Row],[Sales Price]]</f>
        <v>546750</v>
      </c>
      <c r="M427">
        <f>Table1[[#This Row],[Revenue]]-Table1[[#This Row],[Cost Price]]</f>
        <v>54675</v>
      </c>
    </row>
    <row r="428" spans="1:13" hidden="1" x14ac:dyDescent="0.3">
      <c r="A428">
        <v>427</v>
      </c>
      <c r="B428" s="2">
        <v>43892</v>
      </c>
      <c r="C428" t="s">
        <v>151</v>
      </c>
      <c r="D428" t="s">
        <v>9</v>
      </c>
      <c r="E428" t="s">
        <v>6</v>
      </c>
      <c r="F428" t="s">
        <v>208</v>
      </c>
      <c r="G428" t="s">
        <v>162</v>
      </c>
      <c r="H428">
        <v>1800</v>
      </c>
      <c r="I428">
        <v>2000</v>
      </c>
      <c r="J428">
        <v>15</v>
      </c>
      <c r="K428">
        <f>Table1[[#This Row],[Qty]]*Table1[[#This Row],[Cost]]</f>
        <v>27000</v>
      </c>
      <c r="L428">
        <f>Table1[[#This Row],[Qty]]*Table1[[#This Row],[Sales Price]]</f>
        <v>30000</v>
      </c>
      <c r="M428">
        <f>Table1[[#This Row],[Revenue]]-Table1[[#This Row],[Cost Price]]</f>
        <v>3000</v>
      </c>
    </row>
    <row r="429" spans="1:13" hidden="1" x14ac:dyDescent="0.3">
      <c r="A429">
        <v>428</v>
      </c>
      <c r="B429" s="2">
        <v>43893</v>
      </c>
      <c r="C429" t="s">
        <v>152</v>
      </c>
      <c r="D429" t="s">
        <v>10</v>
      </c>
      <c r="E429" t="s">
        <v>6</v>
      </c>
      <c r="F429" t="s">
        <v>209</v>
      </c>
      <c r="G429" t="s">
        <v>162</v>
      </c>
      <c r="H429">
        <v>48600</v>
      </c>
      <c r="I429">
        <v>54000</v>
      </c>
      <c r="J429">
        <v>3</v>
      </c>
      <c r="K429">
        <f>Table1[[#This Row],[Qty]]*Table1[[#This Row],[Cost]]</f>
        <v>145800</v>
      </c>
      <c r="L429">
        <f>Table1[[#This Row],[Qty]]*Table1[[#This Row],[Sales Price]]</f>
        <v>162000</v>
      </c>
      <c r="M429">
        <f>Table1[[#This Row],[Revenue]]-Table1[[#This Row],[Cost Price]]</f>
        <v>16200</v>
      </c>
    </row>
    <row r="430" spans="1:13" hidden="1" x14ac:dyDescent="0.3">
      <c r="A430">
        <v>429</v>
      </c>
      <c r="B430" s="2">
        <v>43894</v>
      </c>
      <c r="C430" t="s">
        <v>153</v>
      </c>
      <c r="D430" t="s">
        <v>10</v>
      </c>
      <c r="E430" t="s">
        <v>6</v>
      </c>
      <c r="F430" t="s">
        <v>210</v>
      </c>
      <c r="G430" t="s">
        <v>162</v>
      </c>
      <c r="H430">
        <v>72900</v>
      </c>
      <c r="I430">
        <v>81000</v>
      </c>
      <c r="J430">
        <v>9</v>
      </c>
      <c r="K430">
        <f>Table1[[#This Row],[Qty]]*Table1[[#This Row],[Cost]]</f>
        <v>656100</v>
      </c>
      <c r="L430">
        <f>Table1[[#This Row],[Qty]]*Table1[[#This Row],[Sales Price]]</f>
        <v>729000</v>
      </c>
      <c r="M430">
        <f>Table1[[#This Row],[Revenue]]-Table1[[#This Row],[Cost Price]]</f>
        <v>72900</v>
      </c>
    </row>
    <row r="431" spans="1:13" hidden="1" x14ac:dyDescent="0.3">
      <c r="A431">
        <v>430</v>
      </c>
      <c r="B431" s="2">
        <v>43895</v>
      </c>
      <c r="C431" t="s">
        <v>154</v>
      </c>
      <c r="D431" t="s">
        <v>9</v>
      </c>
      <c r="E431" t="s">
        <v>6</v>
      </c>
      <c r="F431" t="s">
        <v>211</v>
      </c>
      <c r="G431" t="s">
        <v>170</v>
      </c>
      <c r="H431">
        <v>9450</v>
      </c>
      <c r="I431">
        <v>10500</v>
      </c>
      <c r="J431">
        <v>22</v>
      </c>
      <c r="K431">
        <f>Table1[[#This Row],[Qty]]*Table1[[#This Row],[Cost]]</f>
        <v>207900</v>
      </c>
      <c r="L431">
        <f>Table1[[#This Row],[Qty]]*Table1[[#This Row],[Sales Price]]</f>
        <v>231000</v>
      </c>
      <c r="M431">
        <f>Table1[[#This Row],[Revenue]]-Table1[[#This Row],[Cost Price]]</f>
        <v>23100</v>
      </c>
    </row>
    <row r="432" spans="1:13" hidden="1" x14ac:dyDescent="0.3">
      <c r="A432">
        <v>431</v>
      </c>
      <c r="B432" s="2">
        <v>43896</v>
      </c>
      <c r="C432" t="s">
        <v>155</v>
      </c>
      <c r="D432" t="s">
        <v>10</v>
      </c>
      <c r="E432" t="s">
        <v>6</v>
      </c>
      <c r="F432" t="s">
        <v>212</v>
      </c>
      <c r="G432" t="s">
        <v>170</v>
      </c>
      <c r="H432">
        <v>36000</v>
      </c>
      <c r="I432">
        <v>40000</v>
      </c>
      <c r="J432">
        <v>16</v>
      </c>
      <c r="K432">
        <f>Table1[[#This Row],[Qty]]*Table1[[#This Row],[Cost]]</f>
        <v>576000</v>
      </c>
      <c r="L432">
        <f>Table1[[#This Row],[Qty]]*Table1[[#This Row],[Sales Price]]</f>
        <v>640000</v>
      </c>
      <c r="M432">
        <f>Table1[[#This Row],[Revenue]]-Table1[[#This Row],[Cost Price]]</f>
        <v>64000</v>
      </c>
    </row>
    <row r="433" spans="1:13" hidden="1" x14ac:dyDescent="0.3">
      <c r="A433">
        <v>432</v>
      </c>
      <c r="B433" s="2">
        <v>43897</v>
      </c>
      <c r="C433" t="s">
        <v>156</v>
      </c>
      <c r="D433" t="s">
        <v>9</v>
      </c>
      <c r="E433" t="s">
        <v>6</v>
      </c>
      <c r="F433" t="s">
        <v>213</v>
      </c>
      <c r="G433" t="s">
        <v>170</v>
      </c>
      <c r="H433">
        <v>24300</v>
      </c>
      <c r="I433">
        <v>27000</v>
      </c>
      <c r="J433">
        <v>6</v>
      </c>
      <c r="K433">
        <f>Table1[[#This Row],[Qty]]*Table1[[#This Row],[Cost]]</f>
        <v>145800</v>
      </c>
      <c r="L433">
        <f>Table1[[#This Row],[Qty]]*Table1[[#This Row],[Sales Price]]</f>
        <v>162000</v>
      </c>
      <c r="M433">
        <f>Table1[[#This Row],[Revenue]]-Table1[[#This Row],[Cost Price]]</f>
        <v>16200</v>
      </c>
    </row>
    <row r="434" spans="1:13" hidden="1" x14ac:dyDescent="0.3">
      <c r="A434">
        <v>433</v>
      </c>
      <c r="B434" s="2">
        <v>43898</v>
      </c>
      <c r="C434" t="s">
        <v>157</v>
      </c>
      <c r="D434" t="s">
        <v>10</v>
      </c>
      <c r="E434" t="s">
        <v>6</v>
      </c>
      <c r="F434" t="s">
        <v>214</v>
      </c>
      <c r="G434" t="s">
        <v>215</v>
      </c>
      <c r="H434">
        <v>9180</v>
      </c>
      <c r="I434">
        <v>10200</v>
      </c>
      <c r="J434">
        <v>3</v>
      </c>
      <c r="K434">
        <f>Table1[[#This Row],[Qty]]*Table1[[#This Row],[Cost]]</f>
        <v>27540</v>
      </c>
      <c r="L434">
        <f>Table1[[#This Row],[Qty]]*Table1[[#This Row],[Sales Price]]</f>
        <v>30600</v>
      </c>
      <c r="M434">
        <f>Table1[[#This Row],[Revenue]]-Table1[[#This Row],[Cost Price]]</f>
        <v>3060</v>
      </c>
    </row>
    <row r="435" spans="1:13" hidden="1" x14ac:dyDescent="0.3">
      <c r="A435">
        <v>434</v>
      </c>
      <c r="B435" s="2">
        <v>43899</v>
      </c>
      <c r="C435" t="s">
        <v>158</v>
      </c>
      <c r="D435" t="s">
        <v>9</v>
      </c>
      <c r="E435" t="s">
        <v>6</v>
      </c>
      <c r="F435" t="s">
        <v>216</v>
      </c>
      <c r="G435" t="s">
        <v>215</v>
      </c>
      <c r="H435">
        <v>8640</v>
      </c>
      <c r="I435">
        <v>9600</v>
      </c>
      <c r="J435">
        <v>5</v>
      </c>
      <c r="K435">
        <f>Table1[[#This Row],[Qty]]*Table1[[#This Row],[Cost]]</f>
        <v>43200</v>
      </c>
      <c r="L435">
        <f>Table1[[#This Row],[Qty]]*Table1[[#This Row],[Sales Price]]</f>
        <v>48000</v>
      </c>
      <c r="M435">
        <f>Table1[[#This Row],[Revenue]]-Table1[[#This Row],[Cost Price]]</f>
        <v>4800</v>
      </c>
    </row>
    <row r="436" spans="1:13" hidden="1" x14ac:dyDescent="0.3">
      <c r="A436">
        <v>435</v>
      </c>
      <c r="B436" s="2">
        <v>43900</v>
      </c>
      <c r="C436" t="s">
        <v>159</v>
      </c>
      <c r="D436" t="s">
        <v>9</v>
      </c>
      <c r="E436" t="s">
        <v>6</v>
      </c>
      <c r="F436" t="s">
        <v>217</v>
      </c>
      <c r="G436" t="s">
        <v>215</v>
      </c>
      <c r="H436">
        <v>8280</v>
      </c>
      <c r="I436">
        <v>9200</v>
      </c>
      <c r="J436">
        <v>1</v>
      </c>
      <c r="K436">
        <f>Table1[[#This Row],[Qty]]*Table1[[#This Row],[Cost]]</f>
        <v>8280</v>
      </c>
      <c r="L436">
        <f>Table1[[#This Row],[Qty]]*Table1[[#This Row],[Sales Price]]</f>
        <v>9200</v>
      </c>
      <c r="M436">
        <f>Table1[[#This Row],[Revenue]]-Table1[[#This Row],[Cost Price]]</f>
        <v>920</v>
      </c>
    </row>
    <row r="437" spans="1:13" x14ac:dyDescent="0.3">
      <c r="A437">
        <v>436</v>
      </c>
      <c r="B437" s="2">
        <v>43901</v>
      </c>
      <c r="C437" t="s">
        <v>160</v>
      </c>
      <c r="D437" t="s">
        <v>9</v>
      </c>
      <c r="E437" t="s">
        <v>6</v>
      </c>
      <c r="F437" t="s">
        <v>218</v>
      </c>
      <c r="G437" t="s">
        <v>215</v>
      </c>
      <c r="H437">
        <v>4950</v>
      </c>
      <c r="I437">
        <v>5500</v>
      </c>
      <c r="J437">
        <v>5</v>
      </c>
      <c r="K437">
        <f>Table1[[#This Row],[Qty]]*Table1[[#This Row],[Cost]]</f>
        <v>24750</v>
      </c>
      <c r="L437">
        <f>Table1[[#This Row],[Qty]]*Table1[[#This Row],[Sales Price]]</f>
        <v>27500</v>
      </c>
      <c r="M437">
        <f>Table1[[#This Row],[Revenue]]-Table1[[#This Row],[Cost Price]]</f>
        <v>2750</v>
      </c>
    </row>
    <row r="438" spans="1:13" hidden="1" x14ac:dyDescent="0.3">
      <c r="A438">
        <v>437</v>
      </c>
      <c r="B438" s="2">
        <v>43902</v>
      </c>
      <c r="C438" t="s">
        <v>146</v>
      </c>
      <c r="D438" t="s">
        <v>10</v>
      </c>
      <c r="E438" t="s">
        <v>6</v>
      </c>
      <c r="F438" t="s">
        <v>219</v>
      </c>
      <c r="G438" t="s">
        <v>215</v>
      </c>
      <c r="H438">
        <v>3150</v>
      </c>
      <c r="I438">
        <v>3500</v>
      </c>
      <c r="J438">
        <v>7</v>
      </c>
      <c r="K438">
        <f>Table1[[#This Row],[Qty]]*Table1[[#This Row],[Cost]]</f>
        <v>22050</v>
      </c>
      <c r="L438">
        <f>Table1[[#This Row],[Qty]]*Table1[[#This Row],[Sales Price]]</f>
        <v>24500</v>
      </c>
      <c r="M438">
        <f>Table1[[#This Row],[Revenue]]-Table1[[#This Row],[Cost Price]]</f>
        <v>2450</v>
      </c>
    </row>
    <row r="439" spans="1:13" hidden="1" x14ac:dyDescent="0.3">
      <c r="A439">
        <v>438</v>
      </c>
      <c r="B439" s="2">
        <v>43903</v>
      </c>
      <c r="C439" t="s">
        <v>147</v>
      </c>
      <c r="D439" t="s">
        <v>10</v>
      </c>
      <c r="E439" t="s">
        <v>6</v>
      </c>
      <c r="F439" t="s">
        <v>220</v>
      </c>
      <c r="G439" t="s">
        <v>215</v>
      </c>
      <c r="H439">
        <v>2700</v>
      </c>
      <c r="I439">
        <v>3000</v>
      </c>
      <c r="J439">
        <v>4</v>
      </c>
      <c r="K439">
        <f>Table1[[#This Row],[Qty]]*Table1[[#This Row],[Cost]]</f>
        <v>10800</v>
      </c>
      <c r="L439">
        <f>Table1[[#This Row],[Qty]]*Table1[[#This Row],[Sales Price]]</f>
        <v>12000</v>
      </c>
      <c r="M439">
        <f>Table1[[#This Row],[Revenue]]-Table1[[#This Row],[Cost Price]]</f>
        <v>1200</v>
      </c>
    </row>
    <row r="440" spans="1:13" hidden="1" x14ac:dyDescent="0.3">
      <c r="A440">
        <v>439</v>
      </c>
      <c r="B440" s="2">
        <v>43904</v>
      </c>
      <c r="C440" t="s">
        <v>148</v>
      </c>
      <c r="D440" t="s">
        <v>9</v>
      </c>
      <c r="E440" t="s">
        <v>6</v>
      </c>
      <c r="F440" t="s">
        <v>221</v>
      </c>
      <c r="G440" t="s">
        <v>215</v>
      </c>
      <c r="H440">
        <v>4050</v>
      </c>
      <c r="I440">
        <v>4500</v>
      </c>
      <c r="J440">
        <v>8</v>
      </c>
      <c r="K440">
        <f>Table1[[#This Row],[Qty]]*Table1[[#This Row],[Cost]]</f>
        <v>32400</v>
      </c>
      <c r="L440">
        <f>Table1[[#This Row],[Qty]]*Table1[[#This Row],[Sales Price]]</f>
        <v>36000</v>
      </c>
      <c r="M440">
        <f>Table1[[#This Row],[Revenue]]-Table1[[#This Row],[Cost Price]]</f>
        <v>3600</v>
      </c>
    </row>
    <row r="441" spans="1:13" hidden="1" x14ac:dyDescent="0.3">
      <c r="A441">
        <v>440</v>
      </c>
      <c r="B441" s="2">
        <v>43905</v>
      </c>
      <c r="C441" t="s">
        <v>149</v>
      </c>
      <c r="D441" t="s">
        <v>10</v>
      </c>
      <c r="E441" t="s">
        <v>6</v>
      </c>
      <c r="F441" t="s">
        <v>222</v>
      </c>
      <c r="G441" t="s">
        <v>215</v>
      </c>
      <c r="H441">
        <v>53100</v>
      </c>
      <c r="I441">
        <v>59000</v>
      </c>
      <c r="J441">
        <v>8</v>
      </c>
      <c r="K441">
        <f>Table1[[#This Row],[Qty]]*Table1[[#This Row],[Cost]]</f>
        <v>424800</v>
      </c>
      <c r="L441">
        <f>Table1[[#This Row],[Qty]]*Table1[[#This Row],[Sales Price]]</f>
        <v>472000</v>
      </c>
      <c r="M441">
        <f>Table1[[#This Row],[Revenue]]-Table1[[#This Row],[Cost Price]]</f>
        <v>47200</v>
      </c>
    </row>
    <row r="442" spans="1:13" hidden="1" x14ac:dyDescent="0.3">
      <c r="A442">
        <v>441</v>
      </c>
      <c r="B442" s="2">
        <v>43906</v>
      </c>
      <c r="C442" t="s">
        <v>150</v>
      </c>
      <c r="D442" t="s">
        <v>10</v>
      </c>
      <c r="E442" t="s">
        <v>6</v>
      </c>
      <c r="F442" t="s">
        <v>223</v>
      </c>
      <c r="G442" t="s">
        <v>215</v>
      </c>
      <c r="H442">
        <v>88200</v>
      </c>
      <c r="I442">
        <v>98000</v>
      </c>
      <c r="J442">
        <v>9</v>
      </c>
      <c r="K442">
        <f>Table1[[#This Row],[Qty]]*Table1[[#This Row],[Cost]]</f>
        <v>793800</v>
      </c>
      <c r="L442">
        <f>Table1[[#This Row],[Qty]]*Table1[[#This Row],[Sales Price]]</f>
        <v>882000</v>
      </c>
      <c r="M442">
        <f>Table1[[#This Row],[Revenue]]-Table1[[#This Row],[Cost Price]]</f>
        <v>88200</v>
      </c>
    </row>
    <row r="443" spans="1:13" hidden="1" x14ac:dyDescent="0.3">
      <c r="A443">
        <v>442</v>
      </c>
      <c r="B443" s="2">
        <v>43907</v>
      </c>
      <c r="C443" t="s">
        <v>151</v>
      </c>
      <c r="D443" t="s">
        <v>9</v>
      </c>
      <c r="E443" t="s">
        <v>6</v>
      </c>
      <c r="F443" t="s">
        <v>224</v>
      </c>
      <c r="G443" t="s">
        <v>215</v>
      </c>
      <c r="H443">
        <v>38250</v>
      </c>
      <c r="I443">
        <v>42500</v>
      </c>
      <c r="J443">
        <v>2</v>
      </c>
      <c r="K443">
        <f>Table1[[#This Row],[Qty]]*Table1[[#This Row],[Cost]]</f>
        <v>76500</v>
      </c>
      <c r="L443">
        <f>Table1[[#This Row],[Qty]]*Table1[[#This Row],[Sales Price]]</f>
        <v>85000</v>
      </c>
      <c r="M443">
        <f>Table1[[#This Row],[Revenue]]-Table1[[#This Row],[Cost Price]]</f>
        <v>8500</v>
      </c>
    </row>
    <row r="444" spans="1:13" hidden="1" x14ac:dyDescent="0.3">
      <c r="A444">
        <v>443</v>
      </c>
      <c r="B444" s="2">
        <v>43908</v>
      </c>
      <c r="C444" t="s">
        <v>152</v>
      </c>
      <c r="D444" t="s">
        <v>10</v>
      </c>
      <c r="E444" t="s">
        <v>6</v>
      </c>
      <c r="F444" t="s">
        <v>225</v>
      </c>
      <c r="G444" t="s">
        <v>215</v>
      </c>
      <c r="H444">
        <v>2700</v>
      </c>
      <c r="I444">
        <v>3000</v>
      </c>
      <c r="J444">
        <v>1</v>
      </c>
      <c r="K444">
        <f>Table1[[#This Row],[Qty]]*Table1[[#This Row],[Cost]]</f>
        <v>2700</v>
      </c>
      <c r="L444">
        <f>Table1[[#This Row],[Qty]]*Table1[[#This Row],[Sales Price]]</f>
        <v>3000</v>
      </c>
      <c r="M444">
        <f>Table1[[#This Row],[Revenue]]-Table1[[#This Row],[Cost Price]]</f>
        <v>300</v>
      </c>
    </row>
    <row r="445" spans="1:13" x14ac:dyDescent="0.3">
      <c r="A445">
        <v>444</v>
      </c>
      <c r="B445" s="2">
        <v>43909</v>
      </c>
      <c r="C445" t="s">
        <v>153</v>
      </c>
      <c r="D445" t="s">
        <v>10</v>
      </c>
      <c r="E445" t="s">
        <v>6</v>
      </c>
      <c r="F445" t="s">
        <v>226</v>
      </c>
      <c r="G445" t="s">
        <v>215</v>
      </c>
      <c r="H445">
        <v>23850</v>
      </c>
      <c r="I445">
        <v>26500</v>
      </c>
      <c r="J445">
        <v>22</v>
      </c>
      <c r="K445">
        <f>Table1[[#This Row],[Qty]]*Table1[[#This Row],[Cost]]</f>
        <v>524700</v>
      </c>
      <c r="L445">
        <f>Table1[[#This Row],[Qty]]*Table1[[#This Row],[Sales Price]]</f>
        <v>583000</v>
      </c>
      <c r="M445">
        <f>Table1[[#This Row],[Revenue]]-Table1[[#This Row],[Cost Price]]</f>
        <v>58300</v>
      </c>
    </row>
    <row r="446" spans="1:13" hidden="1" x14ac:dyDescent="0.3">
      <c r="A446">
        <v>445</v>
      </c>
      <c r="B446" s="2">
        <v>43910</v>
      </c>
      <c r="C446" t="s">
        <v>154</v>
      </c>
      <c r="D446" t="s">
        <v>9</v>
      </c>
      <c r="E446" t="s">
        <v>6</v>
      </c>
      <c r="F446" t="s">
        <v>163</v>
      </c>
      <c r="G446" t="s">
        <v>162</v>
      </c>
      <c r="H446">
        <v>24750</v>
      </c>
      <c r="I446">
        <v>27500</v>
      </c>
      <c r="J446">
        <v>8</v>
      </c>
      <c r="K446">
        <f>Table1[[#This Row],[Qty]]*Table1[[#This Row],[Cost]]</f>
        <v>198000</v>
      </c>
      <c r="L446">
        <f>Table1[[#This Row],[Qty]]*Table1[[#This Row],[Sales Price]]</f>
        <v>220000</v>
      </c>
      <c r="M446">
        <f>Table1[[#This Row],[Revenue]]-Table1[[#This Row],[Cost Price]]</f>
        <v>22000</v>
      </c>
    </row>
    <row r="447" spans="1:13" hidden="1" x14ac:dyDescent="0.3">
      <c r="A447">
        <v>446</v>
      </c>
      <c r="B447" s="2">
        <v>43911</v>
      </c>
      <c r="C447" t="s">
        <v>155</v>
      </c>
      <c r="D447" t="s">
        <v>10</v>
      </c>
      <c r="E447" t="s">
        <v>6</v>
      </c>
      <c r="F447" t="s">
        <v>164</v>
      </c>
      <c r="G447" t="s">
        <v>162</v>
      </c>
      <c r="H447">
        <v>44550</v>
      </c>
      <c r="I447">
        <v>49500</v>
      </c>
      <c r="J447">
        <v>7</v>
      </c>
      <c r="K447">
        <f>Table1[[#This Row],[Qty]]*Table1[[#This Row],[Cost]]</f>
        <v>311850</v>
      </c>
      <c r="L447">
        <f>Table1[[#This Row],[Qty]]*Table1[[#This Row],[Sales Price]]</f>
        <v>346500</v>
      </c>
      <c r="M447">
        <f>Table1[[#This Row],[Revenue]]-Table1[[#This Row],[Cost Price]]</f>
        <v>34650</v>
      </c>
    </row>
    <row r="448" spans="1:13" hidden="1" x14ac:dyDescent="0.3">
      <c r="A448">
        <v>447</v>
      </c>
      <c r="B448" s="2">
        <v>43912</v>
      </c>
      <c r="C448" t="s">
        <v>156</v>
      </c>
      <c r="D448" t="s">
        <v>9</v>
      </c>
      <c r="E448" t="s">
        <v>6</v>
      </c>
      <c r="F448" t="s">
        <v>165</v>
      </c>
      <c r="G448" t="s">
        <v>162</v>
      </c>
      <c r="H448">
        <v>9000</v>
      </c>
      <c r="I448">
        <v>10000</v>
      </c>
      <c r="J448">
        <v>56</v>
      </c>
      <c r="K448">
        <f>Table1[[#This Row],[Qty]]*Table1[[#This Row],[Cost]]</f>
        <v>504000</v>
      </c>
      <c r="L448">
        <f>Table1[[#This Row],[Qty]]*Table1[[#This Row],[Sales Price]]</f>
        <v>560000</v>
      </c>
      <c r="M448">
        <f>Table1[[#This Row],[Revenue]]-Table1[[#This Row],[Cost Price]]</f>
        <v>56000</v>
      </c>
    </row>
    <row r="449" spans="1:13" hidden="1" x14ac:dyDescent="0.3">
      <c r="A449">
        <v>448</v>
      </c>
      <c r="B449" s="2">
        <v>43913</v>
      </c>
      <c r="C449" t="s">
        <v>157</v>
      </c>
      <c r="D449" t="s">
        <v>10</v>
      </c>
      <c r="E449" t="s">
        <v>7</v>
      </c>
      <c r="F449" t="s">
        <v>166</v>
      </c>
      <c r="G449" t="s">
        <v>162</v>
      </c>
      <c r="H449">
        <v>8640</v>
      </c>
      <c r="I449">
        <v>9600</v>
      </c>
      <c r="J449">
        <v>10</v>
      </c>
      <c r="K449">
        <f>Table1[[#This Row],[Qty]]*Table1[[#This Row],[Cost]]</f>
        <v>86400</v>
      </c>
      <c r="L449">
        <f>Table1[[#This Row],[Qty]]*Table1[[#This Row],[Sales Price]]</f>
        <v>96000</v>
      </c>
      <c r="M449">
        <f>Table1[[#This Row],[Revenue]]-Table1[[#This Row],[Cost Price]]</f>
        <v>9600</v>
      </c>
    </row>
    <row r="450" spans="1:13" hidden="1" x14ac:dyDescent="0.3">
      <c r="A450">
        <v>449</v>
      </c>
      <c r="B450" s="2">
        <v>43914</v>
      </c>
      <c r="C450" t="s">
        <v>158</v>
      </c>
      <c r="D450" t="s">
        <v>9</v>
      </c>
      <c r="E450" t="s">
        <v>8</v>
      </c>
      <c r="F450" t="s">
        <v>167</v>
      </c>
      <c r="G450" t="s">
        <v>162</v>
      </c>
      <c r="H450">
        <v>9000</v>
      </c>
      <c r="I450">
        <v>10000</v>
      </c>
      <c r="J450">
        <v>9</v>
      </c>
      <c r="K450">
        <f>Table1[[#This Row],[Qty]]*Table1[[#This Row],[Cost]]</f>
        <v>81000</v>
      </c>
      <c r="L450">
        <f>Table1[[#This Row],[Qty]]*Table1[[#This Row],[Sales Price]]</f>
        <v>90000</v>
      </c>
      <c r="M450">
        <f>Table1[[#This Row],[Revenue]]-Table1[[#This Row],[Cost Price]]</f>
        <v>9000</v>
      </c>
    </row>
    <row r="451" spans="1:13" hidden="1" x14ac:dyDescent="0.3">
      <c r="A451">
        <v>450</v>
      </c>
      <c r="B451" s="2">
        <v>43915</v>
      </c>
      <c r="C451" t="s">
        <v>159</v>
      </c>
      <c r="D451" t="s">
        <v>9</v>
      </c>
      <c r="E451" t="s">
        <v>5</v>
      </c>
      <c r="F451" t="s">
        <v>168</v>
      </c>
      <c r="G451" t="s">
        <v>162</v>
      </c>
      <c r="H451">
        <v>3870</v>
      </c>
      <c r="I451">
        <v>4300</v>
      </c>
      <c r="J451">
        <v>27</v>
      </c>
      <c r="K451">
        <f>Table1[[#This Row],[Qty]]*Table1[[#This Row],[Cost]]</f>
        <v>104490</v>
      </c>
      <c r="L451">
        <f>Table1[[#This Row],[Qty]]*Table1[[#This Row],[Sales Price]]</f>
        <v>116100</v>
      </c>
      <c r="M451">
        <f>Table1[[#This Row],[Revenue]]-Table1[[#This Row],[Cost Price]]</f>
        <v>11610</v>
      </c>
    </row>
    <row r="452" spans="1:13" hidden="1" x14ac:dyDescent="0.3">
      <c r="A452">
        <v>451</v>
      </c>
      <c r="B452" s="2">
        <v>43916</v>
      </c>
      <c r="C452" t="s">
        <v>160</v>
      </c>
      <c r="D452" t="s">
        <v>9</v>
      </c>
      <c r="E452" t="s">
        <v>7</v>
      </c>
      <c r="F452" t="s">
        <v>169</v>
      </c>
      <c r="G452" t="s">
        <v>170</v>
      </c>
      <c r="H452">
        <v>45450</v>
      </c>
      <c r="I452">
        <v>50500</v>
      </c>
      <c r="J452">
        <v>15</v>
      </c>
      <c r="K452">
        <f>Table1[[#This Row],[Qty]]*Table1[[#This Row],[Cost]]</f>
        <v>681750</v>
      </c>
      <c r="L452">
        <f>Table1[[#This Row],[Qty]]*Table1[[#This Row],[Sales Price]]</f>
        <v>757500</v>
      </c>
      <c r="M452">
        <f>Table1[[#This Row],[Revenue]]-Table1[[#This Row],[Cost Price]]</f>
        <v>75750</v>
      </c>
    </row>
    <row r="453" spans="1:13" hidden="1" x14ac:dyDescent="0.3">
      <c r="A453">
        <v>452</v>
      </c>
      <c r="B453" s="2">
        <v>43917</v>
      </c>
      <c r="C453" t="s">
        <v>146</v>
      </c>
      <c r="D453" t="s">
        <v>10</v>
      </c>
      <c r="E453" t="s">
        <v>8</v>
      </c>
      <c r="F453" t="s">
        <v>171</v>
      </c>
      <c r="G453" t="s">
        <v>170</v>
      </c>
      <c r="H453">
        <v>18225</v>
      </c>
      <c r="I453">
        <v>20250</v>
      </c>
      <c r="J453">
        <v>3</v>
      </c>
      <c r="K453">
        <f>Table1[[#This Row],[Qty]]*Table1[[#This Row],[Cost]]</f>
        <v>54675</v>
      </c>
      <c r="L453">
        <f>Table1[[#This Row],[Qty]]*Table1[[#This Row],[Sales Price]]</f>
        <v>60750</v>
      </c>
      <c r="M453">
        <f>Table1[[#This Row],[Revenue]]-Table1[[#This Row],[Cost Price]]</f>
        <v>6075</v>
      </c>
    </row>
    <row r="454" spans="1:13" hidden="1" x14ac:dyDescent="0.3">
      <c r="A454">
        <v>453</v>
      </c>
      <c r="B454" s="2">
        <v>43918</v>
      </c>
      <c r="C454" t="s">
        <v>147</v>
      </c>
      <c r="D454" t="s">
        <v>10</v>
      </c>
      <c r="E454" t="s">
        <v>5</v>
      </c>
      <c r="F454" t="s">
        <v>172</v>
      </c>
      <c r="G454" t="s">
        <v>170</v>
      </c>
      <c r="H454">
        <v>1800</v>
      </c>
      <c r="I454">
        <v>2000</v>
      </c>
      <c r="J454">
        <v>9</v>
      </c>
      <c r="K454">
        <f>Table1[[#This Row],[Qty]]*Table1[[#This Row],[Cost]]</f>
        <v>16200</v>
      </c>
      <c r="L454">
        <f>Table1[[#This Row],[Qty]]*Table1[[#This Row],[Sales Price]]</f>
        <v>18000</v>
      </c>
      <c r="M454">
        <f>Table1[[#This Row],[Revenue]]-Table1[[#This Row],[Cost Price]]</f>
        <v>1800</v>
      </c>
    </row>
    <row r="455" spans="1:13" hidden="1" x14ac:dyDescent="0.3">
      <c r="A455">
        <v>454</v>
      </c>
      <c r="B455" s="2">
        <v>43919</v>
      </c>
      <c r="C455" t="s">
        <v>148</v>
      </c>
      <c r="D455" t="s">
        <v>9</v>
      </c>
      <c r="E455" t="s">
        <v>7</v>
      </c>
      <c r="F455" t="s">
        <v>173</v>
      </c>
      <c r="G455" t="s">
        <v>170</v>
      </c>
      <c r="H455">
        <v>48600</v>
      </c>
      <c r="I455">
        <v>54000</v>
      </c>
      <c r="J455">
        <v>22</v>
      </c>
      <c r="K455">
        <f>Table1[[#This Row],[Qty]]*Table1[[#This Row],[Cost]]</f>
        <v>1069200</v>
      </c>
      <c r="L455">
        <f>Table1[[#This Row],[Qty]]*Table1[[#This Row],[Sales Price]]</f>
        <v>1188000</v>
      </c>
      <c r="M455">
        <f>Table1[[#This Row],[Revenue]]-Table1[[#This Row],[Cost Price]]</f>
        <v>118800</v>
      </c>
    </row>
    <row r="456" spans="1:13" hidden="1" x14ac:dyDescent="0.3">
      <c r="A456">
        <v>455</v>
      </c>
      <c r="B456" s="2">
        <v>43920</v>
      </c>
      <c r="C456" t="s">
        <v>149</v>
      </c>
      <c r="D456" t="s">
        <v>10</v>
      </c>
      <c r="E456" t="s">
        <v>8</v>
      </c>
      <c r="F456" t="s">
        <v>174</v>
      </c>
      <c r="G456" t="s">
        <v>162</v>
      </c>
      <c r="H456">
        <v>72900</v>
      </c>
      <c r="I456">
        <v>81000</v>
      </c>
      <c r="J456">
        <v>16</v>
      </c>
      <c r="K456">
        <f>Table1[[#This Row],[Qty]]*Table1[[#This Row],[Cost]]</f>
        <v>1166400</v>
      </c>
      <c r="L456">
        <f>Table1[[#This Row],[Qty]]*Table1[[#This Row],[Sales Price]]</f>
        <v>1296000</v>
      </c>
      <c r="M456">
        <f>Table1[[#This Row],[Revenue]]-Table1[[#This Row],[Cost Price]]</f>
        <v>129600</v>
      </c>
    </row>
    <row r="457" spans="1:13" hidden="1" x14ac:dyDescent="0.3">
      <c r="A457">
        <v>456</v>
      </c>
      <c r="B457" s="2">
        <v>43921</v>
      </c>
      <c r="C457" t="s">
        <v>150</v>
      </c>
      <c r="D457" t="s">
        <v>10</v>
      </c>
      <c r="E457" t="s">
        <v>5</v>
      </c>
      <c r="F457" t="s">
        <v>175</v>
      </c>
      <c r="G457" t="s">
        <v>162</v>
      </c>
      <c r="H457">
        <v>9450</v>
      </c>
      <c r="I457">
        <v>10500</v>
      </c>
      <c r="J457">
        <v>6</v>
      </c>
      <c r="K457">
        <f>Table1[[#This Row],[Qty]]*Table1[[#This Row],[Cost]]</f>
        <v>56700</v>
      </c>
      <c r="L457">
        <f>Table1[[#This Row],[Qty]]*Table1[[#This Row],[Sales Price]]</f>
        <v>63000</v>
      </c>
      <c r="M457">
        <f>Table1[[#This Row],[Revenue]]-Table1[[#This Row],[Cost Price]]</f>
        <v>6300</v>
      </c>
    </row>
    <row r="458" spans="1:13" hidden="1" x14ac:dyDescent="0.3">
      <c r="A458">
        <v>457</v>
      </c>
      <c r="B458" s="2">
        <v>43922</v>
      </c>
      <c r="C458" t="s">
        <v>151</v>
      </c>
      <c r="D458" t="s">
        <v>9</v>
      </c>
      <c r="E458" t="s">
        <v>7</v>
      </c>
      <c r="F458" t="s">
        <v>204</v>
      </c>
      <c r="G458" t="s">
        <v>162</v>
      </c>
      <c r="H458">
        <v>36000</v>
      </c>
      <c r="I458">
        <v>40000</v>
      </c>
      <c r="J458">
        <v>3</v>
      </c>
      <c r="K458">
        <f>Table1[[#This Row],[Qty]]*Table1[[#This Row],[Cost]]</f>
        <v>108000</v>
      </c>
      <c r="L458">
        <f>Table1[[#This Row],[Qty]]*Table1[[#This Row],[Sales Price]]</f>
        <v>120000</v>
      </c>
      <c r="M458">
        <f>Table1[[#This Row],[Revenue]]-Table1[[#This Row],[Cost Price]]</f>
        <v>12000</v>
      </c>
    </row>
    <row r="459" spans="1:13" hidden="1" x14ac:dyDescent="0.3">
      <c r="A459">
        <v>458</v>
      </c>
      <c r="B459" s="2">
        <v>43923</v>
      </c>
      <c r="C459" t="s">
        <v>152</v>
      </c>
      <c r="D459" t="s">
        <v>10</v>
      </c>
      <c r="E459" t="s">
        <v>8</v>
      </c>
      <c r="F459" t="s">
        <v>205</v>
      </c>
      <c r="G459" t="s">
        <v>162</v>
      </c>
      <c r="H459">
        <v>24300</v>
      </c>
      <c r="I459">
        <v>27000</v>
      </c>
      <c r="J459">
        <v>5</v>
      </c>
      <c r="K459">
        <f>Table1[[#This Row],[Qty]]*Table1[[#This Row],[Cost]]</f>
        <v>121500</v>
      </c>
      <c r="L459">
        <f>Table1[[#This Row],[Qty]]*Table1[[#This Row],[Sales Price]]</f>
        <v>135000</v>
      </c>
      <c r="M459">
        <f>Table1[[#This Row],[Revenue]]-Table1[[#This Row],[Cost Price]]</f>
        <v>13500</v>
      </c>
    </row>
    <row r="460" spans="1:13" hidden="1" x14ac:dyDescent="0.3">
      <c r="A460">
        <v>459</v>
      </c>
      <c r="B460" s="2">
        <v>43924</v>
      </c>
      <c r="C460" t="s">
        <v>153</v>
      </c>
      <c r="D460" t="s">
        <v>10</v>
      </c>
      <c r="E460" t="s">
        <v>5</v>
      </c>
      <c r="F460" t="s">
        <v>206</v>
      </c>
      <c r="G460" t="s">
        <v>162</v>
      </c>
      <c r="H460">
        <v>9180</v>
      </c>
      <c r="I460">
        <v>10200</v>
      </c>
      <c r="J460">
        <v>1</v>
      </c>
      <c r="K460">
        <f>Table1[[#This Row],[Qty]]*Table1[[#This Row],[Cost]]</f>
        <v>9180</v>
      </c>
      <c r="L460">
        <f>Table1[[#This Row],[Qty]]*Table1[[#This Row],[Sales Price]]</f>
        <v>10200</v>
      </c>
      <c r="M460">
        <f>Table1[[#This Row],[Revenue]]-Table1[[#This Row],[Cost Price]]</f>
        <v>1020</v>
      </c>
    </row>
    <row r="461" spans="1:13" hidden="1" x14ac:dyDescent="0.3">
      <c r="A461">
        <v>460</v>
      </c>
      <c r="B461" s="2">
        <v>43925</v>
      </c>
      <c r="C461" t="s">
        <v>154</v>
      </c>
      <c r="D461" t="s">
        <v>9</v>
      </c>
      <c r="E461" t="s">
        <v>7</v>
      </c>
      <c r="F461" t="s">
        <v>207</v>
      </c>
      <c r="G461" t="s">
        <v>162</v>
      </c>
      <c r="H461">
        <v>8640</v>
      </c>
      <c r="I461">
        <v>9600</v>
      </c>
      <c r="J461">
        <v>5</v>
      </c>
      <c r="K461">
        <f>Table1[[#This Row],[Qty]]*Table1[[#This Row],[Cost]]</f>
        <v>43200</v>
      </c>
      <c r="L461">
        <f>Table1[[#This Row],[Qty]]*Table1[[#This Row],[Sales Price]]</f>
        <v>48000</v>
      </c>
      <c r="M461">
        <f>Table1[[#This Row],[Revenue]]-Table1[[#This Row],[Cost Price]]</f>
        <v>4800</v>
      </c>
    </row>
    <row r="462" spans="1:13" hidden="1" x14ac:dyDescent="0.3">
      <c r="A462">
        <v>461</v>
      </c>
      <c r="B462" s="2">
        <v>43926</v>
      </c>
      <c r="C462" t="s">
        <v>155</v>
      </c>
      <c r="D462" t="s">
        <v>10</v>
      </c>
      <c r="E462" t="s">
        <v>8</v>
      </c>
      <c r="F462" t="s">
        <v>208</v>
      </c>
      <c r="G462" t="s">
        <v>162</v>
      </c>
      <c r="H462">
        <v>8280</v>
      </c>
      <c r="I462">
        <v>9200</v>
      </c>
      <c r="J462">
        <v>7</v>
      </c>
      <c r="K462">
        <f>Table1[[#This Row],[Qty]]*Table1[[#This Row],[Cost]]</f>
        <v>57960</v>
      </c>
      <c r="L462">
        <f>Table1[[#This Row],[Qty]]*Table1[[#This Row],[Sales Price]]</f>
        <v>64400</v>
      </c>
      <c r="M462">
        <f>Table1[[#This Row],[Revenue]]-Table1[[#This Row],[Cost Price]]</f>
        <v>6440</v>
      </c>
    </row>
    <row r="463" spans="1:13" hidden="1" x14ac:dyDescent="0.3">
      <c r="A463">
        <v>462</v>
      </c>
      <c r="B463" s="2">
        <v>43927</v>
      </c>
      <c r="C463" t="s">
        <v>156</v>
      </c>
      <c r="D463" t="s">
        <v>9</v>
      </c>
      <c r="E463" t="s">
        <v>5</v>
      </c>
      <c r="F463" t="s">
        <v>209</v>
      </c>
      <c r="G463" t="s">
        <v>162</v>
      </c>
      <c r="H463">
        <v>4950</v>
      </c>
      <c r="I463">
        <v>5500</v>
      </c>
      <c r="J463">
        <v>4</v>
      </c>
      <c r="K463">
        <f>Table1[[#This Row],[Qty]]*Table1[[#This Row],[Cost]]</f>
        <v>19800</v>
      </c>
      <c r="L463">
        <f>Table1[[#This Row],[Qty]]*Table1[[#This Row],[Sales Price]]</f>
        <v>22000</v>
      </c>
      <c r="M463">
        <f>Table1[[#This Row],[Revenue]]-Table1[[#This Row],[Cost Price]]</f>
        <v>2200</v>
      </c>
    </row>
    <row r="464" spans="1:13" hidden="1" x14ac:dyDescent="0.3">
      <c r="A464">
        <v>463</v>
      </c>
      <c r="B464" s="2">
        <v>43928</v>
      </c>
      <c r="C464" t="s">
        <v>157</v>
      </c>
      <c r="D464" t="s">
        <v>10</v>
      </c>
      <c r="E464" t="s">
        <v>7</v>
      </c>
      <c r="F464" t="s">
        <v>210</v>
      </c>
      <c r="G464" t="s">
        <v>162</v>
      </c>
      <c r="H464">
        <v>3150</v>
      </c>
      <c r="I464">
        <v>3500</v>
      </c>
      <c r="J464">
        <v>8</v>
      </c>
      <c r="K464">
        <f>Table1[[#This Row],[Qty]]*Table1[[#This Row],[Cost]]</f>
        <v>25200</v>
      </c>
      <c r="L464">
        <f>Table1[[#This Row],[Qty]]*Table1[[#This Row],[Sales Price]]</f>
        <v>28000</v>
      </c>
      <c r="M464">
        <f>Table1[[#This Row],[Revenue]]-Table1[[#This Row],[Cost Price]]</f>
        <v>2800</v>
      </c>
    </row>
    <row r="465" spans="1:13" hidden="1" x14ac:dyDescent="0.3">
      <c r="A465">
        <v>464</v>
      </c>
      <c r="B465" s="2">
        <v>43929</v>
      </c>
      <c r="C465" t="s">
        <v>158</v>
      </c>
      <c r="D465" t="s">
        <v>9</v>
      </c>
      <c r="E465" t="s">
        <v>7</v>
      </c>
      <c r="F465" t="s">
        <v>211</v>
      </c>
      <c r="G465" t="s">
        <v>170</v>
      </c>
      <c r="H465">
        <v>2700</v>
      </c>
      <c r="I465">
        <v>3000</v>
      </c>
      <c r="J465">
        <v>8</v>
      </c>
      <c r="K465">
        <f>Table1[[#This Row],[Qty]]*Table1[[#This Row],[Cost]]</f>
        <v>21600</v>
      </c>
      <c r="L465">
        <f>Table1[[#This Row],[Qty]]*Table1[[#This Row],[Sales Price]]</f>
        <v>24000</v>
      </c>
      <c r="M465">
        <f>Table1[[#This Row],[Revenue]]-Table1[[#This Row],[Cost Price]]</f>
        <v>2400</v>
      </c>
    </row>
    <row r="466" spans="1:13" hidden="1" x14ac:dyDescent="0.3">
      <c r="A466">
        <v>465</v>
      </c>
      <c r="B466" s="2">
        <v>43930</v>
      </c>
      <c r="C466" t="s">
        <v>159</v>
      </c>
      <c r="D466" t="s">
        <v>9</v>
      </c>
      <c r="E466" t="s">
        <v>7</v>
      </c>
      <c r="F466" t="s">
        <v>212</v>
      </c>
      <c r="G466" t="s">
        <v>170</v>
      </c>
      <c r="H466">
        <v>4050</v>
      </c>
      <c r="I466">
        <v>4500</v>
      </c>
      <c r="J466">
        <v>9</v>
      </c>
      <c r="K466">
        <f>Table1[[#This Row],[Qty]]*Table1[[#This Row],[Cost]]</f>
        <v>36450</v>
      </c>
      <c r="L466">
        <f>Table1[[#This Row],[Qty]]*Table1[[#This Row],[Sales Price]]</f>
        <v>40500</v>
      </c>
      <c r="M466">
        <f>Table1[[#This Row],[Revenue]]-Table1[[#This Row],[Cost Price]]</f>
        <v>4050</v>
      </c>
    </row>
    <row r="467" spans="1:13" hidden="1" x14ac:dyDescent="0.3">
      <c r="A467">
        <v>466</v>
      </c>
      <c r="B467" s="2">
        <v>43931</v>
      </c>
      <c r="C467" t="s">
        <v>160</v>
      </c>
      <c r="D467" t="s">
        <v>9</v>
      </c>
      <c r="E467" t="s">
        <v>7</v>
      </c>
      <c r="F467" t="s">
        <v>213</v>
      </c>
      <c r="G467" t="s">
        <v>170</v>
      </c>
      <c r="H467">
        <v>53100</v>
      </c>
      <c r="I467">
        <v>59000</v>
      </c>
      <c r="J467">
        <v>2</v>
      </c>
      <c r="K467">
        <f>Table1[[#This Row],[Qty]]*Table1[[#This Row],[Cost]]</f>
        <v>106200</v>
      </c>
      <c r="L467">
        <f>Table1[[#This Row],[Qty]]*Table1[[#This Row],[Sales Price]]</f>
        <v>118000</v>
      </c>
      <c r="M467">
        <f>Table1[[#This Row],[Revenue]]-Table1[[#This Row],[Cost Price]]</f>
        <v>11800</v>
      </c>
    </row>
    <row r="468" spans="1:13" hidden="1" x14ac:dyDescent="0.3">
      <c r="A468">
        <v>467</v>
      </c>
      <c r="B468" s="2">
        <v>43932</v>
      </c>
      <c r="C468" t="s">
        <v>11</v>
      </c>
      <c r="D468" t="s">
        <v>9</v>
      </c>
      <c r="E468" t="s">
        <v>7</v>
      </c>
      <c r="F468" t="s">
        <v>214</v>
      </c>
      <c r="G468" t="s">
        <v>215</v>
      </c>
      <c r="H468">
        <v>88200</v>
      </c>
      <c r="I468">
        <v>98000</v>
      </c>
      <c r="J468">
        <v>1</v>
      </c>
      <c r="K468">
        <f>Table1[[#This Row],[Qty]]*Table1[[#This Row],[Cost]]</f>
        <v>88200</v>
      </c>
      <c r="L468">
        <f>Table1[[#This Row],[Qty]]*Table1[[#This Row],[Sales Price]]</f>
        <v>98000</v>
      </c>
      <c r="M468">
        <f>Table1[[#This Row],[Revenue]]-Table1[[#This Row],[Cost Price]]</f>
        <v>9800</v>
      </c>
    </row>
    <row r="469" spans="1:13" hidden="1" x14ac:dyDescent="0.3">
      <c r="A469">
        <v>468</v>
      </c>
      <c r="B469" s="2">
        <v>43933</v>
      </c>
      <c r="C469" t="s">
        <v>12</v>
      </c>
      <c r="D469" t="s">
        <v>10</v>
      </c>
      <c r="E469" t="s">
        <v>7</v>
      </c>
      <c r="F469" t="s">
        <v>216</v>
      </c>
      <c r="G469" t="s">
        <v>215</v>
      </c>
      <c r="H469">
        <v>8640</v>
      </c>
      <c r="I469">
        <v>9600</v>
      </c>
      <c r="J469">
        <v>22</v>
      </c>
      <c r="K469">
        <f>Table1[[#This Row],[Qty]]*Table1[[#This Row],[Cost]]</f>
        <v>190080</v>
      </c>
      <c r="L469">
        <f>Table1[[#This Row],[Qty]]*Table1[[#This Row],[Sales Price]]</f>
        <v>211200</v>
      </c>
      <c r="M469">
        <f>Table1[[#This Row],[Revenue]]-Table1[[#This Row],[Cost Price]]</f>
        <v>21120</v>
      </c>
    </row>
    <row r="470" spans="1:13" hidden="1" x14ac:dyDescent="0.3">
      <c r="A470">
        <v>469</v>
      </c>
      <c r="B470" s="2">
        <v>43934</v>
      </c>
      <c r="C470" t="s">
        <v>13</v>
      </c>
      <c r="D470" t="s">
        <v>9</v>
      </c>
      <c r="E470" t="s">
        <v>7</v>
      </c>
      <c r="F470" t="s">
        <v>217</v>
      </c>
      <c r="G470" t="s">
        <v>215</v>
      </c>
      <c r="H470">
        <v>8280</v>
      </c>
      <c r="I470">
        <v>9200</v>
      </c>
      <c r="J470">
        <v>8</v>
      </c>
      <c r="K470">
        <f>Table1[[#This Row],[Qty]]*Table1[[#This Row],[Cost]]</f>
        <v>66240</v>
      </c>
      <c r="L470">
        <f>Table1[[#This Row],[Qty]]*Table1[[#This Row],[Sales Price]]</f>
        <v>73600</v>
      </c>
      <c r="M470">
        <f>Table1[[#This Row],[Revenue]]-Table1[[#This Row],[Cost Price]]</f>
        <v>7360</v>
      </c>
    </row>
    <row r="471" spans="1:13" x14ac:dyDescent="0.3">
      <c r="A471">
        <v>470</v>
      </c>
      <c r="B471" s="2">
        <v>43935</v>
      </c>
      <c r="C471" t="s">
        <v>14</v>
      </c>
      <c r="D471" t="s">
        <v>9</v>
      </c>
      <c r="E471" t="s">
        <v>7</v>
      </c>
      <c r="F471" t="s">
        <v>218</v>
      </c>
      <c r="G471" t="s">
        <v>215</v>
      </c>
      <c r="H471">
        <v>4950</v>
      </c>
      <c r="I471">
        <v>5500</v>
      </c>
      <c r="J471">
        <v>7</v>
      </c>
      <c r="K471">
        <f>Table1[[#This Row],[Qty]]*Table1[[#This Row],[Cost]]</f>
        <v>34650</v>
      </c>
      <c r="L471">
        <f>Table1[[#This Row],[Qty]]*Table1[[#This Row],[Sales Price]]</f>
        <v>38500</v>
      </c>
      <c r="M471">
        <f>Table1[[#This Row],[Revenue]]-Table1[[#This Row],[Cost Price]]</f>
        <v>3850</v>
      </c>
    </row>
    <row r="472" spans="1:13" hidden="1" x14ac:dyDescent="0.3">
      <c r="A472">
        <v>471</v>
      </c>
      <c r="B472" s="2">
        <v>43936</v>
      </c>
      <c r="C472" t="s">
        <v>15</v>
      </c>
      <c r="D472" t="s">
        <v>9</v>
      </c>
      <c r="E472" t="s">
        <v>7</v>
      </c>
      <c r="F472" t="s">
        <v>219</v>
      </c>
      <c r="G472" t="s">
        <v>215</v>
      </c>
      <c r="H472">
        <v>3150</v>
      </c>
      <c r="I472">
        <v>3500</v>
      </c>
      <c r="J472">
        <v>56</v>
      </c>
      <c r="K472">
        <f>Table1[[#This Row],[Qty]]*Table1[[#This Row],[Cost]]</f>
        <v>176400</v>
      </c>
      <c r="L472">
        <f>Table1[[#This Row],[Qty]]*Table1[[#This Row],[Sales Price]]</f>
        <v>196000</v>
      </c>
      <c r="M472">
        <f>Table1[[#This Row],[Revenue]]-Table1[[#This Row],[Cost Price]]</f>
        <v>19600</v>
      </c>
    </row>
    <row r="473" spans="1:13" hidden="1" x14ac:dyDescent="0.3">
      <c r="A473">
        <v>472</v>
      </c>
      <c r="B473" s="2">
        <v>43937</v>
      </c>
      <c r="C473" t="s">
        <v>16</v>
      </c>
      <c r="D473" t="s">
        <v>9</v>
      </c>
      <c r="E473" t="s">
        <v>7</v>
      </c>
      <c r="F473" t="s">
        <v>220</v>
      </c>
      <c r="G473" t="s">
        <v>215</v>
      </c>
      <c r="H473">
        <v>2700</v>
      </c>
      <c r="I473">
        <v>3000</v>
      </c>
      <c r="J473">
        <v>10</v>
      </c>
      <c r="K473">
        <f>Table1[[#This Row],[Qty]]*Table1[[#This Row],[Cost]]</f>
        <v>27000</v>
      </c>
      <c r="L473">
        <f>Table1[[#This Row],[Qty]]*Table1[[#This Row],[Sales Price]]</f>
        <v>30000</v>
      </c>
      <c r="M473">
        <f>Table1[[#This Row],[Revenue]]-Table1[[#This Row],[Cost Price]]</f>
        <v>3000</v>
      </c>
    </row>
    <row r="474" spans="1:13" hidden="1" x14ac:dyDescent="0.3">
      <c r="A474">
        <v>473</v>
      </c>
      <c r="B474" s="2">
        <v>43938</v>
      </c>
      <c r="C474" t="s">
        <v>17</v>
      </c>
      <c r="D474" t="s">
        <v>9</v>
      </c>
      <c r="E474" t="s">
        <v>7</v>
      </c>
      <c r="F474" t="s">
        <v>221</v>
      </c>
      <c r="G474" t="s">
        <v>215</v>
      </c>
      <c r="H474">
        <v>4050</v>
      </c>
      <c r="I474">
        <v>4500</v>
      </c>
      <c r="J474">
        <v>9</v>
      </c>
      <c r="K474">
        <f>Table1[[#This Row],[Qty]]*Table1[[#This Row],[Cost]]</f>
        <v>36450</v>
      </c>
      <c r="L474">
        <f>Table1[[#This Row],[Qty]]*Table1[[#This Row],[Sales Price]]</f>
        <v>40500</v>
      </c>
      <c r="M474">
        <f>Table1[[#This Row],[Revenue]]-Table1[[#This Row],[Cost Price]]</f>
        <v>4050</v>
      </c>
    </row>
    <row r="475" spans="1:13" hidden="1" x14ac:dyDescent="0.3">
      <c r="A475">
        <v>474</v>
      </c>
      <c r="B475" s="2">
        <v>43939</v>
      </c>
      <c r="C475" t="s">
        <v>18</v>
      </c>
      <c r="D475" t="s">
        <v>9</v>
      </c>
      <c r="E475" t="s">
        <v>7</v>
      </c>
      <c r="F475" t="s">
        <v>222</v>
      </c>
      <c r="G475" t="s">
        <v>215</v>
      </c>
      <c r="H475">
        <v>53100</v>
      </c>
      <c r="I475">
        <v>59000</v>
      </c>
      <c r="J475">
        <v>27</v>
      </c>
      <c r="K475">
        <f>Table1[[#This Row],[Qty]]*Table1[[#This Row],[Cost]]</f>
        <v>1433700</v>
      </c>
      <c r="L475">
        <f>Table1[[#This Row],[Qty]]*Table1[[#This Row],[Sales Price]]</f>
        <v>1593000</v>
      </c>
      <c r="M475">
        <f>Table1[[#This Row],[Revenue]]-Table1[[#This Row],[Cost Price]]</f>
        <v>159300</v>
      </c>
    </row>
    <row r="476" spans="1:13" hidden="1" x14ac:dyDescent="0.3">
      <c r="A476">
        <v>475</v>
      </c>
      <c r="B476" s="2">
        <v>43940</v>
      </c>
      <c r="C476" t="s">
        <v>19</v>
      </c>
      <c r="D476" t="s">
        <v>10</v>
      </c>
      <c r="E476" t="s">
        <v>7</v>
      </c>
      <c r="F476" t="s">
        <v>223</v>
      </c>
      <c r="G476" t="s">
        <v>215</v>
      </c>
      <c r="H476">
        <v>88200</v>
      </c>
      <c r="I476">
        <v>98000</v>
      </c>
      <c r="J476">
        <v>15</v>
      </c>
      <c r="K476">
        <f>Table1[[#This Row],[Qty]]*Table1[[#This Row],[Cost]]</f>
        <v>1323000</v>
      </c>
      <c r="L476">
        <f>Table1[[#This Row],[Qty]]*Table1[[#This Row],[Sales Price]]</f>
        <v>1470000</v>
      </c>
      <c r="M476">
        <f>Table1[[#This Row],[Revenue]]-Table1[[#This Row],[Cost Price]]</f>
        <v>147000</v>
      </c>
    </row>
    <row r="477" spans="1:13" hidden="1" x14ac:dyDescent="0.3">
      <c r="A477">
        <v>476</v>
      </c>
      <c r="B477" s="2">
        <v>43941</v>
      </c>
      <c r="C477" t="s">
        <v>20</v>
      </c>
      <c r="D477" t="s">
        <v>10</v>
      </c>
      <c r="E477" t="s">
        <v>7</v>
      </c>
      <c r="F477" t="s">
        <v>224</v>
      </c>
      <c r="G477" t="s">
        <v>215</v>
      </c>
      <c r="H477">
        <v>38250</v>
      </c>
      <c r="I477">
        <v>42500</v>
      </c>
      <c r="J477">
        <v>3</v>
      </c>
      <c r="K477">
        <f>Table1[[#This Row],[Qty]]*Table1[[#This Row],[Cost]]</f>
        <v>114750</v>
      </c>
      <c r="L477">
        <f>Table1[[#This Row],[Qty]]*Table1[[#This Row],[Sales Price]]</f>
        <v>127500</v>
      </c>
      <c r="M477">
        <f>Table1[[#This Row],[Revenue]]-Table1[[#This Row],[Cost Price]]</f>
        <v>12750</v>
      </c>
    </row>
    <row r="478" spans="1:13" hidden="1" x14ac:dyDescent="0.3">
      <c r="A478">
        <v>477</v>
      </c>
      <c r="B478" s="2">
        <v>43942</v>
      </c>
      <c r="C478" t="s">
        <v>21</v>
      </c>
      <c r="D478" t="s">
        <v>10</v>
      </c>
      <c r="E478" t="s">
        <v>7</v>
      </c>
      <c r="F478" t="s">
        <v>225</v>
      </c>
      <c r="G478" t="s">
        <v>215</v>
      </c>
      <c r="H478">
        <v>2700</v>
      </c>
      <c r="I478">
        <v>3000</v>
      </c>
      <c r="J478">
        <v>9</v>
      </c>
      <c r="K478">
        <f>Table1[[#This Row],[Qty]]*Table1[[#This Row],[Cost]]</f>
        <v>24300</v>
      </c>
      <c r="L478">
        <f>Table1[[#This Row],[Qty]]*Table1[[#This Row],[Sales Price]]</f>
        <v>27000</v>
      </c>
      <c r="M478">
        <f>Table1[[#This Row],[Revenue]]-Table1[[#This Row],[Cost Price]]</f>
        <v>2700</v>
      </c>
    </row>
    <row r="479" spans="1:13" x14ac:dyDescent="0.3">
      <c r="A479">
        <v>478</v>
      </c>
      <c r="B479" s="2">
        <v>43943</v>
      </c>
      <c r="C479" t="s">
        <v>22</v>
      </c>
      <c r="D479" t="s">
        <v>10</v>
      </c>
      <c r="E479" t="s">
        <v>7</v>
      </c>
      <c r="F479" t="s">
        <v>226</v>
      </c>
      <c r="G479" t="s">
        <v>215</v>
      </c>
      <c r="H479">
        <v>23850</v>
      </c>
      <c r="I479">
        <v>26500</v>
      </c>
      <c r="J479">
        <v>22</v>
      </c>
      <c r="K479">
        <f>Table1[[#This Row],[Qty]]*Table1[[#This Row],[Cost]]</f>
        <v>524700</v>
      </c>
      <c r="L479">
        <f>Table1[[#This Row],[Qty]]*Table1[[#This Row],[Sales Price]]</f>
        <v>583000</v>
      </c>
      <c r="M479">
        <f>Table1[[#This Row],[Revenue]]-Table1[[#This Row],[Cost Price]]</f>
        <v>58300</v>
      </c>
    </row>
    <row r="480" spans="1:13" hidden="1" x14ac:dyDescent="0.3">
      <c r="A480">
        <v>479</v>
      </c>
      <c r="B480" s="2">
        <v>43944</v>
      </c>
      <c r="C480" t="s">
        <v>23</v>
      </c>
      <c r="D480" t="s">
        <v>10</v>
      </c>
      <c r="E480" t="s">
        <v>7</v>
      </c>
      <c r="F480" t="s">
        <v>169</v>
      </c>
      <c r="G480" t="s">
        <v>170</v>
      </c>
      <c r="H480">
        <v>24750</v>
      </c>
      <c r="I480">
        <v>27500</v>
      </c>
      <c r="J480">
        <v>16</v>
      </c>
      <c r="K480">
        <f>Table1[[#This Row],[Qty]]*Table1[[#This Row],[Cost]]</f>
        <v>396000</v>
      </c>
      <c r="L480">
        <f>Table1[[#This Row],[Qty]]*Table1[[#This Row],[Sales Price]]</f>
        <v>440000</v>
      </c>
      <c r="M480">
        <f>Table1[[#This Row],[Revenue]]-Table1[[#This Row],[Cost Price]]</f>
        <v>44000</v>
      </c>
    </row>
    <row r="481" spans="1:13" hidden="1" x14ac:dyDescent="0.3">
      <c r="A481">
        <v>480</v>
      </c>
      <c r="B481" s="2">
        <v>43945</v>
      </c>
      <c r="C481" t="s">
        <v>24</v>
      </c>
      <c r="D481" t="s">
        <v>10</v>
      </c>
      <c r="E481" t="s">
        <v>7</v>
      </c>
      <c r="F481" t="s">
        <v>171</v>
      </c>
      <c r="G481" t="s">
        <v>170</v>
      </c>
      <c r="H481">
        <v>44550</v>
      </c>
      <c r="I481">
        <v>49500</v>
      </c>
      <c r="J481">
        <v>6</v>
      </c>
      <c r="K481">
        <f>Table1[[#This Row],[Qty]]*Table1[[#This Row],[Cost]]</f>
        <v>267300</v>
      </c>
      <c r="L481">
        <f>Table1[[#This Row],[Qty]]*Table1[[#This Row],[Sales Price]]</f>
        <v>297000</v>
      </c>
      <c r="M481">
        <f>Table1[[#This Row],[Revenue]]-Table1[[#This Row],[Cost Price]]</f>
        <v>29700</v>
      </c>
    </row>
    <row r="482" spans="1:13" hidden="1" x14ac:dyDescent="0.3">
      <c r="A482">
        <v>481</v>
      </c>
      <c r="B482" s="2">
        <v>43946</v>
      </c>
      <c r="C482" t="s">
        <v>25</v>
      </c>
      <c r="D482" t="s">
        <v>9</v>
      </c>
      <c r="E482" t="s">
        <v>7</v>
      </c>
      <c r="F482" t="s">
        <v>172</v>
      </c>
      <c r="G482" t="s">
        <v>170</v>
      </c>
      <c r="H482">
        <v>9000</v>
      </c>
      <c r="I482">
        <v>10000</v>
      </c>
      <c r="J482">
        <v>3</v>
      </c>
      <c r="K482">
        <f>Table1[[#This Row],[Qty]]*Table1[[#This Row],[Cost]]</f>
        <v>27000</v>
      </c>
      <c r="L482">
        <f>Table1[[#This Row],[Qty]]*Table1[[#This Row],[Sales Price]]</f>
        <v>30000</v>
      </c>
      <c r="M482">
        <f>Table1[[#This Row],[Revenue]]-Table1[[#This Row],[Cost Price]]</f>
        <v>3000</v>
      </c>
    </row>
    <row r="483" spans="1:13" hidden="1" x14ac:dyDescent="0.3">
      <c r="A483">
        <v>482</v>
      </c>
      <c r="B483" s="2">
        <v>43947</v>
      </c>
      <c r="C483" t="s">
        <v>26</v>
      </c>
      <c r="D483" t="s">
        <v>10</v>
      </c>
      <c r="E483" t="s">
        <v>7</v>
      </c>
      <c r="F483" t="s">
        <v>173</v>
      </c>
      <c r="G483" t="s">
        <v>170</v>
      </c>
      <c r="H483">
        <v>8640</v>
      </c>
      <c r="I483">
        <v>9600</v>
      </c>
      <c r="J483">
        <v>5</v>
      </c>
      <c r="K483">
        <f>Table1[[#This Row],[Qty]]*Table1[[#This Row],[Cost]]</f>
        <v>43200</v>
      </c>
      <c r="L483">
        <f>Table1[[#This Row],[Qty]]*Table1[[#This Row],[Sales Price]]</f>
        <v>48000</v>
      </c>
      <c r="M483">
        <f>Table1[[#This Row],[Revenue]]-Table1[[#This Row],[Cost Price]]</f>
        <v>4800</v>
      </c>
    </row>
    <row r="484" spans="1:13" hidden="1" x14ac:dyDescent="0.3">
      <c r="A484">
        <v>483</v>
      </c>
      <c r="B484" s="2">
        <v>43948</v>
      </c>
      <c r="C484" t="s">
        <v>27</v>
      </c>
      <c r="D484" t="s">
        <v>10</v>
      </c>
      <c r="E484" t="s">
        <v>7</v>
      </c>
      <c r="F484" t="s">
        <v>211</v>
      </c>
      <c r="G484" t="s">
        <v>170</v>
      </c>
      <c r="H484">
        <v>9000</v>
      </c>
      <c r="I484">
        <v>10000</v>
      </c>
      <c r="J484">
        <v>1</v>
      </c>
      <c r="K484">
        <f>Table1[[#This Row],[Qty]]*Table1[[#This Row],[Cost]]</f>
        <v>9000</v>
      </c>
      <c r="L484">
        <f>Table1[[#This Row],[Qty]]*Table1[[#This Row],[Sales Price]]</f>
        <v>10000</v>
      </c>
      <c r="M484">
        <f>Table1[[#This Row],[Revenue]]-Table1[[#This Row],[Cost Price]]</f>
        <v>1000</v>
      </c>
    </row>
    <row r="485" spans="1:13" hidden="1" x14ac:dyDescent="0.3">
      <c r="A485">
        <v>484</v>
      </c>
      <c r="B485" s="2">
        <v>43949</v>
      </c>
      <c r="C485" t="s">
        <v>28</v>
      </c>
      <c r="D485" t="s">
        <v>10</v>
      </c>
      <c r="E485" t="s">
        <v>7</v>
      </c>
      <c r="F485" t="s">
        <v>212</v>
      </c>
      <c r="G485" t="s">
        <v>170</v>
      </c>
      <c r="H485">
        <v>3870</v>
      </c>
      <c r="I485">
        <v>4300</v>
      </c>
      <c r="J485">
        <v>5</v>
      </c>
      <c r="K485">
        <f>Table1[[#This Row],[Qty]]*Table1[[#This Row],[Cost]]</f>
        <v>19350</v>
      </c>
      <c r="L485">
        <f>Table1[[#This Row],[Qty]]*Table1[[#This Row],[Sales Price]]</f>
        <v>21500</v>
      </c>
      <c r="M485">
        <f>Table1[[#This Row],[Revenue]]-Table1[[#This Row],[Cost Price]]</f>
        <v>2150</v>
      </c>
    </row>
    <row r="486" spans="1:13" hidden="1" x14ac:dyDescent="0.3">
      <c r="A486">
        <v>485</v>
      </c>
      <c r="B486" s="2">
        <v>43950</v>
      </c>
      <c r="C486" t="s">
        <v>29</v>
      </c>
      <c r="D486" t="s">
        <v>10</v>
      </c>
      <c r="E486" t="s">
        <v>7</v>
      </c>
      <c r="F486" t="s">
        <v>213</v>
      </c>
      <c r="G486" t="s">
        <v>170</v>
      </c>
      <c r="H486">
        <v>8640</v>
      </c>
      <c r="I486">
        <v>9600</v>
      </c>
      <c r="J486">
        <v>7</v>
      </c>
      <c r="K486">
        <f>Table1[[#This Row],[Qty]]*Table1[[#This Row],[Cost]]</f>
        <v>60480</v>
      </c>
      <c r="L486">
        <f>Table1[[#This Row],[Qty]]*Table1[[#This Row],[Sales Price]]</f>
        <v>67200</v>
      </c>
      <c r="M486">
        <f>Table1[[#This Row],[Revenue]]-Table1[[#This Row],[Cost Price]]</f>
        <v>6720</v>
      </c>
    </row>
    <row r="487" spans="1:13" hidden="1" x14ac:dyDescent="0.3">
      <c r="A487">
        <v>486</v>
      </c>
      <c r="B487" s="2">
        <v>43951</v>
      </c>
      <c r="C487" t="s">
        <v>30</v>
      </c>
      <c r="D487" t="s">
        <v>9</v>
      </c>
      <c r="E487" t="s">
        <v>7</v>
      </c>
      <c r="F487" t="s">
        <v>169</v>
      </c>
      <c r="G487" t="s">
        <v>170</v>
      </c>
      <c r="H487">
        <v>8280</v>
      </c>
      <c r="I487">
        <v>9200</v>
      </c>
      <c r="J487">
        <v>4</v>
      </c>
      <c r="K487">
        <f>Table1[[#This Row],[Qty]]*Table1[[#This Row],[Cost]]</f>
        <v>33120</v>
      </c>
      <c r="L487">
        <f>Table1[[#This Row],[Qty]]*Table1[[#This Row],[Sales Price]]</f>
        <v>36800</v>
      </c>
      <c r="M487">
        <f>Table1[[#This Row],[Revenue]]-Table1[[#This Row],[Cost Price]]</f>
        <v>3680</v>
      </c>
    </row>
    <row r="488" spans="1:13" hidden="1" x14ac:dyDescent="0.3">
      <c r="A488">
        <v>487</v>
      </c>
      <c r="B488" s="2">
        <v>43952</v>
      </c>
      <c r="C488" t="s">
        <v>31</v>
      </c>
      <c r="D488" t="s">
        <v>10</v>
      </c>
      <c r="E488" t="s">
        <v>7</v>
      </c>
      <c r="F488" t="s">
        <v>171</v>
      </c>
      <c r="G488" t="s">
        <v>170</v>
      </c>
      <c r="H488">
        <v>4950</v>
      </c>
      <c r="I488">
        <v>5500</v>
      </c>
      <c r="J488">
        <v>8</v>
      </c>
      <c r="K488">
        <f>Table1[[#This Row],[Qty]]*Table1[[#This Row],[Cost]]</f>
        <v>39600</v>
      </c>
      <c r="L488">
        <f>Table1[[#This Row],[Qty]]*Table1[[#This Row],[Sales Price]]</f>
        <v>44000</v>
      </c>
      <c r="M488">
        <f>Table1[[#This Row],[Revenue]]-Table1[[#This Row],[Cost Price]]</f>
        <v>4400</v>
      </c>
    </row>
    <row r="489" spans="1:13" hidden="1" x14ac:dyDescent="0.3">
      <c r="A489">
        <v>488</v>
      </c>
      <c r="B489" s="2">
        <v>43953</v>
      </c>
      <c r="C489" t="s">
        <v>32</v>
      </c>
      <c r="D489" t="s">
        <v>9</v>
      </c>
      <c r="E489" t="s">
        <v>7</v>
      </c>
      <c r="F489" t="s">
        <v>172</v>
      </c>
      <c r="G489" t="s">
        <v>170</v>
      </c>
      <c r="H489">
        <v>3150</v>
      </c>
      <c r="I489">
        <v>3500</v>
      </c>
      <c r="J489">
        <v>8</v>
      </c>
      <c r="K489">
        <f>Table1[[#This Row],[Qty]]*Table1[[#This Row],[Cost]]</f>
        <v>25200</v>
      </c>
      <c r="L489">
        <f>Table1[[#This Row],[Qty]]*Table1[[#This Row],[Sales Price]]</f>
        <v>28000</v>
      </c>
      <c r="M489">
        <f>Table1[[#This Row],[Revenue]]-Table1[[#This Row],[Cost Price]]</f>
        <v>2800</v>
      </c>
    </row>
    <row r="490" spans="1:13" hidden="1" x14ac:dyDescent="0.3">
      <c r="A490">
        <v>489</v>
      </c>
      <c r="B490" s="2">
        <v>43954</v>
      </c>
      <c r="C490" t="s">
        <v>21</v>
      </c>
      <c r="D490" t="s">
        <v>10</v>
      </c>
      <c r="E490" t="s">
        <v>7</v>
      </c>
      <c r="F490" t="s">
        <v>173</v>
      </c>
      <c r="G490" t="s">
        <v>170</v>
      </c>
      <c r="H490">
        <v>2700</v>
      </c>
      <c r="I490">
        <v>3000</v>
      </c>
      <c r="J490">
        <v>9</v>
      </c>
      <c r="K490">
        <f>Table1[[#This Row],[Qty]]*Table1[[#This Row],[Cost]]</f>
        <v>24300</v>
      </c>
      <c r="L490">
        <f>Table1[[#This Row],[Qty]]*Table1[[#This Row],[Sales Price]]</f>
        <v>27000</v>
      </c>
      <c r="M490">
        <f>Table1[[#This Row],[Revenue]]-Table1[[#This Row],[Cost Price]]</f>
        <v>2700</v>
      </c>
    </row>
    <row r="491" spans="1:13" hidden="1" x14ac:dyDescent="0.3">
      <c r="A491">
        <v>490</v>
      </c>
      <c r="B491" s="2">
        <v>43955</v>
      </c>
      <c r="C491" t="s">
        <v>22</v>
      </c>
      <c r="D491" t="s">
        <v>10</v>
      </c>
      <c r="E491" t="s">
        <v>7</v>
      </c>
      <c r="F491" t="s">
        <v>211</v>
      </c>
      <c r="G491" t="s">
        <v>170</v>
      </c>
      <c r="H491">
        <v>4050</v>
      </c>
      <c r="I491">
        <v>4500</v>
      </c>
      <c r="J491">
        <v>2</v>
      </c>
      <c r="K491">
        <f>Table1[[#This Row],[Qty]]*Table1[[#This Row],[Cost]]</f>
        <v>8100</v>
      </c>
      <c r="L491">
        <f>Table1[[#This Row],[Qty]]*Table1[[#This Row],[Sales Price]]</f>
        <v>9000</v>
      </c>
      <c r="M491">
        <f>Table1[[#This Row],[Revenue]]-Table1[[#This Row],[Cost Price]]</f>
        <v>900</v>
      </c>
    </row>
    <row r="492" spans="1:13" hidden="1" x14ac:dyDescent="0.3">
      <c r="A492">
        <v>491</v>
      </c>
      <c r="B492" s="2">
        <v>43956</v>
      </c>
      <c r="C492" t="s">
        <v>23</v>
      </c>
      <c r="D492" t="s">
        <v>10</v>
      </c>
      <c r="E492" t="s">
        <v>7</v>
      </c>
      <c r="F492" t="s">
        <v>212</v>
      </c>
      <c r="G492" t="s">
        <v>170</v>
      </c>
      <c r="H492">
        <v>53100</v>
      </c>
      <c r="I492">
        <v>59000</v>
      </c>
      <c r="J492">
        <v>1</v>
      </c>
      <c r="K492">
        <f>Table1[[#This Row],[Qty]]*Table1[[#This Row],[Cost]]</f>
        <v>53100</v>
      </c>
      <c r="L492">
        <f>Table1[[#This Row],[Qty]]*Table1[[#This Row],[Sales Price]]</f>
        <v>59000</v>
      </c>
      <c r="M492">
        <f>Table1[[#This Row],[Revenue]]-Table1[[#This Row],[Cost Price]]</f>
        <v>5900</v>
      </c>
    </row>
    <row r="493" spans="1:13" hidden="1" x14ac:dyDescent="0.3">
      <c r="A493">
        <v>492</v>
      </c>
      <c r="B493" s="2">
        <v>43957</v>
      </c>
      <c r="C493" t="s">
        <v>24</v>
      </c>
      <c r="D493" t="s">
        <v>10</v>
      </c>
      <c r="E493" t="s">
        <v>7</v>
      </c>
      <c r="F493" t="s">
        <v>213</v>
      </c>
      <c r="G493" t="s">
        <v>170</v>
      </c>
      <c r="H493">
        <v>88200</v>
      </c>
      <c r="I493">
        <v>98000</v>
      </c>
      <c r="J493">
        <v>22</v>
      </c>
      <c r="K493">
        <f>Table1[[#This Row],[Qty]]*Table1[[#This Row],[Cost]]</f>
        <v>1940400</v>
      </c>
      <c r="L493">
        <f>Table1[[#This Row],[Qty]]*Table1[[#This Row],[Sales Price]]</f>
        <v>2156000</v>
      </c>
      <c r="M493">
        <f>Table1[[#This Row],[Revenue]]-Table1[[#This Row],[Cost Price]]</f>
        <v>215600</v>
      </c>
    </row>
    <row r="494" spans="1:13" hidden="1" x14ac:dyDescent="0.3">
      <c r="A494">
        <v>493</v>
      </c>
      <c r="B494" s="2">
        <v>43958</v>
      </c>
      <c r="C494" t="s">
        <v>25</v>
      </c>
      <c r="D494" t="s">
        <v>9</v>
      </c>
      <c r="E494" t="s">
        <v>7</v>
      </c>
      <c r="F494" t="s">
        <v>214</v>
      </c>
      <c r="G494" t="s">
        <v>215</v>
      </c>
      <c r="H494">
        <v>38250</v>
      </c>
      <c r="I494">
        <v>42500</v>
      </c>
      <c r="J494">
        <v>8</v>
      </c>
      <c r="K494">
        <f>Table1[[#This Row],[Qty]]*Table1[[#This Row],[Cost]]</f>
        <v>306000</v>
      </c>
      <c r="L494">
        <f>Table1[[#This Row],[Qty]]*Table1[[#This Row],[Sales Price]]</f>
        <v>340000</v>
      </c>
      <c r="M494">
        <f>Table1[[#This Row],[Revenue]]-Table1[[#This Row],[Cost Price]]</f>
        <v>34000</v>
      </c>
    </row>
    <row r="495" spans="1:13" hidden="1" x14ac:dyDescent="0.3">
      <c r="A495">
        <v>494</v>
      </c>
      <c r="B495" s="2">
        <v>43959</v>
      </c>
      <c r="C495" t="s">
        <v>26</v>
      </c>
      <c r="D495" t="s">
        <v>10</v>
      </c>
      <c r="E495" t="s">
        <v>7</v>
      </c>
      <c r="F495" t="s">
        <v>216</v>
      </c>
      <c r="G495" t="s">
        <v>215</v>
      </c>
      <c r="H495">
        <v>2700</v>
      </c>
      <c r="I495">
        <v>3000</v>
      </c>
      <c r="J495">
        <v>7</v>
      </c>
      <c r="K495">
        <f>Table1[[#This Row],[Qty]]*Table1[[#This Row],[Cost]]</f>
        <v>18900</v>
      </c>
      <c r="L495">
        <f>Table1[[#This Row],[Qty]]*Table1[[#This Row],[Sales Price]]</f>
        <v>21000</v>
      </c>
      <c r="M495">
        <f>Table1[[#This Row],[Revenue]]-Table1[[#This Row],[Cost Price]]</f>
        <v>2100</v>
      </c>
    </row>
    <row r="496" spans="1:13" hidden="1" x14ac:dyDescent="0.3">
      <c r="A496">
        <v>495</v>
      </c>
      <c r="B496" s="2">
        <v>43960</v>
      </c>
      <c r="C496" t="s">
        <v>27</v>
      </c>
      <c r="D496" t="s">
        <v>10</v>
      </c>
      <c r="E496" t="s">
        <v>7</v>
      </c>
      <c r="F496" t="s">
        <v>217</v>
      </c>
      <c r="G496" t="s">
        <v>215</v>
      </c>
      <c r="H496">
        <v>23850</v>
      </c>
      <c r="I496">
        <v>26500</v>
      </c>
      <c r="J496">
        <v>56</v>
      </c>
      <c r="K496">
        <f>Table1[[#This Row],[Qty]]*Table1[[#This Row],[Cost]]</f>
        <v>1335600</v>
      </c>
      <c r="L496">
        <f>Table1[[#This Row],[Qty]]*Table1[[#This Row],[Sales Price]]</f>
        <v>1484000</v>
      </c>
      <c r="M496">
        <f>Table1[[#This Row],[Revenue]]-Table1[[#This Row],[Cost Price]]</f>
        <v>148400</v>
      </c>
    </row>
    <row r="497" spans="1:13" x14ac:dyDescent="0.3">
      <c r="A497">
        <v>496</v>
      </c>
      <c r="B497" s="2">
        <v>43961</v>
      </c>
      <c r="C497" t="s">
        <v>28</v>
      </c>
      <c r="D497" t="s">
        <v>10</v>
      </c>
      <c r="E497" t="s">
        <v>7</v>
      </c>
      <c r="F497" t="s">
        <v>218</v>
      </c>
      <c r="G497" t="s">
        <v>215</v>
      </c>
      <c r="H497">
        <v>24750</v>
      </c>
      <c r="I497">
        <v>27500</v>
      </c>
      <c r="J497">
        <v>10</v>
      </c>
      <c r="K497">
        <f>Table1[[#This Row],[Qty]]*Table1[[#This Row],[Cost]]</f>
        <v>247500</v>
      </c>
      <c r="L497">
        <f>Table1[[#This Row],[Qty]]*Table1[[#This Row],[Sales Price]]</f>
        <v>275000</v>
      </c>
      <c r="M497">
        <f>Table1[[#This Row],[Revenue]]-Table1[[#This Row],[Cost Price]]</f>
        <v>27500</v>
      </c>
    </row>
    <row r="498" spans="1:13" hidden="1" x14ac:dyDescent="0.3">
      <c r="A498">
        <v>497</v>
      </c>
      <c r="B498" s="2">
        <v>43962</v>
      </c>
      <c r="C498" t="s">
        <v>29</v>
      </c>
      <c r="D498" t="s">
        <v>10</v>
      </c>
      <c r="E498" t="s">
        <v>7</v>
      </c>
      <c r="F498" t="s">
        <v>219</v>
      </c>
      <c r="G498" t="s">
        <v>215</v>
      </c>
      <c r="H498">
        <v>44550</v>
      </c>
      <c r="I498">
        <v>49500</v>
      </c>
      <c r="J498">
        <v>9</v>
      </c>
      <c r="K498">
        <f>Table1[[#This Row],[Qty]]*Table1[[#This Row],[Cost]]</f>
        <v>400950</v>
      </c>
      <c r="L498">
        <f>Table1[[#This Row],[Qty]]*Table1[[#This Row],[Sales Price]]</f>
        <v>445500</v>
      </c>
      <c r="M498">
        <f>Table1[[#This Row],[Revenue]]-Table1[[#This Row],[Cost Price]]</f>
        <v>44550</v>
      </c>
    </row>
    <row r="499" spans="1:13" hidden="1" x14ac:dyDescent="0.3">
      <c r="A499">
        <v>498</v>
      </c>
      <c r="B499" s="2">
        <v>43963</v>
      </c>
      <c r="C499" t="s">
        <v>30</v>
      </c>
      <c r="D499" t="s">
        <v>9</v>
      </c>
      <c r="E499" t="s">
        <v>7</v>
      </c>
      <c r="F499" t="s">
        <v>220</v>
      </c>
      <c r="G499" t="s">
        <v>215</v>
      </c>
      <c r="H499">
        <v>9000</v>
      </c>
      <c r="I499">
        <v>10000</v>
      </c>
      <c r="J499">
        <v>27</v>
      </c>
      <c r="K499">
        <f>Table1[[#This Row],[Qty]]*Table1[[#This Row],[Cost]]</f>
        <v>243000</v>
      </c>
      <c r="L499">
        <f>Table1[[#This Row],[Qty]]*Table1[[#This Row],[Sales Price]]</f>
        <v>270000</v>
      </c>
      <c r="M499">
        <f>Table1[[#This Row],[Revenue]]-Table1[[#This Row],[Cost Price]]</f>
        <v>27000</v>
      </c>
    </row>
    <row r="500" spans="1:13" hidden="1" x14ac:dyDescent="0.3">
      <c r="A500">
        <v>499</v>
      </c>
      <c r="B500" s="2">
        <v>43964</v>
      </c>
      <c r="C500" t="s">
        <v>31</v>
      </c>
      <c r="D500" t="s">
        <v>10</v>
      </c>
      <c r="E500" t="s">
        <v>7</v>
      </c>
      <c r="F500" t="s">
        <v>221</v>
      </c>
      <c r="G500" t="s">
        <v>215</v>
      </c>
      <c r="H500">
        <v>8640</v>
      </c>
      <c r="I500">
        <v>9600</v>
      </c>
      <c r="J500">
        <v>15</v>
      </c>
      <c r="K500">
        <f>Table1[[#This Row],[Qty]]*Table1[[#This Row],[Cost]]</f>
        <v>129600</v>
      </c>
      <c r="L500">
        <f>Table1[[#This Row],[Qty]]*Table1[[#This Row],[Sales Price]]</f>
        <v>144000</v>
      </c>
      <c r="M500">
        <f>Table1[[#This Row],[Revenue]]-Table1[[#This Row],[Cost Price]]</f>
        <v>14400</v>
      </c>
    </row>
    <row r="501" spans="1:13" hidden="1" x14ac:dyDescent="0.3">
      <c r="A501">
        <v>500</v>
      </c>
      <c r="B501" s="2">
        <v>43965</v>
      </c>
      <c r="C501" t="s">
        <v>32</v>
      </c>
      <c r="D501" t="s">
        <v>9</v>
      </c>
      <c r="E501" t="s">
        <v>7</v>
      </c>
      <c r="F501" t="s">
        <v>222</v>
      </c>
      <c r="G501" t="s">
        <v>215</v>
      </c>
      <c r="H501">
        <v>9000</v>
      </c>
      <c r="I501">
        <v>10000</v>
      </c>
      <c r="J501">
        <v>3</v>
      </c>
      <c r="K501">
        <f>Table1[[#This Row],[Qty]]*Table1[[#This Row],[Cost]]</f>
        <v>27000</v>
      </c>
      <c r="L501">
        <f>Table1[[#This Row],[Qty]]*Table1[[#This Row],[Sales Price]]</f>
        <v>30000</v>
      </c>
      <c r="M501">
        <f>Table1[[#This Row],[Revenue]]-Table1[[#This Row],[Cost Price]]</f>
        <v>3000</v>
      </c>
    </row>
    <row r="502" spans="1:13" hidden="1" x14ac:dyDescent="0.3">
      <c r="A502">
        <v>501</v>
      </c>
      <c r="B502" s="2">
        <v>43966</v>
      </c>
      <c r="C502" t="s">
        <v>21</v>
      </c>
      <c r="D502" t="s">
        <v>10</v>
      </c>
      <c r="E502" t="s">
        <v>7</v>
      </c>
      <c r="F502" t="s">
        <v>223</v>
      </c>
      <c r="G502" t="s">
        <v>215</v>
      </c>
      <c r="H502">
        <v>3870</v>
      </c>
      <c r="I502">
        <v>4300</v>
      </c>
      <c r="J502">
        <v>9</v>
      </c>
      <c r="K502">
        <f>Table1[[#This Row],[Qty]]*Table1[[#This Row],[Cost]]</f>
        <v>34830</v>
      </c>
      <c r="L502">
        <f>Table1[[#This Row],[Qty]]*Table1[[#This Row],[Sales Price]]</f>
        <v>38700</v>
      </c>
      <c r="M502">
        <f>Table1[[#This Row],[Revenue]]-Table1[[#This Row],[Cost Price]]</f>
        <v>3870</v>
      </c>
    </row>
    <row r="503" spans="1:13" hidden="1" x14ac:dyDescent="0.3">
      <c r="A503">
        <v>502</v>
      </c>
      <c r="B503" s="2">
        <v>43967</v>
      </c>
      <c r="C503" t="s">
        <v>22</v>
      </c>
      <c r="D503" t="s">
        <v>10</v>
      </c>
      <c r="E503" t="s">
        <v>7</v>
      </c>
      <c r="F503" t="s">
        <v>224</v>
      </c>
      <c r="G503" t="s">
        <v>215</v>
      </c>
      <c r="H503">
        <v>8280</v>
      </c>
      <c r="I503">
        <v>9200</v>
      </c>
      <c r="J503">
        <v>22</v>
      </c>
      <c r="K503">
        <f>Table1[[#This Row],[Qty]]*Table1[[#This Row],[Cost]]</f>
        <v>182160</v>
      </c>
      <c r="L503">
        <f>Table1[[#This Row],[Qty]]*Table1[[#This Row],[Sales Price]]</f>
        <v>202400</v>
      </c>
      <c r="M503">
        <f>Table1[[#This Row],[Revenue]]-Table1[[#This Row],[Cost Price]]</f>
        <v>20240</v>
      </c>
    </row>
    <row r="504" spans="1:13" hidden="1" x14ac:dyDescent="0.3">
      <c r="A504">
        <v>503</v>
      </c>
      <c r="B504" s="2">
        <v>43968</v>
      </c>
      <c r="C504" t="s">
        <v>23</v>
      </c>
      <c r="D504" t="s">
        <v>10</v>
      </c>
      <c r="E504" t="s">
        <v>7</v>
      </c>
      <c r="F504" t="s">
        <v>225</v>
      </c>
      <c r="G504" t="s">
        <v>215</v>
      </c>
      <c r="H504">
        <v>4950</v>
      </c>
      <c r="I504">
        <v>5500</v>
      </c>
      <c r="J504">
        <v>16</v>
      </c>
      <c r="K504">
        <f>Table1[[#This Row],[Qty]]*Table1[[#This Row],[Cost]]</f>
        <v>79200</v>
      </c>
      <c r="L504">
        <f>Table1[[#This Row],[Qty]]*Table1[[#This Row],[Sales Price]]</f>
        <v>88000</v>
      </c>
      <c r="M504">
        <f>Table1[[#This Row],[Revenue]]-Table1[[#This Row],[Cost Price]]</f>
        <v>8800</v>
      </c>
    </row>
    <row r="505" spans="1:13" x14ac:dyDescent="0.3">
      <c r="A505">
        <v>504</v>
      </c>
      <c r="B505" s="2">
        <v>43969</v>
      </c>
      <c r="C505" t="s">
        <v>24</v>
      </c>
      <c r="D505" t="s">
        <v>10</v>
      </c>
      <c r="E505" t="s">
        <v>5</v>
      </c>
      <c r="F505" t="s">
        <v>226</v>
      </c>
      <c r="G505" t="s">
        <v>215</v>
      </c>
      <c r="H505">
        <v>3150</v>
      </c>
      <c r="I505">
        <v>3500</v>
      </c>
      <c r="J505">
        <v>6</v>
      </c>
      <c r="K505">
        <f>Table1[[#This Row],[Qty]]*Table1[[#This Row],[Cost]]</f>
        <v>18900</v>
      </c>
      <c r="L505">
        <f>Table1[[#This Row],[Qty]]*Table1[[#This Row],[Sales Price]]</f>
        <v>21000</v>
      </c>
      <c r="M505">
        <f>Table1[[#This Row],[Revenue]]-Table1[[#This Row],[Cost Price]]</f>
        <v>2100</v>
      </c>
    </row>
    <row r="506" spans="1:13" hidden="1" x14ac:dyDescent="0.3">
      <c r="A506">
        <v>505</v>
      </c>
      <c r="B506" s="2">
        <v>43970</v>
      </c>
      <c r="C506" t="s">
        <v>25</v>
      </c>
      <c r="D506" t="s">
        <v>9</v>
      </c>
      <c r="E506" t="s">
        <v>7</v>
      </c>
      <c r="F506" t="s">
        <v>169</v>
      </c>
      <c r="G506" t="s">
        <v>170</v>
      </c>
      <c r="H506">
        <v>2700</v>
      </c>
      <c r="I506">
        <v>3000</v>
      </c>
      <c r="J506">
        <v>3</v>
      </c>
      <c r="K506">
        <f>Table1[[#This Row],[Qty]]*Table1[[#This Row],[Cost]]</f>
        <v>8100</v>
      </c>
      <c r="L506">
        <f>Table1[[#This Row],[Qty]]*Table1[[#This Row],[Sales Price]]</f>
        <v>9000</v>
      </c>
      <c r="M506">
        <f>Table1[[#This Row],[Revenue]]-Table1[[#This Row],[Cost Price]]</f>
        <v>900</v>
      </c>
    </row>
    <row r="507" spans="1:13" hidden="1" x14ac:dyDescent="0.3">
      <c r="A507">
        <v>506</v>
      </c>
      <c r="B507" s="2">
        <v>43971</v>
      </c>
      <c r="C507" t="s">
        <v>26</v>
      </c>
      <c r="D507" t="s">
        <v>10</v>
      </c>
      <c r="E507" t="s">
        <v>8</v>
      </c>
      <c r="F507" t="s">
        <v>171</v>
      </c>
      <c r="G507" t="s">
        <v>170</v>
      </c>
      <c r="H507">
        <v>4050</v>
      </c>
      <c r="I507">
        <v>4500</v>
      </c>
      <c r="J507">
        <v>5</v>
      </c>
      <c r="K507">
        <f>Table1[[#This Row],[Qty]]*Table1[[#This Row],[Cost]]</f>
        <v>20250</v>
      </c>
      <c r="L507">
        <f>Table1[[#This Row],[Qty]]*Table1[[#This Row],[Sales Price]]</f>
        <v>22500</v>
      </c>
      <c r="M507">
        <f>Table1[[#This Row],[Revenue]]-Table1[[#This Row],[Cost Price]]</f>
        <v>2250</v>
      </c>
    </row>
    <row r="508" spans="1:13" hidden="1" x14ac:dyDescent="0.3">
      <c r="A508">
        <v>507</v>
      </c>
      <c r="B508" s="2">
        <v>43972</v>
      </c>
      <c r="C508" t="s">
        <v>27</v>
      </c>
      <c r="D508" t="s">
        <v>10</v>
      </c>
      <c r="E508" t="s">
        <v>5</v>
      </c>
      <c r="F508" t="s">
        <v>172</v>
      </c>
      <c r="G508" t="s">
        <v>170</v>
      </c>
      <c r="H508">
        <v>8280</v>
      </c>
      <c r="I508">
        <v>9200</v>
      </c>
      <c r="J508">
        <v>1</v>
      </c>
      <c r="K508">
        <f>Table1[[#This Row],[Qty]]*Table1[[#This Row],[Cost]]</f>
        <v>8280</v>
      </c>
      <c r="L508">
        <f>Table1[[#This Row],[Qty]]*Table1[[#This Row],[Sales Price]]</f>
        <v>9200</v>
      </c>
      <c r="M508">
        <f>Table1[[#This Row],[Revenue]]-Table1[[#This Row],[Cost Price]]</f>
        <v>920</v>
      </c>
    </row>
    <row r="509" spans="1:13" hidden="1" x14ac:dyDescent="0.3">
      <c r="A509">
        <v>508</v>
      </c>
      <c r="B509" s="2">
        <v>43973</v>
      </c>
      <c r="C509" t="s">
        <v>28</v>
      </c>
      <c r="D509" t="s">
        <v>10</v>
      </c>
      <c r="E509" t="s">
        <v>7</v>
      </c>
      <c r="F509" t="s">
        <v>173</v>
      </c>
      <c r="G509" t="s">
        <v>170</v>
      </c>
      <c r="H509">
        <v>4950</v>
      </c>
      <c r="I509">
        <v>5500</v>
      </c>
      <c r="J509">
        <v>5</v>
      </c>
      <c r="K509">
        <f>Table1[[#This Row],[Qty]]*Table1[[#This Row],[Cost]]</f>
        <v>24750</v>
      </c>
      <c r="L509">
        <f>Table1[[#This Row],[Qty]]*Table1[[#This Row],[Sales Price]]</f>
        <v>27500</v>
      </c>
      <c r="M509">
        <f>Table1[[#This Row],[Revenue]]-Table1[[#This Row],[Cost Price]]</f>
        <v>2750</v>
      </c>
    </row>
    <row r="510" spans="1:13" hidden="1" x14ac:dyDescent="0.3">
      <c r="A510">
        <v>509</v>
      </c>
      <c r="B510" s="2">
        <v>43974</v>
      </c>
      <c r="C510" t="s">
        <v>29</v>
      </c>
      <c r="D510" t="s">
        <v>10</v>
      </c>
      <c r="E510" t="s">
        <v>8</v>
      </c>
      <c r="F510" t="s">
        <v>211</v>
      </c>
      <c r="G510" t="s">
        <v>170</v>
      </c>
      <c r="H510">
        <v>3150</v>
      </c>
      <c r="I510">
        <v>3500</v>
      </c>
      <c r="J510">
        <v>7</v>
      </c>
      <c r="K510">
        <f>Table1[[#This Row],[Qty]]*Table1[[#This Row],[Cost]]</f>
        <v>22050</v>
      </c>
      <c r="L510">
        <f>Table1[[#This Row],[Qty]]*Table1[[#This Row],[Sales Price]]</f>
        <v>24500</v>
      </c>
      <c r="M510">
        <f>Table1[[#This Row],[Revenue]]-Table1[[#This Row],[Cost Price]]</f>
        <v>2450</v>
      </c>
    </row>
    <row r="511" spans="1:13" hidden="1" x14ac:dyDescent="0.3">
      <c r="A511">
        <v>510</v>
      </c>
      <c r="B511" s="2">
        <v>43975</v>
      </c>
      <c r="C511" t="s">
        <v>30</v>
      </c>
      <c r="D511" t="s">
        <v>9</v>
      </c>
      <c r="E511" t="s">
        <v>5</v>
      </c>
      <c r="F511" t="s">
        <v>212</v>
      </c>
      <c r="G511" t="s">
        <v>170</v>
      </c>
      <c r="H511">
        <v>2700</v>
      </c>
      <c r="I511">
        <v>3000</v>
      </c>
      <c r="J511">
        <v>4</v>
      </c>
      <c r="K511">
        <f>Table1[[#This Row],[Qty]]*Table1[[#This Row],[Cost]]</f>
        <v>10800</v>
      </c>
      <c r="L511">
        <f>Table1[[#This Row],[Qty]]*Table1[[#This Row],[Sales Price]]</f>
        <v>12000</v>
      </c>
      <c r="M511">
        <f>Table1[[#This Row],[Revenue]]-Table1[[#This Row],[Cost Price]]</f>
        <v>1200</v>
      </c>
    </row>
    <row r="512" spans="1:13" hidden="1" x14ac:dyDescent="0.3">
      <c r="A512">
        <v>511</v>
      </c>
      <c r="B512" s="2">
        <v>43976</v>
      </c>
      <c r="C512" t="s">
        <v>31</v>
      </c>
      <c r="D512" t="s">
        <v>10</v>
      </c>
      <c r="E512" t="s">
        <v>7</v>
      </c>
      <c r="F512" t="s">
        <v>213</v>
      </c>
      <c r="G512" t="s">
        <v>170</v>
      </c>
      <c r="H512">
        <v>4050</v>
      </c>
      <c r="I512">
        <v>4500</v>
      </c>
      <c r="J512">
        <v>8</v>
      </c>
      <c r="K512">
        <f>Table1[[#This Row],[Qty]]*Table1[[#This Row],[Cost]]</f>
        <v>32400</v>
      </c>
      <c r="L512">
        <f>Table1[[#This Row],[Qty]]*Table1[[#This Row],[Sales Price]]</f>
        <v>36000</v>
      </c>
      <c r="M512">
        <f>Table1[[#This Row],[Revenue]]-Table1[[#This Row],[Cost Price]]</f>
        <v>3600</v>
      </c>
    </row>
    <row r="513" spans="1:13" hidden="1" x14ac:dyDescent="0.3">
      <c r="A513">
        <v>512</v>
      </c>
      <c r="B513" s="2">
        <v>43977</v>
      </c>
      <c r="C513" t="s">
        <v>32</v>
      </c>
      <c r="D513" t="s">
        <v>9</v>
      </c>
      <c r="E513" t="s">
        <v>8</v>
      </c>
      <c r="F513" t="s">
        <v>169</v>
      </c>
      <c r="G513" t="s">
        <v>170</v>
      </c>
      <c r="H513">
        <v>8280</v>
      </c>
      <c r="I513">
        <v>9200</v>
      </c>
      <c r="J513">
        <v>8</v>
      </c>
      <c r="K513">
        <f>Table1[[#This Row],[Qty]]*Table1[[#This Row],[Cost]]</f>
        <v>66240</v>
      </c>
      <c r="L513">
        <f>Table1[[#This Row],[Qty]]*Table1[[#This Row],[Sales Price]]</f>
        <v>73600</v>
      </c>
      <c r="M513">
        <f>Table1[[#This Row],[Revenue]]-Table1[[#This Row],[Cost Price]]</f>
        <v>7360</v>
      </c>
    </row>
    <row r="514" spans="1:13" hidden="1" x14ac:dyDescent="0.3">
      <c r="A514">
        <v>513</v>
      </c>
      <c r="B514" s="2">
        <v>43978</v>
      </c>
      <c r="C514" t="s">
        <v>21</v>
      </c>
      <c r="D514" t="s">
        <v>10</v>
      </c>
      <c r="E514" t="s">
        <v>5</v>
      </c>
      <c r="F514" t="s">
        <v>164</v>
      </c>
      <c r="G514" t="s">
        <v>162</v>
      </c>
      <c r="H514">
        <v>4950</v>
      </c>
      <c r="I514">
        <v>5500</v>
      </c>
      <c r="J514">
        <v>9</v>
      </c>
      <c r="K514">
        <f>Table1[[#This Row],[Qty]]*Table1[[#This Row],[Cost]]</f>
        <v>44550</v>
      </c>
      <c r="L514">
        <f>Table1[[#This Row],[Qty]]*Table1[[#This Row],[Sales Price]]</f>
        <v>49500</v>
      </c>
      <c r="M514">
        <f>Table1[[#This Row],[Revenue]]-Table1[[#This Row],[Cost Price]]</f>
        <v>4950</v>
      </c>
    </row>
    <row r="515" spans="1:13" hidden="1" x14ac:dyDescent="0.3">
      <c r="A515">
        <v>514</v>
      </c>
      <c r="B515" s="2">
        <v>43979</v>
      </c>
      <c r="C515" t="s">
        <v>22</v>
      </c>
      <c r="D515" t="s">
        <v>10</v>
      </c>
      <c r="E515" t="s">
        <v>7</v>
      </c>
      <c r="F515" t="s">
        <v>165</v>
      </c>
      <c r="G515" t="s">
        <v>162</v>
      </c>
      <c r="H515">
        <v>3150</v>
      </c>
      <c r="I515">
        <v>3500</v>
      </c>
      <c r="J515">
        <v>2</v>
      </c>
      <c r="K515">
        <f>Table1[[#This Row],[Qty]]*Table1[[#This Row],[Cost]]</f>
        <v>6300</v>
      </c>
      <c r="L515">
        <f>Table1[[#This Row],[Qty]]*Table1[[#This Row],[Sales Price]]</f>
        <v>7000</v>
      </c>
      <c r="M515">
        <f>Table1[[#This Row],[Revenue]]-Table1[[#This Row],[Cost Price]]</f>
        <v>700</v>
      </c>
    </row>
    <row r="516" spans="1:13" hidden="1" x14ac:dyDescent="0.3">
      <c r="A516">
        <v>515</v>
      </c>
      <c r="B516" s="2">
        <v>43980</v>
      </c>
      <c r="C516" t="s">
        <v>23</v>
      </c>
      <c r="D516" t="s">
        <v>10</v>
      </c>
      <c r="E516" t="s">
        <v>8</v>
      </c>
      <c r="F516" t="s">
        <v>166</v>
      </c>
      <c r="G516" t="s">
        <v>162</v>
      </c>
      <c r="H516">
        <v>2700</v>
      </c>
      <c r="I516">
        <v>3000</v>
      </c>
      <c r="J516">
        <v>1</v>
      </c>
      <c r="K516">
        <f>Table1[[#This Row],[Qty]]*Table1[[#This Row],[Cost]]</f>
        <v>2700</v>
      </c>
      <c r="L516">
        <f>Table1[[#This Row],[Qty]]*Table1[[#This Row],[Sales Price]]</f>
        <v>3000</v>
      </c>
      <c r="M516">
        <f>Table1[[#This Row],[Revenue]]-Table1[[#This Row],[Cost Price]]</f>
        <v>300</v>
      </c>
    </row>
    <row r="517" spans="1:13" hidden="1" x14ac:dyDescent="0.3">
      <c r="A517">
        <v>516</v>
      </c>
      <c r="B517" s="2">
        <v>43981</v>
      </c>
      <c r="C517" t="s">
        <v>24</v>
      </c>
      <c r="D517" t="s">
        <v>10</v>
      </c>
      <c r="E517" t="s">
        <v>5</v>
      </c>
      <c r="F517" t="s">
        <v>167</v>
      </c>
      <c r="G517" t="s">
        <v>162</v>
      </c>
      <c r="H517">
        <v>4050</v>
      </c>
      <c r="I517">
        <v>4500</v>
      </c>
      <c r="J517">
        <v>22</v>
      </c>
      <c r="K517">
        <f>Table1[[#This Row],[Qty]]*Table1[[#This Row],[Cost]]</f>
        <v>89100</v>
      </c>
      <c r="L517">
        <f>Table1[[#This Row],[Qty]]*Table1[[#This Row],[Sales Price]]</f>
        <v>99000</v>
      </c>
      <c r="M517">
        <f>Table1[[#This Row],[Revenue]]-Table1[[#This Row],[Cost Price]]</f>
        <v>9900</v>
      </c>
    </row>
    <row r="518" spans="1:13" hidden="1" x14ac:dyDescent="0.3">
      <c r="A518">
        <v>517</v>
      </c>
      <c r="B518" s="2">
        <v>43982</v>
      </c>
      <c r="C518" t="s">
        <v>25</v>
      </c>
      <c r="D518" t="s">
        <v>9</v>
      </c>
      <c r="E518" t="s">
        <v>7</v>
      </c>
      <c r="F518" t="s">
        <v>168</v>
      </c>
      <c r="G518" t="s">
        <v>162</v>
      </c>
      <c r="H518">
        <v>8280</v>
      </c>
      <c r="I518">
        <v>9200</v>
      </c>
      <c r="J518">
        <v>8</v>
      </c>
      <c r="K518">
        <f>Table1[[#This Row],[Qty]]*Table1[[#This Row],[Cost]]</f>
        <v>66240</v>
      </c>
      <c r="L518">
        <f>Table1[[#This Row],[Qty]]*Table1[[#This Row],[Sales Price]]</f>
        <v>73600</v>
      </c>
      <c r="M518">
        <f>Table1[[#This Row],[Revenue]]-Table1[[#This Row],[Cost Price]]</f>
        <v>7360</v>
      </c>
    </row>
    <row r="519" spans="1:13" hidden="1" x14ac:dyDescent="0.3">
      <c r="A519">
        <v>518</v>
      </c>
      <c r="B519" s="2">
        <v>43983</v>
      </c>
      <c r="C519" t="s">
        <v>26</v>
      </c>
      <c r="D519" t="s">
        <v>10</v>
      </c>
      <c r="E519" t="s">
        <v>8</v>
      </c>
      <c r="F519" t="s">
        <v>169</v>
      </c>
      <c r="G519" t="s">
        <v>170</v>
      </c>
      <c r="H519">
        <v>4950</v>
      </c>
      <c r="I519">
        <v>5500</v>
      </c>
      <c r="J519">
        <v>7</v>
      </c>
      <c r="K519">
        <f>Table1[[#This Row],[Qty]]*Table1[[#This Row],[Cost]]</f>
        <v>34650</v>
      </c>
      <c r="L519">
        <f>Table1[[#This Row],[Qty]]*Table1[[#This Row],[Sales Price]]</f>
        <v>38500</v>
      </c>
      <c r="M519">
        <f>Table1[[#This Row],[Revenue]]-Table1[[#This Row],[Cost Price]]</f>
        <v>3850</v>
      </c>
    </row>
    <row r="520" spans="1:13" hidden="1" x14ac:dyDescent="0.3">
      <c r="A520">
        <v>519</v>
      </c>
      <c r="B520" s="2">
        <v>43984</v>
      </c>
      <c r="C520" t="s">
        <v>27</v>
      </c>
      <c r="D520" t="s">
        <v>10</v>
      </c>
      <c r="E520" t="s">
        <v>5</v>
      </c>
      <c r="F520" t="s">
        <v>171</v>
      </c>
      <c r="G520" t="s">
        <v>170</v>
      </c>
      <c r="H520">
        <v>3150</v>
      </c>
      <c r="I520">
        <v>3500</v>
      </c>
      <c r="J520">
        <v>56</v>
      </c>
      <c r="K520">
        <f>Table1[[#This Row],[Qty]]*Table1[[#This Row],[Cost]]</f>
        <v>176400</v>
      </c>
      <c r="L520">
        <f>Table1[[#This Row],[Qty]]*Table1[[#This Row],[Sales Price]]</f>
        <v>196000</v>
      </c>
      <c r="M520">
        <f>Table1[[#This Row],[Revenue]]-Table1[[#This Row],[Cost Price]]</f>
        <v>19600</v>
      </c>
    </row>
    <row r="521" spans="1:13" hidden="1" x14ac:dyDescent="0.3">
      <c r="A521">
        <v>520</v>
      </c>
      <c r="B521" s="2">
        <v>43985</v>
      </c>
      <c r="C521" t="s">
        <v>28</v>
      </c>
      <c r="D521" t="s">
        <v>10</v>
      </c>
      <c r="E521" t="s">
        <v>7</v>
      </c>
      <c r="F521" t="s">
        <v>172</v>
      </c>
      <c r="G521" t="s">
        <v>170</v>
      </c>
      <c r="H521">
        <v>2700</v>
      </c>
      <c r="I521">
        <v>3000</v>
      </c>
      <c r="J521">
        <v>10</v>
      </c>
      <c r="K521">
        <f>Table1[[#This Row],[Qty]]*Table1[[#This Row],[Cost]]</f>
        <v>27000</v>
      </c>
      <c r="L521">
        <f>Table1[[#This Row],[Qty]]*Table1[[#This Row],[Sales Price]]</f>
        <v>30000</v>
      </c>
      <c r="M521">
        <f>Table1[[#This Row],[Revenue]]-Table1[[#This Row],[Cost Price]]</f>
        <v>3000</v>
      </c>
    </row>
    <row r="522" spans="1:13" hidden="1" x14ac:dyDescent="0.3">
      <c r="A522">
        <v>521</v>
      </c>
      <c r="B522" s="2">
        <v>43986</v>
      </c>
      <c r="C522" t="s">
        <v>29</v>
      </c>
      <c r="D522" t="s">
        <v>10</v>
      </c>
      <c r="E522" t="s">
        <v>8</v>
      </c>
      <c r="F522" t="s">
        <v>164</v>
      </c>
      <c r="G522" t="s">
        <v>162</v>
      </c>
      <c r="H522">
        <v>4050</v>
      </c>
      <c r="I522">
        <v>4500</v>
      </c>
      <c r="J522">
        <v>9</v>
      </c>
      <c r="K522">
        <f>Table1[[#This Row],[Qty]]*Table1[[#This Row],[Cost]]</f>
        <v>36450</v>
      </c>
      <c r="L522">
        <f>Table1[[#This Row],[Qty]]*Table1[[#This Row],[Sales Price]]</f>
        <v>40500</v>
      </c>
      <c r="M522">
        <f>Table1[[#This Row],[Revenue]]-Table1[[#This Row],[Cost Price]]</f>
        <v>4050</v>
      </c>
    </row>
    <row r="523" spans="1:13" hidden="1" x14ac:dyDescent="0.3">
      <c r="A523">
        <v>522</v>
      </c>
      <c r="B523" s="2">
        <v>43987</v>
      </c>
      <c r="C523" t="s">
        <v>30</v>
      </c>
      <c r="D523" t="s">
        <v>9</v>
      </c>
      <c r="E523" t="s">
        <v>5</v>
      </c>
      <c r="F523" t="s">
        <v>165</v>
      </c>
      <c r="G523" t="s">
        <v>162</v>
      </c>
      <c r="H523">
        <v>24750</v>
      </c>
      <c r="I523">
        <v>27500</v>
      </c>
      <c r="J523">
        <v>27</v>
      </c>
      <c r="K523">
        <f>Table1[[#This Row],[Qty]]*Table1[[#This Row],[Cost]]</f>
        <v>668250</v>
      </c>
      <c r="L523">
        <f>Table1[[#This Row],[Qty]]*Table1[[#This Row],[Sales Price]]</f>
        <v>742500</v>
      </c>
      <c r="M523">
        <f>Table1[[#This Row],[Revenue]]-Table1[[#This Row],[Cost Price]]</f>
        <v>74250</v>
      </c>
    </row>
    <row r="524" spans="1:13" hidden="1" x14ac:dyDescent="0.3">
      <c r="A524">
        <v>523</v>
      </c>
      <c r="B524" s="2">
        <v>43988</v>
      </c>
      <c r="C524" t="s">
        <v>31</v>
      </c>
      <c r="D524" t="s">
        <v>10</v>
      </c>
      <c r="E524" t="s">
        <v>7</v>
      </c>
      <c r="F524" t="s">
        <v>166</v>
      </c>
      <c r="G524" t="s">
        <v>162</v>
      </c>
      <c r="H524">
        <v>44550</v>
      </c>
      <c r="I524">
        <v>49500</v>
      </c>
      <c r="J524">
        <v>15</v>
      </c>
      <c r="K524">
        <f>Table1[[#This Row],[Qty]]*Table1[[#This Row],[Cost]]</f>
        <v>668250</v>
      </c>
      <c r="L524">
        <f>Table1[[#This Row],[Qty]]*Table1[[#This Row],[Sales Price]]</f>
        <v>742500</v>
      </c>
      <c r="M524">
        <f>Table1[[#This Row],[Revenue]]-Table1[[#This Row],[Cost Price]]</f>
        <v>74250</v>
      </c>
    </row>
    <row r="525" spans="1:13" hidden="1" x14ac:dyDescent="0.3">
      <c r="A525">
        <v>524</v>
      </c>
      <c r="B525" s="2">
        <v>43989</v>
      </c>
      <c r="C525" t="s">
        <v>178</v>
      </c>
      <c r="D525" t="s">
        <v>10</v>
      </c>
      <c r="E525" t="s">
        <v>5</v>
      </c>
      <c r="F525" t="s">
        <v>167</v>
      </c>
      <c r="G525" t="s">
        <v>162</v>
      </c>
      <c r="H525">
        <v>9000</v>
      </c>
      <c r="I525">
        <v>10000</v>
      </c>
      <c r="J525">
        <v>3</v>
      </c>
      <c r="K525">
        <f>Table1[[#This Row],[Qty]]*Table1[[#This Row],[Cost]]</f>
        <v>27000</v>
      </c>
      <c r="L525">
        <f>Table1[[#This Row],[Qty]]*Table1[[#This Row],[Sales Price]]</f>
        <v>30000</v>
      </c>
      <c r="M525">
        <f>Table1[[#This Row],[Revenue]]-Table1[[#This Row],[Cost Price]]</f>
        <v>3000</v>
      </c>
    </row>
    <row r="526" spans="1:13" hidden="1" x14ac:dyDescent="0.3">
      <c r="A526">
        <v>525</v>
      </c>
      <c r="B526" s="2">
        <v>43990</v>
      </c>
      <c r="C526" t="s">
        <v>179</v>
      </c>
      <c r="D526" t="s">
        <v>10</v>
      </c>
      <c r="E526" t="s">
        <v>7</v>
      </c>
      <c r="F526" t="s">
        <v>168</v>
      </c>
      <c r="G526" t="s">
        <v>162</v>
      </c>
      <c r="H526">
        <v>8640</v>
      </c>
      <c r="I526">
        <v>9600</v>
      </c>
      <c r="J526">
        <v>9</v>
      </c>
      <c r="K526">
        <f>Table1[[#This Row],[Qty]]*Table1[[#This Row],[Cost]]</f>
        <v>77760</v>
      </c>
      <c r="L526">
        <f>Table1[[#This Row],[Qty]]*Table1[[#This Row],[Sales Price]]</f>
        <v>86400</v>
      </c>
      <c r="M526">
        <f>Table1[[#This Row],[Revenue]]-Table1[[#This Row],[Cost Price]]</f>
        <v>8640</v>
      </c>
    </row>
    <row r="527" spans="1:13" hidden="1" x14ac:dyDescent="0.3">
      <c r="A527">
        <v>526</v>
      </c>
      <c r="B527" s="2">
        <v>43991</v>
      </c>
      <c r="C527" t="s">
        <v>180</v>
      </c>
      <c r="D527" t="s">
        <v>9</v>
      </c>
      <c r="E527" t="s">
        <v>5</v>
      </c>
      <c r="F527" t="s">
        <v>169</v>
      </c>
      <c r="G527" t="s">
        <v>170</v>
      </c>
      <c r="H527">
        <v>9000</v>
      </c>
      <c r="I527">
        <v>10000</v>
      </c>
      <c r="J527">
        <v>22</v>
      </c>
      <c r="K527">
        <f>Table1[[#This Row],[Qty]]*Table1[[#This Row],[Cost]]</f>
        <v>198000</v>
      </c>
      <c r="L527">
        <f>Table1[[#This Row],[Qty]]*Table1[[#This Row],[Sales Price]]</f>
        <v>220000</v>
      </c>
      <c r="M527">
        <f>Table1[[#This Row],[Revenue]]-Table1[[#This Row],[Cost Price]]</f>
        <v>22000</v>
      </c>
    </row>
    <row r="528" spans="1:13" hidden="1" x14ac:dyDescent="0.3">
      <c r="A528">
        <v>527</v>
      </c>
      <c r="B528" s="2">
        <v>43992</v>
      </c>
      <c r="C528" t="s">
        <v>181</v>
      </c>
      <c r="D528" t="s">
        <v>10</v>
      </c>
      <c r="E528" t="s">
        <v>7</v>
      </c>
      <c r="F528" t="s">
        <v>171</v>
      </c>
      <c r="G528" t="s">
        <v>170</v>
      </c>
      <c r="H528">
        <v>3870</v>
      </c>
      <c r="I528">
        <v>4300</v>
      </c>
      <c r="J528">
        <v>16</v>
      </c>
      <c r="K528">
        <f>Table1[[#This Row],[Qty]]*Table1[[#This Row],[Cost]]</f>
        <v>61920</v>
      </c>
      <c r="L528">
        <f>Table1[[#This Row],[Qty]]*Table1[[#This Row],[Sales Price]]</f>
        <v>68800</v>
      </c>
      <c r="M528">
        <f>Table1[[#This Row],[Revenue]]-Table1[[#This Row],[Cost Price]]</f>
        <v>6880</v>
      </c>
    </row>
    <row r="529" spans="1:13" hidden="1" x14ac:dyDescent="0.3">
      <c r="A529">
        <v>528</v>
      </c>
      <c r="B529" s="2">
        <v>43993</v>
      </c>
      <c r="C529" t="s">
        <v>182</v>
      </c>
      <c r="D529" t="s">
        <v>10</v>
      </c>
      <c r="E529" t="s">
        <v>5</v>
      </c>
      <c r="F529" t="s">
        <v>172</v>
      </c>
      <c r="G529" t="s">
        <v>170</v>
      </c>
      <c r="H529">
        <v>45450</v>
      </c>
      <c r="I529">
        <v>50500</v>
      </c>
      <c r="J529">
        <v>6</v>
      </c>
      <c r="K529">
        <f>Table1[[#This Row],[Qty]]*Table1[[#This Row],[Cost]]</f>
        <v>272700</v>
      </c>
      <c r="L529">
        <f>Table1[[#This Row],[Qty]]*Table1[[#This Row],[Sales Price]]</f>
        <v>303000</v>
      </c>
      <c r="M529">
        <f>Table1[[#This Row],[Revenue]]-Table1[[#This Row],[Cost Price]]</f>
        <v>30300</v>
      </c>
    </row>
    <row r="530" spans="1:13" hidden="1" x14ac:dyDescent="0.3">
      <c r="A530">
        <v>529</v>
      </c>
      <c r="B530" s="2">
        <v>43994</v>
      </c>
      <c r="C530" t="s">
        <v>183</v>
      </c>
      <c r="D530" t="s">
        <v>10</v>
      </c>
      <c r="E530" t="s">
        <v>7</v>
      </c>
      <c r="F530" t="s">
        <v>164</v>
      </c>
      <c r="G530" t="s">
        <v>162</v>
      </c>
      <c r="H530">
        <v>18225</v>
      </c>
      <c r="I530">
        <v>20250</v>
      </c>
      <c r="J530">
        <v>3</v>
      </c>
      <c r="K530">
        <f>Table1[[#This Row],[Qty]]*Table1[[#This Row],[Cost]]</f>
        <v>54675</v>
      </c>
      <c r="L530">
        <f>Table1[[#This Row],[Qty]]*Table1[[#This Row],[Sales Price]]</f>
        <v>60750</v>
      </c>
      <c r="M530">
        <f>Table1[[#This Row],[Revenue]]-Table1[[#This Row],[Cost Price]]</f>
        <v>6075</v>
      </c>
    </row>
    <row r="531" spans="1:13" hidden="1" x14ac:dyDescent="0.3">
      <c r="A531">
        <v>530</v>
      </c>
      <c r="B531" s="2">
        <v>43995</v>
      </c>
      <c r="C531" t="s">
        <v>184</v>
      </c>
      <c r="D531" t="s">
        <v>10</v>
      </c>
      <c r="E531" t="s">
        <v>5</v>
      </c>
      <c r="F531" t="s">
        <v>165</v>
      </c>
      <c r="G531" t="s">
        <v>162</v>
      </c>
      <c r="H531">
        <v>1800</v>
      </c>
      <c r="I531">
        <v>2000</v>
      </c>
      <c r="J531">
        <v>5</v>
      </c>
      <c r="K531">
        <f>Table1[[#This Row],[Qty]]*Table1[[#This Row],[Cost]]</f>
        <v>9000</v>
      </c>
      <c r="L531">
        <f>Table1[[#This Row],[Qty]]*Table1[[#This Row],[Sales Price]]</f>
        <v>10000</v>
      </c>
      <c r="M531">
        <f>Table1[[#This Row],[Revenue]]-Table1[[#This Row],[Cost Price]]</f>
        <v>1000</v>
      </c>
    </row>
    <row r="532" spans="1:13" hidden="1" x14ac:dyDescent="0.3">
      <c r="A532">
        <v>531</v>
      </c>
      <c r="B532" s="2">
        <v>43996</v>
      </c>
      <c r="C532" t="s">
        <v>185</v>
      </c>
      <c r="D532" t="s">
        <v>10</v>
      </c>
      <c r="E532" t="s">
        <v>7</v>
      </c>
      <c r="F532" t="s">
        <v>166</v>
      </c>
      <c r="G532" t="s">
        <v>162</v>
      </c>
      <c r="H532">
        <v>48600</v>
      </c>
      <c r="I532">
        <v>54000</v>
      </c>
      <c r="J532">
        <v>1</v>
      </c>
      <c r="K532">
        <f>Table1[[#This Row],[Qty]]*Table1[[#This Row],[Cost]]</f>
        <v>48600</v>
      </c>
      <c r="L532">
        <f>Table1[[#This Row],[Qty]]*Table1[[#This Row],[Sales Price]]</f>
        <v>54000</v>
      </c>
      <c r="M532">
        <f>Table1[[#This Row],[Revenue]]-Table1[[#This Row],[Cost Price]]</f>
        <v>5400</v>
      </c>
    </row>
    <row r="533" spans="1:13" hidden="1" x14ac:dyDescent="0.3">
      <c r="A533">
        <v>532</v>
      </c>
      <c r="B533" s="2">
        <v>43997</v>
      </c>
      <c r="C533" t="s">
        <v>186</v>
      </c>
      <c r="D533" t="s">
        <v>10</v>
      </c>
      <c r="E533" t="s">
        <v>5</v>
      </c>
      <c r="F533" t="s">
        <v>167</v>
      </c>
      <c r="G533" t="s">
        <v>162</v>
      </c>
      <c r="H533">
        <v>72900</v>
      </c>
      <c r="I533">
        <v>81000</v>
      </c>
      <c r="J533">
        <v>5</v>
      </c>
      <c r="K533">
        <f>Table1[[#This Row],[Qty]]*Table1[[#This Row],[Cost]]</f>
        <v>364500</v>
      </c>
      <c r="L533">
        <f>Table1[[#This Row],[Qty]]*Table1[[#This Row],[Sales Price]]</f>
        <v>405000</v>
      </c>
      <c r="M533">
        <f>Table1[[#This Row],[Revenue]]-Table1[[#This Row],[Cost Price]]</f>
        <v>40500</v>
      </c>
    </row>
    <row r="534" spans="1:13" hidden="1" x14ac:dyDescent="0.3">
      <c r="A534">
        <v>533</v>
      </c>
      <c r="B534" s="2">
        <v>43998</v>
      </c>
      <c r="C534" t="s">
        <v>187</v>
      </c>
      <c r="D534" t="s">
        <v>10</v>
      </c>
      <c r="E534" t="s">
        <v>7</v>
      </c>
      <c r="F534" t="s">
        <v>168</v>
      </c>
      <c r="G534" t="s">
        <v>162</v>
      </c>
      <c r="H534">
        <v>9450</v>
      </c>
      <c r="I534">
        <v>10500</v>
      </c>
      <c r="J534">
        <v>7</v>
      </c>
      <c r="K534">
        <f>Table1[[#This Row],[Qty]]*Table1[[#This Row],[Cost]]</f>
        <v>66150</v>
      </c>
      <c r="L534">
        <f>Table1[[#This Row],[Qty]]*Table1[[#This Row],[Sales Price]]</f>
        <v>73500</v>
      </c>
      <c r="M534">
        <f>Table1[[#This Row],[Revenue]]-Table1[[#This Row],[Cost Price]]</f>
        <v>7350</v>
      </c>
    </row>
    <row r="535" spans="1:13" hidden="1" x14ac:dyDescent="0.3">
      <c r="A535">
        <v>534</v>
      </c>
      <c r="B535" s="2">
        <v>43999</v>
      </c>
      <c r="C535" t="s">
        <v>188</v>
      </c>
      <c r="D535" t="s">
        <v>9</v>
      </c>
      <c r="E535" t="s">
        <v>5</v>
      </c>
      <c r="F535" t="s">
        <v>169</v>
      </c>
      <c r="G535" t="s">
        <v>170</v>
      </c>
      <c r="H535">
        <v>36000</v>
      </c>
      <c r="I535">
        <v>40000</v>
      </c>
      <c r="J535">
        <v>4</v>
      </c>
      <c r="K535">
        <f>Table1[[#This Row],[Qty]]*Table1[[#This Row],[Cost]]</f>
        <v>144000</v>
      </c>
      <c r="L535">
        <f>Table1[[#This Row],[Qty]]*Table1[[#This Row],[Sales Price]]</f>
        <v>160000</v>
      </c>
      <c r="M535">
        <f>Table1[[#This Row],[Revenue]]-Table1[[#This Row],[Cost Price]]</f>
        <v>16000</v>
      </c>
    </row>
    <row r="536" spans="1:13" hidden="1" x14ac:dyDescent="0.3">
      <c r="A536">
        <v>535</v>
      </c>
      <c r="B536" s="2">
        <v>44000</v>
      </c>
      <c r="C536" t="s">
        <v>189</v>
      </c>
      <c r="D536" t="s">
        <v>10</v>
      </c>
      <c r="E536" t="s">
        <v>7</v>
      </c>
      <c r="F536" t="s">
        <v>171</v>
      </c>
      <c r="G536" t="s">
        <v>170</v>
      </c>
      <c r="H536">
        <v>24300</v>
      </c>
      <c r="I536">
        <v>27000</v>
      </c>
      <c r="J536">
        <v>8</v>
      </c>
      <c r="K536">
        <f>Table1[[#This Row],[Qty]]*Table1[[#This Row],[Cost]]</f>
        <v>194400</v>
      </c>
      <c r="L536">
        <f>Table1[[#This Row],[Qty]]*Table1[[#This Row],[Sales Price]]</f>
        <v>216000</v>
      </c>
      <c r="M536">
        <f>Table1[[#This Row],[Revenue]]-Table1[[#This Row],[Cost Price]]</f>
        <v>21600</v>
      </c>
    </row>
    <row r="537" spans="1:13" hidden="1" x14ac:dyDescent="0.3">
      <c r="A537">
        <v>536</v>
      </c>
      <c r="B537" s="2">
        <v>44001</v>
      </c>
      <c r="C537" t="s">
        <v>190</v>
      </c>
      <c r="D537" t="s">
        <v>10</v>
      </c>
      <c r="E537" t="s">
        <v>5</v>
      </c>
      <c r="F537" t="s">
        <v>172</v>
      </c>
      <c r="G537" t="s">
        <v>170</v>
      </c>
      <c r="H537">
        <v>9180</v>
      </c>
      <c r="I537">
        <v>10200</v>
      </c>
      <c r="J537">
        <v>8</v>
      </c>
      <c r="K537">
        <f>Table1[[#This Row],[Qty]]*Table1[[#This Row],[Cost]]</f>
        <v>73440</v>
      </c>
      <c r="L537">
        <f>Table1[[#This Row],[Qty]]*Table1[[#This Row],[Sales Price]]</f>
        <v>81600</v>
      </c>
      <c r="M537">
        <f>Table1[[#This Row],[Revenue]]-Table1[[#This Row],[Cost Price]]</f>
        <v>8160</v>
      </c>
    </row>
    <row r="538" spans="1:13" hidden="1" x14ac:dyDescent="0.3">
      <c r="A538">
        <v>537</v>
      </c>
      <c r="B538" s="2">
        <v>44002</v>
      </c>
      <c r="C538" t="s">
        <v>191</v>
      </c>
      <c r="D538" t="s">
        <v>10</v>
      </c>
      <c r="E538" t="s">
        <v>7</v>
      </c>
      <c r="F538" t="s">
        <v>164</v>
      </c>
      <c r="G538" t="s">
        <v>162</v>
      </c>
      <c r="H538">
        <v>8640</v>
      </c>
      <c r="I538">
        <v>9600</v>
      </c>
      <c r="J538">
        <v>9</v>
      </c>
      <c r="K538">
        <f>Table1[[#This Row],[Qty]]*Table1[[#This Row],[Cost]]</f>
        <v>77760</v>
      </c>
      <c r="L538">
        <f>Table1[[#This Row],[Qty]]*Table1[[#This Row],[Sales Price]]</f>
        <v>86400</v>
      </c>
      <c r="M538">
        <f>Table1[[#This Row],[Revenue]]-Table1[[#This Row],[Cost Price]]</f>
        <v>8640</v>
      </c>
    </row>
    <row r="539" spans="1:13" hidden="1" x14ac:dyDescent="0.3">
      <c r="A539">
        <v>538</v>
      </c>
      <c r="B539" s="2">
        <v>44003</v>
      </c>
      <c r="C539" t="s">
        <v>192</v>
      </c>
      <c r="D539" t="s">
        <v>9</v>
      </c>
      <c r="E539" t="s">
        <v>5</v>
      </c>
      <c r="F539" t="s">
        <v>165</v>
      </c>
      <c r="G539" t="s">
        <v>162</v>
      </c>
      <c r="H539">
        <v>8280</v>
      </c>
      <c r="I539">
        <v>9200</v>
      </c>
      <c r="J539">
        <v>2</v>
      </c>
      <c r="K539">
        <f>Table1[[#This Row],[Qty]]*Table1[[#This Row],[Cost]]</f>
        <v>16560</v>
      </c>
      <c r="L539">
        <f>Table1[[#This Row],[Qty]]*Table1[[#This Row],[Sales Price]]</f>
        <v>18400</v>
      </c>
      <c r="M539">
        <f>Table1[[#This Row],[Revenue]]-Table1[[#This Row],[Cost Price]]</f>
        <v>1840</v>
      </c>
    </row>
    <row r="540" spans="1:13" hidden="1" x14ac:dyDescent="0.3">
      <c r="A540">
        <v>539</v>
      </c>
      <c r="B540" s="2">
        <v>44004</v>
      </c>
      <c r="C540" t="s">
        <v>154</v>
      </c>
      <c r="D540" t="s">
        <v>9</v>
      </c>
      <c r="E540" t="s">
        <v>7</v>
      </c>
      <c r="F540" t="s">
        <v>166</v>
      </c>
      <c r="G540" t="s">
        <v>162</v>
      </c>
      <c r="H540">
        <v>4950</v>
      </c>
      <c r="I540">
        <v>5500</v>
      </c>
      <c r="J540">
        <v>1</v>
      </c>
      <c r="K540">
        <f>Table1[[#This Row],[Qty]]*Table1[[#This Row],[Cost]]</f>
        <v>4950</v>
      </c>
      <c r="L540">
        <f>Table1[[#This Row],[Qty]]*Table1[[#This Row],[Sales Price]]</f>
        <v>5500</v>
      </c>
      <c r="M540">
        <f>Table1[[#This Row],[Revenue]]-Table1[[#This Row],[Cost Price]]</f>
        <v>550</v>
      </c>
    </row>
    <row r="541" spans="1:13" hidden="1" x14ac:dyDescent="0.3">
      <c r="A541">
        <v>540</v>
      </c>
      <c r="B541" s="2">
        <v>44005</v>
      </c>
      <c r="C541" t="s">
        <v>155</v>
      </c>
      <c r="D541" t="s">
        <v>10</v>
      </c>
      <c r="E541" t="s">
        <v>5</v>
      </c>
      <c r="F541" t="s">
        <v>167</v>
      </c>
      <c r="G541" t="s">
        <v>162</v>
      </c>
      <c r="H541">
        <v>3150</v>
      </c>
      <c r="I541">
        <v>3500</v>
      </c>
      <c r="J541">
        <v>22</v>
      </c>
      <c r="K541">
        <f>Table1[[#This Row],[Qty]]*Table1[[#This Row],[Cost]]</f>
        <v>69300</v>
      </c>
      <c r="L541">
        <f>Table1[[#This Row],[Qty]]*Table1[[#This Row],[Sales Price]]</f>
        <v>77000</v>
      </c>
      <c r="M541">
        <f>Table1[[#This Row],[Revenue]]-Table1[[#This Row],[Cost Price]]</f>
        <v>7700</v>
      </c>
    </row>
    <row r="542" spans="1:13" hidden="1" x14ac:dyDescent="0.3">
      <c r="A542">
        <v>541</v>
      </c>
      <c r="B542" s="2">
        <v>44006</v>
      </c>
      <c r="C542" t="s">
        <v>156</v>
      </c>
      <c r="D542" t="s">
        <v>9</v>
      </c>
      <c r="E542" t="s">
        <v>7</v>
      </c>
      <c r="F542" t="s">
        <v>168</v>
      </c>
      <c r="G542" t="s">
        <v>162</v>
      </c>
      <c r="H542">
        <v>2700</v>
      </c>
      <c r="I542">
        <v>3000</v>
      </c>
      <c r="J542">
        <v>8</v>
      </c>
      <c r="K542">
        <f>Table1[[#This Row],[Qty]]*Table1[[#This Row],[Cost]]</f>
        <v>21600</v>
      </c>
      <c r="L542">
        <f>Table1[[#This Row],[Qty]]*Table1[[#This Row],[Sales Price]]</f>
        <v>24000</v>
      </c>
      <c r="M542">
        <f>Table1[[#This Row],[Revenue]]-Table1[[#This Row],[Cost Price]]</f>
        <v>2400</v>
      </c>
    </row>
    <row r="543" spans="1:13" hidden="1" x14ac:dyDescent="0.3">
      <c r="A543">
        <v>542</v>
      </c>
      <c r="B543" s="2">
        <v>44007</v>
      </c>
      <c r="C543" t="s">
        <v>157</v>
      </c>
      <c r="D543" t="s">
        <v>10</v>
      </c>
      <c r="E543" t="s">
        <v>5</v>
      </c>
      <c r="F543" t="s">
        <v>169</v>
      </c>
      <c r="G543" t="s">
        <v>170</v>
      </c>
      <c r="H543">
        <v>4050</v>
      </c>
      <c r="I543">
        <v>4500</v>
      </c>
      <c r="J543">
        <v>7</v>
      </c>
      <c r="K543">
        <f>Table1[[#This Row],[Qty]]*Table1[[#This Row],[Cost]]</f>
        <v>28350</v>
      </c>
      <c r="L543">
        <f>Table1[[#This Row],[Qty]]*Table1[[#This Row],[Sales Price]]</f>
        <v>31500</v>
      </c>
      <c r="M543">
        <f>Table1[[#This Row],[Revenue]]-Table1[[#This Row],[Cost Price]]</f>
        <v>3150</v>
      </c>
    </row>
    <row r="544" spans="1:13" hidden="1" x14ac:dyDescent="0.3">
      <c r="A544">
        <v>543</v>
      </c>
      <c r="B544" s="2">
        <v>44008</v>
      </c>
      <c r="C544" t="s">
        <v>158</v>
      </c>
      <c r="D544" t="s">
        <v>9</v>
      </c>
      <c r="E544" t="s">
        <v>7</v>
      </c>
      <c r="F544" t="s">
        <v>171</v>
      </c>
      <c r="G544" t="s">
        <v>170</v>
      </c>
      <c r="H544">
        <v>53100</v>
      </c>
      <c r="I544">
        <v>59000</v>
      </c>
      <c r="J544">
        <v>56</v>
      </c>
      <c r="K544">
        <f>Table1[[#This Row],[Qty]]*Table1[[#This Row],[Cost]]</f>
        <v>2973600</v>
      </c>
      <c r="L544">
        <f>Table1[[#This Row],[Qty]]*Table1[[#This Row],[Sales Price]]</f>
        <v>3304000</v>
      </c>
      <c r="M544">
        <f>Table1[[#This Row],[Revenue]]-Table1[[#This Row],[Cost Price]]</f>
        <v>330400</v>
      </c>
    </row>
    <row r="545" spans="1:13" hidden="1" x14ac:dyDescent="0.3">
      <c r="A545">
        <v>544</v>
      </c>
      <c r="B545" s="2">
        <v>44009</v>
      </c>
      <c r="C545" t="s">
        <v>159</v>
      </c>
      <c r="D545" t="s">
        <v>9</v>
      </c>
      <c r="E545" t="s">
        <v>5</v>
      </c>
      <c r="F545" t="s">
        <v>172</v>
      </c>
      <c r="G545" t="s">
        <v>170</v>
      </c>
      <c r="H545">
        <v>88200</v>
      </c>
      <c r="I545">
        <v>98000</v>
      </c>
      <c r="J545">
        <v>10</v>
      </c>
      <c r="K545">
        <f>Table1[[#This Row],[Qty]]*Table1[[#This Row],[Cost]]</f>
        <v>882000</v>
      </c>
      <c r="L545">
        <f>Table1[[#This Row],[Qty]]*Table1[[#This Row],[Sales Price]]</f>
        <v>980000</v>
      </c>
      <c r="M545">
        <f>Table1[[#This Row],[Revenue]]-Table1[[#This Row],[Cost Price]]</f>
        <v>98000</v>
      </c>
    </row>
    <row r="546" spans="1:13" hidden="1" x14ac:dyDescent="0.3">
      <c r="A546">
        <v>545</v>
      </c>
      <c r="B546" s="2">
        <v>44010</v>
      </c>
      <c r="C546" t="s">
        <v>160</v>
      </c>
      <c r="D546" t="s">
        <v>9</v>
      </c>
      <c r="E546" t="s">
        <v>7</v>
      </c>
      <c r="F546" t="s">
        <v>164</v>
      </c>
      <c r="G546" t="s">
        <v>162</v>
      </c>
      <c r="H546">
        <v>38250</v>
      </c>
      <c r="I546">
        <v>42500</v>
      </c>
      <c r="J546">
        <v>9</v>
      </c>
      <c r="K546">
        <f>Table1[[#This Row],[Qty]]*Table1[[#This Row],[Cost]]</f>
        <v>344250</v>
      </c>
      <c r="L546">
        <f>Table1[[#This Row],[Qty]]*Table1[[#This Row],[Sales Price]]</f>
        <v>382500</v>
      </c>
      <c r="M546">
        <f>Table1[[#This Row],[Revenue]]-Table1[[#This Row],[Cost Price]]</f>
        <v>38250</v>
      </c>
    </row>
    <row r="547" spans="1:13" hidden="1" x14ac:dyDescent="0.3">
      <c r="A547">
        <v>546</v>
      </c>
      <c r="B547" s="2">
        <v>44011</v>
      </c>
      <c r="C547" t="s">
        <v>146</v>
      </c>
      <c r="D547" t="s">
        <v>10</v>
      </c>
      <c r="E547" t="s">
        <v>5</v>
      </c>
      <c r="F547" t="s">
        <v>165</v>
      </c>
      <c r="G547" t="s">
        <v>162</v>
      </c>
      <c r="H547">
        <v>2700</v>
      </c>
      <c r="I547">
        <v>3000</v>
      </c>
      <c r="J547">
        <v>27</v>
      </c>
      <c r="K547">
        <f>Table1[[#This Row],[Qty]]*Table1[[#This Row],[Cost]]</f>
        <v>72900</v>
      </c>
      <c r="L547">
        <f>Table1[[#This Row],[Qty]]*Table1[[#This Row],[Sales Price]]</f>
        <v>81000</v>
      </c>
      <c r="M547">
        <f>Table1[[#This Row],[Revenue]]-Table1[[#This Row],[Cost Price]]</f>
        <v>8100</v>
      </c>
    </row>
    <row r="548" spans="1:13" hidden="1" x14ac:dyDescent="0.3">
      <c r="A548">
        <v>547</v>
      </c>
      <c r="B548" s="2">
        <v>44012</v>
      </c>
      <c r="C548" t="s">
        <v>147</v>
      </c>
      <c r="D548" t="s">
        <v>10</v>
      </c>
      <c r="E548" t="s">
        <v>7</v>
      </c>
      <c r="F548" t="s">
        <v>166</v>
      </c>
      <c r="G548" t="s">
        <v>162</v>
      </c>
      <c r="H548">
        <v>23850</v>
      </c>
      <c r="I548">
        <v>26500</v>
      </c>
      <c r="J548">
        <v>15</v>
      </c>
      <c r="K548">
        <f>Table1[[#This Row],[Qty]]*Table1[[#This Row],[Cost]]</f>
        <v>357750</v>
      </c>
      <c r="L548">
        <f>Table1[[#This Row],[Qty]]*Table1[[#This Row],[Sales Price]]</f>
        <v>397500</v>
      </c>
      <c r="M548">
        <f>Table1[[#This Row],[Revenue]]-Table1[[#This Row],[Cost Price]]</f>
        <v>39750</v>
      </c>
    </row>
    <row r="549" spans="1:13" hidden="1" x14ac:dyDescent="0.3">
      <c r="A549">
        <v>548</v>
      </c>
      <c r="B549" s="2">
        <v>44013</v>
      </c>
      <c r="C549" t="s">
        <v>148</v>
      </c>
      <c r="D549" t="s">
        <v>9</v>
      </c>
      <c r="E549" t="s">
        <v>5</v>
      </c>
      <c r="F549" t="s">
        <v>167</v>
      </c>
      <c r="G549" t="s">
        <v>162</v>
      </c>
      <c r="H549">
        <v>24750</v>
      </c>
      <c r="I549">
        <v>27500</v>
      </c>
      <c r="J549">
        <v>3</v>
      </c>
      <c r="K549">
        <f>Table1[[#This Row],[Qty]]*Table1[[#This Row],[Cost]]</f>
        <v>74250</v>
      </c>
      <c r="L549">
        <f>Table1[[#This Row],[Qty]]*Table1[[#This Row],[Sales Price]]</f>
        <v>82500</v>
      </c>
      <c r="M549">
        <f>Table1[[#This Row],[Revenue]]-Table1[[#This Row],[Cost Price]]</f>
        <v>8250</v>
      </c>
    </row>
    <row r="550" spans="1:13" hidden="1" x14ac:dyDescent="0.3">
      <c r="A550">
        <v>549</v>
      </c>
      <c r="B550" s="2">
        <v>44014</v>
      </c>
      <c r="C550" t="s">
        <v>149</v>
      </c>
      <c r="D550" t="s">
        <v>10</v>
      </c>
      <c r="E550" t="s">
        <v>7</v>
      </c>
      <c r="F550" t="s">
        <v>168</v>
      </c>
      <c r="G550" t="s">
        <v>162</v>
      </c>
      <c r="H550">
        <v>44550</v>
      </c>
      <c r="I550">
        <v>49500</v>
      </c>
      <c r="J550">
        <v>9</v>
      </c>
      <c r="K550">
        <f>Table1[[#This Row],[Qty]]*Table1[[#This Row],[Cost]]</f>
        <v>400950</v>
      </c>
      <c r="L550">
        <f>Table1[[#This Row],[Qty]]*Table1[[#This Row],[Sales Price]]</f>
        <v>445500</v>
      </c>
      <c r="M550">
        <f>Table1[[#This Row],[Revenue]]-Table1[[#This Row],[Cost Price]]</f>
        <v>44550</v>
      </c>
    </row>
    <row r="551" spans="1:13" hidden="1" x14ac:dyDescent="0.3">
      <c r="A551">
        <v>550</v>
      </c>
      <c r="B551" s="2">
        <v>44015</v>
      </c>
      <c r="C551" t="s">
        <v>150</v>
      </c>
      <c r="D551" t="s">
        <v>10</v>
      </c>
      <c r="E551" t="s">
        <v>5</v>
      </c>
      <c r="F551" t="s">
        <v>169</v>
      </c>
      <c r="G551" t="s">
        <v>170</v>
      </c>
      <c r="H551">
        <v>9000</v>
      </c>
      <c r="I551">
        <v>10000</v>
      </c>
      <c r="J551">
        <v>22</v>
      </c>
      <c r="K551">
        <f>Table1[[#This Row],[Qty]]*Table1[[#This Row],[Cost]]</f>
        <v>198000</v>
      </c>
      <c r="L551">
        <f>Table1[[#This Row],[Qty]]*Table1[[#This Row],[Sales Price]]</f>
        <v>220000</v>
      </c>
      <c r="M551">
        <f>Table1[[#This Row],[Revenue]]-Table1[[#This Row],[Cost Price]]</f>
        <v>22000</v>
      </c>
    </row>
    <row r="552" spans="1:13" hidden="1" x14ac:dyDescent="0.3">
      <c r="A552">
        <v>551</v>
      </c>
      <c r="B552" s="2">
        <v>44016</v>
      </c>
      <c r="C552" t="s">
        <v>151</v>
      </c>
      <c r="D552" t="s">
        <v>9</v>
      </c>
      <c r="E552" t="s">
        <v>7</v>
      </c>
      <c r="F552" t="s">
        <v>171</v>
      </c>
      <c r="G552" t="s">
        <v>170</v>
      </c>
      <c r="H552">
        <v>8640</v>
      </c>
      <c r="I552">
        <v>9600</v>
      </c>
      <c r="J552">
        <v>16</v>
      </c>
      <c r="K552">
        <f>Table1[[#This Row],[Qty]]*Table1[[#This Row],[Cost]]</f>
        <v>138240</v>
      </c>
      <c r="L552">
        <f>Table1[[#This Row],[Qty]]*Table1[[#This Row],[Sales Price]]</f>
        <v>153600</v>
      </c>
      <c r="M552">
        <f>Table1[[#This Row],[Revenue]]-Table1[[#This Row],[Cost Price]]</f>
        <v>15360</v>
      </c>
    </row>
    <row r="553" spans="1:13" hidden="1" x14ac:dyDescent="0.3">
      <c r="A553">
        <v>552</v>
      </c>
      <c r="B553" s="2">
        <v>44017</v>
      </c>
      <c r="C553" t="s">
        <v>152</v>
      </c>
      <c r="D553" t="s">
        <v>10</v>
      </c>
      <c r="E553" t="s">
        <v>5</v>
      </c>
      <c r="F553" t="s">
        <v>172</v>
      </c>
      <c r="G553" t="s">
        <v>170</v>
      </c>
      <c r="H553">
        <v>9000</v>
      </c>
      <c r="I553">
        <v>10000</v>
      </c>
      <c r="J553">
        <v>6</v>
      </c>
      <c r="K553">
        <f>Table1[[#This Row],[Qty]]*Table1[[#This Row],[Cost]]</f>
        <v>54000</v>
      </c>
      <c r="L553">
        <f>Table1[[#This Row],[Qty]]*Table1[[#This Row],[Sales Price]]</f>
        <v>60000</v>
      </c>
      <c r="M553">
        <f>Table1[[#This Row],[Revenue]]-Table1[[#This Row],[Cost Price]]</f>
        <v>6000</v>
      </c>
    </row>
    <row r="554" spans="1:13" hidden="1" x14ac:dyDescent="0.3">
      <c r="A554">
        <v>553</v>
      </c>
      <c r="B554" s="2">
        <v>44018</v>
      </c>
      <c r="C554" t="s">
        <v>153</v>
      </c>
      <c r="D554" t="s">
        <v>10</v>
      </c>
      <c r="E554" t="s">
        <v>7</v>
      </c>
      <c r="F554" t="s">
        <v>164</v>
      </c>
      <c r="G554" t="s">
        <v>162</v>
      </c>
      <c r="H554">
        <v>3870</v>
      </c>
      <c r="I554">
        <v>4300</v>
      </c>
      <c r="J554">
        <v>3</v>
      </c>
      <c r="K554">
        <f>Table1[[#This Row],[Qty]]*Table1[[#This Row],[Cost]]</f>
        <v>11610</v>
      </c>
      <c r="L554">
        <f>Table1[[#This Row],[Qty]]*Table1[[#This Row],[Sales Price]]</f>
        <v>12900</v>
      </c>
      <c r="M554">
        <f>Table1[[#This Row],[Revenue]]-Table1[[#This Row],[Cost Price]]</f>
        <v>1290</v>
      </c>
    </row>
    <row r="555" spans="1:13" hidden="1" x14ac:dyDescent="0.3">
      <c r="A555">
        <v>554</v>
      </c>
      <c r="B555" s="2">
        <v>44019</v>
      </c>
      <c r="C555" t="s">
        <v>154</v>
      </c>
      <c r="D555" t="s">
        <v>9</v>
      </c>
      <c r="E555" t="s">
        <v>5</v>
      </c>
      <c r="F555" t="s">
        <v>165</v>
      </c>
      <c r="G555" t="s">
        <v>162</v>
      </c>
      <c r="H555">
        <v>45450</v>
      </c>
      <c r="I555">
        <v>50500</v>
      </c>
      <c r="J555">
        <v>5</v>
      </c>
      <c r="K555">
        <f>Table1[[#This Row],[Qty]]*Table1[[#This Row],[Cost]]</f>
        <v>227250</v>
      </c>
      <c r="L555">
        <f>Table1[[#This Row],[Qty]]*Table1[[#This Row],[Sales Price]]</f>
        <v>252500</v>
      </c>
      <c r="M555">
        <f>Table1[[#This Row],[Revenue]]-Table1[[#This Row],[Cost Price]]</f>
        <v>25250</v>
      </c>
    </row>
    <row r="556" spans="1:13" hidden="1" x14ac:dyDescent="0.3">
      <c r="A556">
        <v>555</v>
      </c>
      <c r="B556" s="2">
        <v>44020</v>
      </c>
      <c r="C556" t="s">
        <v>155</v>
      </c>
      <c r="D556" t="s">
        <v>10</v>
      </c>
      <c r="E556" t="s">
        <v>7</v>
      </c>
      <c r="F556" t="s">
        <v>166</v>
      </c>
      <c r="G556" t="s">
        <v>162</v>
      </c>
      <c r="H556">
        <v>18225</v>
      </c>
      <c r="I556">
        <v>20250</v>
      </c>
      <c r="J556">
        <v>1</v>
      </c>
      <c r="K556">
        <f>Table1[[#This Row],[Qty]]*Table1[[#This Row],[Cost]]</f>
        <v>18225</v>
      </c>
      <c r="L556">
        <f>Table1[[#This Row],[Qty]]*Table1[[#This Row],[Sales Price]]</f>
        <v>20250</v>
      </c>
      <c r="M556">
        <f>Table1[[#This Row],[Revenue]]-Table1[[#This Row],[Cost Price]]</f>
        <v>2025</v>
      </c>
    </row>
    <row r="557" spans="1:13" hidden="1" x14ac:dyDescent="0.3">
      <c r="A557">
        <v>556</v>
      </c>
      <c r="B557" s="2">
        <v>44021</v>
      </c>
      <c r="C557" t="s">
        <v>156</v>
      </c>
      <c r="D557" t="s">
        <v>9</v>
      </c>
      <c r="E557" t="s">
        <v>5</v>
      </c>
      <c r="F557" t="s">
        <v>167</v>
      </c>
      <c r="G557" t="s">
        <v>162</v>
      </c>
      <c r="H557">
        <v>1800</v>
      </c>
      <c r="I557">
        <v>2000</v>
      </c>
      <c r="J557">
        <v>5</v>
      </c>
      <c r="K557">
        <f>Table1[[#This Row],[Qty]]*Table1[[#This Row],[Cost]]</f>
        <v>9000</v>
      </c>
      <c r="L557">
        <f>Table1[[#This Row],[Qty]]*Table1[[#This Row],[Sales Price]]</f>
        <v>10000</v>
      </c>
      <c r="M557">
        <f>Table1[[#This Row],[Revenue]]-Table1[[#This Row],[Cost Price]]</f>
        <v>1000</v>
      </c>
    </row>
    <row r="558" spans="1:13" hidden="1" x14ac:dyDescent="0.3">
      <c r="A558">
        <v>557</v>
      </c>
      <c r="B558" s="2">
        <v>44022</v>
      </c>
      <c r="C558" t="s">
        <v>157</v>
      </c>
      <c r="D558" t="s">
        <v>10</v>
      </c>
      <c r="E558" t="s">
        <v>7</v>
      </c>
      <c r="F558" t="s">
        <v>168</v>
      </c>
      <c r="G558" t="s">
        <v>162</v>
      </c>
      <c r="H558">
        <v>48600</v>
      </c>
      <c r="I558">
        <v>54000</v>
      </c>
      <c r="J558">
        <v>7</v>
      </c>
      <c r="K558">
        <f>Table1[[#This Row],[Qty]]*Table1[[#This Row],[Cost]]</f>
        <v>340200</v>
      </c>
      <c r="L558">
        <f>Table1[[#This Row],[Qty]]*Table1[[#This Row],[Sales Price]]</f>
        <v>378000</v>
      </c>
      <c r="M558">
        <f>Table1[[#This Row],[Revenue]]-Table1[[#This Row],[Cost Price]]</f>
        <v>37800</v>
      </c>
    </row>
    <row r="559" spans="1:13" hidden="1" x14ac:dyDescent="0.3">
      <c r="A559">
        <v>558</v>
      </c>
      <c r="B559" s="2">
        <v>44023</v>
      </c>
      <c r="C559" t="s">
        <v>158</v>
      </c>
      <c r="D559" t="s">
        <v>9</v>
      </c>
      <c r="E559" t="s">
        <v>5</v>
      </c>
      <c r="F559" t="s">
        <v>169</v>
      </c>
      <c r="G559" t="s">
        <v>170</v>
      </c>
      <c r="H559">
        <v>72900</v>
      </c>
      <c r="I559">
        <v>81000</v>
      </c>
      <c r="J559">
        <v>4</v>
      </c>
      <c r="K559">
        <f>Table1[[#This Row],[Qty]]*Table1[[#This Row],[Cost]]</f>
        <v>291600</v>
      </c>
      <c r="L559">
        <f>Table1[[#This Row],[Qty]]*Table1[[#This Row],[Sales Price]]</f>
        <v>324000</v>
      </c>
      <c r="M559">
        <f>Table1[[#This Row],[Revenue]]-Table1[[#This Row],[Cost Price]]</f>
        <v>32400</v>
      </c>
    </row>
    <row r="560" spans="1:13" hidden="1" x14ac:dyDescent="0.3">
      <c r="A560">
        <v>559</v>
      </c>
      <c r="B560" s="2">
        <v>44024</v>
      </c>
      <c r="C560" t="s">
        <v>154</v>
      </c>
      <c r="D560" t="s">
        <v>9</v>
      </c>
      <c r="E560" t="s">
        <v>7</v>
      </c>
      <c r="F560" t="s">
        <v>171</v>
      </c>
      <c r="G560" t="s">
        <v>170</v>
      </c>
      <c r="H560">
        <v>9450</v>
      </c>
      <c r="I560">
        <v>10500</v>
      </c>
      <c r="J560">
        <v>8</v>
      </c>
      <c r="K560">
        <f>Table1[[#This Row],[Qty]]*Table1[[#This Row],[Cost]]</f>
        <v>75600</v>
      </c>
      <c r="L560">
        <f>Table1[[#This Row],[Qty]]*Table1[[#This Row],[Sales Price]]</f>
        <v>84000</v>
      </c>
      <c r="M560">
        <f>Table1[[#This Row],[Revenue]]-Table1[[#This Row],[Cost Price]]</f>
        <v>8400</v>
      </c>
    </row>
    <row r="561" spans="1:13" hidden="1" x14ac:dyDescent="0.3">
      <c r="A561">
        <v>560</v>
      </c>
      <c r="B561" s="2">
        <v>44025</v>
      </c>
      <c r="C561" t="s">
        <v>155</v>
      </c>
      <c r="D561" t="s">
        <v>10</v>
      </c>
      <c r="E561" t="s">
        <v>5</v>
      </c>
      <c r="F561" t="s">
        <v>172</v>
      </c>
      <c r="G561" t="s">
        <v>170</v>
      </c>
      <c r="H561">
        <v>36000</v>
      </c>
      <c r="I561">
        <v>40000</v>
      </c>
      <c r="J561">
        <v>8</v>
      </c>
      <c r="K561">
        <f>Table1[[#This Row],[Qty]]*Table1[[#This Row],[Cost]]</f>
        <v>288000</v>
      </c>
      <c r="L561">
        <f>Table1[[#This Row],[Qty]]*Table1[[#This Row],[Sales Price]]</f>
        <v>320000</v>
      </c>
      <c r="M561">
        <f>Table1[[#This Row],[Revenue]]-Table1[[#This Row],[Cost Price]]</f>
        <v>32000</v>
      </c>
    </row>
    <row r="562" spans="1:13" hidden="1" x14ac:dyDescent="0.3">
      <c r="A562">
        <v>561</v>
      </c>
      <c r="B562" s="2">
        <v>44026</v>
      </c>
      <c r="C562" t="s">
        <v>156</v>
      </c>
      <c r="D562" t="s">
        <v>9</v>
      </c>
      <c r="E562" t="s">
        <v>7</v>
      </c>
      <c r="F562" t="s">
        <v>164</v>
      </c>
      <c r="G562" t="s">
        <v>162</v>
      </c>
      <c r="H562">
        <v>24300</v>
      </c>
      <c r="I562">
        <v>27000</v>
      </c>
      <c r="J562">
        <v>9</v>
      </c>
      <c r="K562">
        <f>Table1[[#This Row],[Qty]]*Table1[[#This Row],[Cost]]</f>
        <v>218700</v>
      </c>
      <c r="L562">
        <f>Table1[[#This Row],[Qty]]*Table1[[#This Row],[Sales Price]]</f>
        <v>243000</v>
      </c>
      <c r="M562">
        <f>Table1[[#This Row],[Revenue]]-Table1[[#This Row],[Cost Price]]</f>
        <v>24300</v>
      </c>
    </row>
    <row r="563" spans="1:13" hidden="1" x14ac:dyDescent="0.3">
      <c r="A563">
        <v>562</v>
      </c>
      <c r="B563" s="2">
        <v>44027</v>
      </c>
      <c r="C563" t="s">
        <v>157</v>
      </c>
      <c r="D563" t="s">
        <v>10</v>
      </c>
      <c r="E563" t="s">
        <v>5</v>
      </c>
      <c r="F563" t="s">
        <v>165</v>
      </c>
      <c r="G563" t="s">
        <v>162</v>
      </c>
      <c r="H563">
        <v>9180</v>
      </c>
      <c r="I563">
        <v>10200</v>
      </c>
      <c r="J563">
        <v>2</v>
      </c>
      <c r="K563">
        <f>Table1[[#This Row],[Qty]]*Table1[[#This Row],[Cost]]</f>
        <v>18360</v>
      </c>
      <c r="L563">
        <f>Table1[[#This Row],[Qty]]*Table1[[#This Row],[Sales Price]]</f>
        <v>20400</v>
      </c>
      <c r="M563">
        <f>Table1[[#This Row],[Revenue]]-Table1[[#This Row],[Cost Price]]</f>
        <v>2040</v>
      </c>
    </row>
    <row r="564" spans="1:13" hidden="1" x14ac:dyDescent="0.3">
      <c r="A564">
        <v>563</v>
      </c>
      <c r="B564" s="2">
        <v>44028</v>
      </c>
      <c r="C564" t="s">
        <v>158</v>
      </c>
      <c r="D564" t="s">
        <v>9</v>
      </c>
      <c r="E564" t="s">
        <v>7</v>
      </c>
      <c r="F564" t="s">
        <v>166</v>
      </c>
      <c r="G564" t="s">
        <v>162</v>
      </c>
      <c r="H564">
        <v>8640</v>
      </c>
      <c r="I564">
        <v>9600</v>
      </c>
      <c r="J564">
        <v>1</v>
      </c>
      <c r="K564">
        <f>Table1[[#This Row],[Qty]]*Table1[[#This Row],[Cost]]</f>
        <v>8640</v>
      </c>
      <c r="L564">
        <f>Table1[[#This Row],[Qty]]*Table1[[#This Row],[Sales Price]]</f>
        <v>9600</v>
      </c>
      <c r="M564">
        <f>Table1[[#This Row],[Revenue]]-Table1[[#This Row],[Cost Price]]</f>
        <v>960</v>
      </c>
    </row>
    <row r="565" spans="1:13" hidden="1" x14ac:dyDescent="0.3">
      <c r="A565">
        <v>564</v>
      </c>
      <c r="B565" s="2">
        <v>44029</v>
      </c>
      <c r="C565" t="s">
        <v>159</v>
      </c>
      <c r="D565" t="s">
        <v>9</v>
      </c>
      <c r="E565" t="s">
        <v>5</v>
      </c>
      <c r="F565" t="s">
        <v>167</v>
      </c>
      <c r="G565" t="s">
        <v>162</v>
      </c>
      <c r="H565">
        <v>8280</v>
      </c>
      <c r="I565">
        <v>9200</v>
      </c>
      <c r="J565">
        <v>22</v>
      </c>
      <c r="K565">
        <f>Table1[[#This Row],[Qty]]*Table1[[#This Row],[Cost]]</f>
        <v>182160</v>
      </c>
      <c r="L565">
        <f>Table1[[#This Row],[Qty]]*Table1[[#This Row],[Sales Price]]</f>
        <v>202400</v>
      </c>
      <c r="M565">
        <f>Table1[[#This Row],[Revenue]]-Table1[[#This Row],[Cost Price]]</f>
        <v>20240</v>
      </c>
    </row>
    <row r="566" spans="1:13" hidden="1" x14ac:dyDescent="0.3">
      <c r="A566">
        <v>565</v>
      </c>
      <c r="B566" s="2">
        <v>44030</v>
      </c>
      <c r="C566" t="s">
        <v>160</v>
      </c>
      <c r="D566" t="s">
        <v>9</v>
      </c>
      <c r="E566" t="s">
        <v>7</v>
      </c>
      <c r="F566" t="s">
        <v>168</v>
      </c>
      <c r="G566" t="s">
        <v>162</v>
      </c>
      <c r="H566">
        <v>4950</v>
      </c>
      <c r="I566">
        <v>5500</v>
      </c>
      <c r="J566">
        <v>8</v>
      </c>
      <c r="K566">
        <f>Table1[[#This Row],[Qty]]*Table1[[#This Row],[Cost]]</f>
        <v>39600</v>
      </c>
      <c r="L566">
        <f>Table1[[#This Row],[Qty]]*Table1[[#This Row],[Sales Price]]</f>
        <v>44000</v>
      </c>
      <c r="M566">
        <f>Table1[[#This Row],[Revenue]]-Table1[[#This Row],[Cost Price]]</f>
        <v>4400</v>
      </c>
    </row>
    <row r="567" spans="1:13" hidden="1" x14ac:dyDescent="0.3">
      <c r="A567">
        <v>566</v>
      </c>
      <c r="B567" s="2">
        <v>44031</v>
      </c>
      <c r="C567" t="s">
        <v>146</v>
      </c>
      <c r="D567" t="s">
        <v>10</v>
      </c>
      <c r="E567" t="s">
        <v>5</v>
      </c>
      <c r="F567" t="s">
        <v>169</v>
      </c>
      <c r="G567" t="s">
        <v>170</v>
      </c>
      <c r="H567">
        <v>3150</v>
      </c>
      <c r="I567">
        <v>3500</v>
      </c>
      <c r="J567">
        <v>7</v>
      </c>
      <c r="K567">
        <f>Table1[[#This Row],[Qty]]*Table1[[#This Row],[Cost]]</f>
        <v>22050</v>
      </c>
      <c r="L567">
        <f>Table1[[#This Row],[Qty]]*Table1[[#This Row],[Sales Price]]</f>
        <v>24500</v>
      </c>
      <c r="M567">
        <f>Table1[[#This Row],[Revenue]]-Table1[[#This Row],[Cost Price]]</f>
        <v>2450</v>
      </c>
    </row>
    <row r="568" spans="1:13" hidden="1" x14ac:dyDescent="0.3">
      <c r="A568">
        <v>567</v>
      </c>
      <c r="B568" s="2">
        <v>44032</v>
      </c>
      <c r="C568" t="s">
        <v>147</v>
      </c>
      <c r="D568" t="s">
        <v>10</v>
      </c>
      <c r="E568" t="s">
        <v>7</v>
      </c>
      <c r="F568" t="s">
        <v>171</v>
      </c>
      <c r="G568" t="s">
        <v>170</v>
      </c>
      <c r="H568">
        <v>2700</v>
      </c>
      <c r="I568">
        <v>3000</v>
      </c>
      <c r="J568">
        <v>56</v>
      </c>
      <c r="K568">
        <f>Table1[[#This Row],[Qty]]*Table1[[#This Row],[Cost]]</f>
        <v>151200</v>
      </c>
      <c r="L568">
        <f>Table1[[#This Row],[Qty]]*Table1[[#This Row],[Sales Price]]</f>
        <v>168000</v>
      </c>
      <c r="M568">
        <f>Table1[[#This Row],[Revenue]]-Table1[[#This Row],[Cost Price]]</f>
        <v>16800</v>
      </c>
    </row>
    <row r="569" spans="1:13" hidden="1" x14ac:dyDescent="0.3">
      <c r="A569">
        <v>568</v>
      </c>
      <c r="B569" s="2">
        <v>44033</v>
      </c>
      <c r="C569" t="s">
        <v>148</v>
      </c>
      <c r="D569" t="s">
        <v>9</v>
      </c>
      <c r="E569" t="s">
        <v>5</v>
      </c>
      <c r="F569" t="s">
        <v>172</v>
      </c>
      <c r="G569" t="s">
        <v>170</v>
      </c>
      <c r="H569">
        <v>4050</v>
      </c>
      <c r="I569">
        <v>4500</v>
      </c>
      <c r="J569">
        <v>10</v>
      </c>
      <c r="K569">
        <f>Table1[[#This Row],[Qty]]*Table1[[#This Row],[Cost]]</f>
        <v>40500</v>
      </c>
      <c r="L569">
        <f>Table1[[#This Row],[Qty]]*Table1[[#This Row],[Sales Price]]</f>
        <v>45000</v>
      </c>
      <c r="M569">
        <f>Table1[[#This Row],[Revenue]]-Table1[[#This Row],[Cost Price]]</f>
        <v>4500</v>
      </c>
    </row>
    <row r="570" spans="1:13" hidden="1" x14ac:dyDescent="0.3">
      <c r="A570">
        <v>569</v>
      </c>
      <c r="B570" s="2">
        <v>44034</v>
      </c>
      <c r="C570" t="s">
        <v>149</v>
      </c>
      <c r="D570" t="s">
        <v>10</v>
      </c>
      <c r="E570" t="s">
        <v>7</v>
      </c>
      <c r="F570" t="s">
        <v>164</v>
      </c>
      <c r="G570" t="s">
        <v>162</v>
      </c>
      <c r="H570">
        <v>53100</v>
      </c>
      <c r="I570">
        <v>59000</v>
      </c>
      <c r="J570">
        <v>9</v>
      </c>
      <c r="K570">
        <f>Table1[[#This Row],[Qty]]*Table1[[#This Row],[Cost]]</f>
        <v>477900</v>
      </c>
      <c r="L570">
        <f>Table1[[#This Row],[Qty]]*Table1[[#This Row],[Sales Price]]</f>
        <v>531000</v>
      </c>
      <c r="M570">
        <f>Table1[[#This Row],[Revenue]]-Table1[[#This Row],[Cost Price]]</f>
        <v>53100</v>
      </c>
    </row>
    <row r="571" spans="1:13" hidden="1" x14ac:dyDescent="0.3">
      <c r="A571">
        <v>570</v>
      </c>
      <c r="B571" s="2">
        <v>44035</v>
      </c>
      <c r="C571" t="s">
        <v>150</v>
      </c>
      <c r="D571" t="s">
        <v>10</v>
      </c>
      <c r="E571" t="s">
        <v>5</v>
      </c>
      <c r="F571" t="s">
        <v>165</v>
      </c>
      <c r="G571" t="s">
        <v>162</v>
      </c>
      <c r="H571">
        <v>88200</v>
      </c>
      <c r="I571">
        <v>98000</v>
      </c>
      <c r="J571">
        <v>27</v>
      </c>
      <c r="K571">
        <f>Table1[[#This Row],[Qty]]*Table1[[#This Row],[Cost]]</f>
        <v>2381400</v>
      </c>
      <c r="L571">
        <f>Table1[[#This Row],[Qty]]*Table1[[#This Row],[Sales Price]]</f>
        <v>2646000</v>
      </c>
      <c r="M571">
        <f>Table1[[#This Row],[Revenue]]-Table1[[#This Row],[Cost Price]]</f>
        <v>264600</v>
      </c>
    </row>
    <row r="572" spans="1:13" hidden="1" x14ac:dyDescent="0.3">
      <c r="A572">
        <v>571</v>
      </c>
      <c r="B572" s="2">
        <v>44036</v>
      </c>
      <c r="C572" t="s">
        <v>151</v>
      </c>
      <c r="D572" t="s">
        <v>9</v>
      </c>
      <c r="E572" t="s">
        <v>7</v>
      </c>
      <c r="F572" t="s">
        <v>166</v>
      </c>
      <c r="G572" t="s">
        <v>162</v>
      </c>
      <c r="H572">
        <v>8640</v>
      </c>
      <c r="I572">
        <v>9600</v>
      </c>
      <c r="J572">
        <v>15</v>
      </c>
      <c r="K572">
        <f>Table1[[#This Row],[Qty]]*Table1[[#This Row],[Cost]]</f>
        <v>129600</v>
      </c>
      <c r="L572">
        <f>Table1[[#This Row],[Qty]]*Table1[[#This Row],[Sales Price]]</f>
        <v>144000</v>
      </c>
      <c r="M572">
        <f>Table1[[#This Row],[Revenue]]-Table1[[#This Row],[Cost Price]]</f>
        <v>14400</v>
      </c>
    </row>
    <row r="573" spans="1:13" hidden="1" x14ac:dyDescent="0.3">
      <c r="A573">
        <v>572</v>
      </c>
      <c r="B573" s="2">
        <v>44037</v>
      </c>
      <c r="C573" t="s">
        <v>152</v>
      </c>
      <c r="D573" t="s">
        <v>10</v>
      </c>
      <c r="E573" t="s">
        <v>5</v>
      </c>
      <c r="F573" t="s">
        <v>167</v>
      </c>
      <c r="G573" t="s">
        <v>162</v>
      </c>
      <c r="H573">
        <v>8280</v>
      </c>
      <c r="I573">
        <v>9200</v>
      </c>
      <c r="J573">
        <v>3</v>
      </c>
      <c r="K573">
        <f>Table1[[#This Row],[Qty]]*Table1[[#This Row],[Cost]]</f>
        <v>24840</v>
      </c>
      <c r="L573">
        <f>Table1[[#This Row],[Qty]]*Table1[[#This Row],[Sales Price]]</f>
        <v>27600</v>
      </c>
      <c r="M573">
        <f>Table1[[#This Row],[Revenue]]-Table1[[#This Row],[Cost Price]]</f>
        <v>2760</v>
      </c>
    </row>
    <row r="574" spans="1:13" hidden="1" x14ac:dyDescent="0.3">
      <c r="A574">
        <v>573</v>
      </c>
      <c r="B574" s="2">
        <v>44038</v>
      </c>
      <c r="C574" t="s">
        <v>153</v>
      </c>
      <c r="D574" t="s">
        <v>10</v>
      </c>
      <c r="E574" t="s">
        <v>7</v>
      </c>
      <c r="F574" t="s">
        <v>168</v>
      </c>
      <c r="G574" t="s">
        <v>162</v>
      </c>
      <c r="H574">
        <v>4950</v>
      </c>
      <c r="I574">
        <v>5500</v>
      </c>
      <c r="J574">
        <v>9</v>
      </c>
      <c r="K574">
        <f>Table1[[#This Row],[Qty]]*Table1[[#This Row],[Cost]]</f>
        <v>44550</v>
      </c>
      <c r="L574">
        <f>Table1[[#This Row],[Qty]]*Table1[[#This Row],[Sales Price]]</f>
        <v>49500</v>
      </c>
      <c r="M574">
        <f>Table1[[#This Row],[Revenue]]-Table1[[#This Row],[Cost Price]]</f>
        <v>4950</v>
      </c>
    </row>
    <row r="575" spans="1:13" hidden="1" x14ac:dyDescent="0.3">
      <c r="A575">
        <v>574</v>
      </c>
      <c r="B575" s="2">
        <v>44039</v>
      </c>
      <c r="C575" t="s">
        <v>154</v>
      </c>
      <c r="D575" t="s">
        <v>9</v>
      </c>
      <c r="E575" t="s">
        <v>5</v>
      </c>
      <c r="F575" t="s">
        <v>169</v>
      </c>
      <c r="G575" t="s">
        <v>170</v>
      </c>
      <c r="H575">
        <v>3150</v>
      </c>
      <c r="I575">
        <v>3500</v>
      </c>
      <c r="J575">
        <v>22</v>
      </c>
      <c r="K575">
        <f>Table1[[#This Row],[Qty]]*Table1[[#This Row],[Cost]]</f>
        <v>69300</v>
      </c>
      <c r="L575">
        <f>Table1[[#This Row],[Qty]]*Table1[[#This Row],[Sales Price]]</f>
        <v>77000</v>
      </c>
      <c r="M575">
        <f>Table1[[#This Row],[Revenue]]-Table1[[#This Row],[Cost Price]]</f>
        <v>7700</v>
      </c>
    </row>
    <row r="576" spans="1:13" hidden="1" x14ac:dyDescent="0.3">
      <c r="A576">
        <v>575</v>
      </c>
      <c r="B576" s="2">
        <v>44040</v>
      </c>
      <c r="C576" t="s">
        <v>155</v>
      </c>
      <c r="D576" t="s">
        <v>10</v>
      </c>
      <c r="E576" t="s">
        <v>7</v>
      </c>
      <c r="F576" t="s">
        <v>171</v>
      </c>
      <c r="G576" t="s">
        <v>170</v>
      </c>
      <c r="H576">
        <v>2700</v>
      </c>
      <c r="I576">
        <v>3000</v>
      </c>
      <c r="J576">
        <v>16</v>
      </c>
      <c r="K576">
        <f>Table1[[#This Row],[Qty]]*Table1[[#This Row],[Cost]]</f>
        <v>43200</v>
      </c>
      <c r="L576">
        <f>Table1[[#This Row],[Qty]]*Table1[[#This Row],[Sales Price]]</f>
        <v>48000</v>
      </c>
      <c r="M576">
        <f>Table1[[#This Row],[Revenue]]-Table1[[#This Row],[Cost Price]]</f>
        <v>4800</v>
      </c>
    </row>
    <row r="577" spans="1:13" hidden="1" x14ac:dyDescent="0.3">
      <c r="A577">
        <v>576</v>
      </c>
      <c r="B577" s="2">
        <v>44041</v>
      </c>
      <c r="C577" t="s">
        <v>156</v>
      </c>
      <c r="D577" t="s">
        <v>9</v>
      </c>
      <c r="E577" t="s">
        <v>5</v>
      </c>
      <c r="F577" t="s">
        <v>172</v>
      </c>
      <c r="G577" t="s">
        <v>170</v>
      </c>
      <c r="H577">
        <v>4050</v>
      </c>
      <c r="I577">
        <v>4500</v>
      </c>
      <c r="J577">
        <v>6</v>
      </c>
      <c r="K577">
        <f>Table1[[#This Row],[Qty]]*Table1[[#This Row],[Cost]]</f>
        <v>24300</v>
      </c>
      <c r="L577">
        <f>Table1[[#This Row],[Qty]]*Table1[[#This Row],[Sales Price]]</f>
        <v>27000</v>
      </c>
      <c r="M577">
        <f>Table1[[#This Row],[Revenue]]-Table1[[#This Row],[Cost Price]]</f>
        <v>2700</v>
      </c>
    </row>
    <row r="578" spans="1:13" hidden="1" x14ac:dyDescent="0.3">
      <c r="A578">
        <v>577</v>
      </c>
      <c r="B578" s="2">
        <v>44042</v>
      </c>
      <c r="C578" t="s">
        <v>157</v>
      </c>
      <c r="D578" t="s">
        <v>10</v>
      </c>
      <c r="E578" t="s">
        <v>7</v>
      </c>
      <c r="F578" t="s">
        <v>164</v>
      </c>
      <c r="G578" t="s">
        <v>162</v>
      </c>
      <c r="H578">
        <v>53100</v>
      </c>
      <c r="I578">
        <v>59000</v>
      </c>
      <c r="J578">
        <v>3</v>
      </c>
      <c r="K578">
        <f>Table1[[#This Row],[Qty]]*Table1[[#This Row],[Cost]]</f>
        <v>159300</v>
      </c>
      <c r="L578">
        <f>Table1[[#This Row],[Qty]]*Table1[[#This Row],[Sales Price]]</f>
        <v>177000</v>
      </c>
      <c r="M578">
        <f>Table1[[#This Row],[Revenue]]-Table1[[#This Row],[Cost Price]]</f>
        <v>17700</v>
      </c>
    </row>
    <row r="579" spans="1:13" hidden="1" x14ac:dyDescent="0.3">
      <c r="A579">
        <v>578</v>
      </c>
      <c r="B579" s="2">
        <v>44043</v>
      </c>
      <c r="C579" t="s">
        <v>158</v>
      </c>
      <c r="D579" t="s">
        <v>9</v>
      </c>
      <c r="E579" t="s">
        <v>8</v>
      </c>
      <c r="F579" t="s">
        <v>165</v>
      </c>
      <c r="G579" t="s">
        <v>162</v>
      </c>
      <c r="H579">
        <v>88200</v>
      </c>
      <c r="I579">
        <v>98000</v>
      </c>
      <c r="J579">
        <v>5</v>
      </c>
      <c r="K579">
        <f>Table1[[#This Row],[Qty]]*Table1[[#This Row],[Cost]]</f>
        <v>441000</v>
      </c>
      <c r="L579">
        <f>Table1[[#This Row],[Qty]]*Table1[[#This Row],[Sales Price]]</f>
        <v>490000</v>
      </c>
      <c r="M579">
        <f>Table1[[#This Row],[Revenue]]-Table1[[#This Row],[Cost Price]]</f>
        <v>49000</v>
      </c>
    </row>
    <row r="580" spans="1:13" hidden="1" x14ac:dyDescent="0.3">
      <c r="A580">
        <v>579</v>
      </c>
      <c r="B580" s="2">
        <v>44044</v>
      </c>
      <c r="C580" t="s">
        <v>154</v>
      </c>
      <c r="D580" t="s">
        <v>9</v>
      </c>
      <c r="E580" t="s">
        <v>7</v>
      </c>
      <c r="F580" t="s">
        <v>166</v>
      </c>
      <c r="G580" t="s">
        <v>162</v>
      </c>
      <c r="H580">
        <v>38250</v>
      </c>
      <c r="I580">
        <v>42500</v>
      </c>
      <c r="J580">
        <v>1</v>
      </c>
      <c r="K580">
        <f>Table1[[#This Row],[Qty]]*Table1[[#This Row],[Cost]]</f>
        <v>38250</v>
      </c>
      <c r="L580">
        <f>Table1[[#This Row],[Qty]]*Table1[[#This Row],[Sales Price]]</f>
        <v>42500</v>
      </c>
      <c r="M580">
        <f>Table1[[#This Row],[Revenue]]-Table1[[#This Row],[Cost Price]]</f>
        <v>4250</v>
      </c>
    </row>
    <row r="581" spans="1:13" hidden="1" x14ac:dyDescent="0.3">
      <c r="A581">
        <v>580</v>
      </c>
      <c r="B581" s="2">
        <v>44045</v>
      </c>
      <c r="C581" t="s">
        <v>155</v>
      </c>
      <c r="D581" t="s">
        <v>10</v>
      </c>
      <c r="E581" t="s">
        <v>8</v>
      </c>
      <c r="F581" t="s">
        <v>167</v>
      </c>
      <c r="G581" t="s">
        <v>162</v>
      </c>
      <c r="H581">
        <v>2700</v>
      </c>
      <c r="I581">
        <v>3000</v>
      </c>
      <c r="J581">
        <v>5</v>
      </c>
      <c r="K581">
        <f>Table1[[#This Row],[Qty]]*Table1[[#This Row],[Cost]]</f>
        <v>13500</v>
      </c>
      <c r="L581">
        <f>Table1[[#This Row],[Qty]]*Table1[[#This Row],[Sales Price]]</f>
        <v>15000</v>
      </c>
      <c r="M581">
        <f>Table1[[#This Row],[Revenue]]-Table1[[#This Row],[Cost Price]]</f>
        <v>1500</v>
      </c>
    </row>
    <row r="582" spans="1:13" hidden="1" x14ac:dyDescent="0.3">
      <c r="A582">
        <v>581</v>
      </c>
      <c r="B582" s="2">
        <v>44046</v>
      </c>
      <c r="C582" t="s">
        <v>156</v>
      </c>
      <c r="D582" t="s">
        <v>9</v>
      </c>
      <c r="E582" t="s">
        <v>7</v>
      </c>
      <c r="F582" t="s">
        <v>168</v>
      </c>
      <c r="G582" t="s">
        <v>162</v>
      </c>
      <c r="H582">
        <v>23850</v>
      </c>
      <c r="I582">
        <v>26500</v>
      </c>
      <c r="J582">
        <v>7</v>
      </c>
      <c r="K582">
        <f>Table1[[#This Row],[Qty]]*Table1[[#This Row],[Cost]]</f>
        <v>166950</v>
      </c>
      <c r="L582">
        <f>Table1[[#This Row],[Qty]]*Table1[[#This Row],[Sales Price]]</f>
        <v>185500</v>
      </c>
      <c r="M582">
        <f>Table1[[#This Row],[Revenue]]-Table1[[#This Row],[Cost Price]]</f>
        <v>18550</v>
      </c>
    </row>
    <row r="583" spans="1:13" hidden="1" x14ac:dyDescent="0.3">
      <c r="A583">
        <v>582</v>
      </c>
      <c r="B583" s="2">
        <v>44047</v>
      </c>
      <c r="C583" t="s">
        <v>157</v>
      </c>
      <c r="D583" t="s">
        <v>10</v>
      </c>
      <c r="E583" t="s">
        <v>8</v>
      </c>
      <c r="F583" t="s">
        <v>169</v>
      </c>
      <c r="G583" t="s">
        <v>170</v>
      </c>
      <c r="H583">
        <v>24750</v>
      </c>
      <c r="I583">
        <v>27500</v>
      </c>
      <c r="J583">
        <v>4</v>
      </c>
      <c r="K583">
        <f>Table1[[#This Row],[Qty]]*Table1[[#This Row],[Cost]]</f>
        <v>99000</v>
      </c>
      <c r="L583">
        <f>Table1[[#This Row],[Qty]]*Table1[[#This Row],[Sales Price]]</f>
        <v>110000</v>
      </c>
      <c r="M583">
        <f>Table1[[#This Row],[Revenue]]-Table1[[#This Row],[Cost Price]]</f>
        <v>11000</v>
      </c>
    </row>
    <row r="584" spans="1:13" hidden="1" x14ac:dyDescent="0.3">
      <c r="A584">
        <v>583</v>
      </c>
      <c r="B584" s="2">
        <v>44048</v>
      </c>
      <c r="C584" t="s">
        <v>158</v>
      </c>
      <c r="D584" t="s">
        <v>9</v>
      </c>
      <c r="E584" t="s">
        <v>7</v>
      </c>
      <c r="F584" t="s">
        <v>171</v>
      </c>
      <c r="G584" t="s">
        <v>170</v>
      </c>
      <c r="H584">
        <v>44550</v>
      </c>
      <c r="I584">
        <v>49500</v>
      </c>
      <c r="J584">
        <v>8</v>
      </c>
      <c r="K584">
        <f>Table1[[#This Row],[Qty]]*Table1[[#This Row],[Cost]]</f>
        <v>356400</v>
      </c>
      <c r="L584">
        <f>Table1[[#This Row],[Qty]]*Table1[[#This Row],[Sales Price]]</f>
        <v>396000</v>
      </c>
      <c r="M584">
        <f>Table1[[#This Row],[Revenue]]-Table1[[#This Row],[Cost Price]]</f>
        <v>39600</v>
      </c>
    </row>
    <row r="585" spans="1:13" hidden="1" x14ac:dyDescent="0.3">
      <c r="A585">
        <v>584</v>
      </c>
      <c r="B585" s="2">
        <v>44049</v>
      </c>
      <c r="C585" t="s">
        <v>159</v>
      </c>
      <c r="D585" t="s">
        <v>9</v>
      </c>
      <c r="E585" t="s">
        <v>8</v>
      </c>
      <c r="F585" t="s">
        <v>172</v>
      </c>
      <c r="G585" t="s">
        <v>170</v>
      </c>
      <c r="H585">
        <v>9000</v>
      </c>
      <c r="I585">
        <v>10000</v>
      </c>
      <c r="J585">
        <v>8</v>
      </c>
      <c r="K585">
        <f>Table1[[#This Row],[Qty]]*Table1[[#This Row],[Cost]]</f>
        <v>72000</v>
      </c>
      <c r="L585">
        <f>Table1[[#This Row],[Qty]]*Table1[[#This Row],[Sales Price]]</f>
        <v>80000</v>
      </c>
      <c r="M585">
        <f>Table1[[#This Row],[Revenue]]-Table1[[#This Row],[Cost Price]]</f>
        <v>8000</v>
      </c>
    </row>
    <row r="586" spans="1:13" hidden="1" x14ac:dyDescent="0.3">
      <c r="A586">
        <v>585</v>
      </c>
      <c r="B586" s="2">
        <v>44050</v>
      </c>
      <c r="C586" t="s">
        <v>147</v>
      </c>
      <c r="D586" t="s">
        <v>10</v>
      </c>
      <c r="E586" t="s">
        <v>7</v>
      </c>
      <c r="F586" t="s">
        <v>164</v>
      </c>
      <c r="G586" t="s">
        <v>162</v>
      </c>
      <c r="H586">
        <v>8640</v>
      </c>
      <c r="I586">
        <v>9600</v>
      </c>
      <c r="J586">
        <v>9</v>
      </c>
      <c r="K586">
        <f>Table1[[#This Row],[Qty]]*Table1[[#This Row],[Cost]]</f>
        <v>77760</v>
      </c>
      <c r="L586">
        <f>Table1[[#This Row],[Qty]]*Table1[[#This Row],[Sales Price]]</f>
        <v>86400</v>
      </c>
      <c r="M586">
        <f>Table1[[#This Row],[Revenue]]-Table1[[#This Row],[Cost Price]]</f>
        <v>8640</v>
      </c>
    </row>
    <row r="587" spans="1:13" hidden="1" x14ac:dyDescent="0.3">
      <c r="A587">
        <v>586</v>
      </c>
      <c r="B587" s="2">
        <v>44051</v>
      </c>
      <c r="C587" t="s">
        <v>148</v>
      </c>
      <c r="D587" t="s">
        <v>9</v>
      </c>
      <c r="E587" t="s">
        <v>8</v>
      </c>
      <c r="F587" t="s">
        <v>165</v>
      </c>
      <c r="G587" t="s">
        <v>162</v>
      </c>
      <c r="H587">
        <v>9000</v>
      </c>
      <c r="I587">
        <v>10000</v>
      </c>
      <c r="J587">
        <v>2</v>
      </c>
      <c r="K587">
        <f>Table1[[#This Row],[Qty]]*Table1[[#This Row],[Cost]]</f>
        <v>18000</v>
      </c>
      <c r="L587">
        <f>Table1[[#This Row],[Qty]]*Table1[[#This Row],[Sales Price]]</f>
        <v>20000</v>
      </c>
      <c r="M587">
        <f>Table1[[#This Row],[Revenue]]-Table1[[#This Row],[Cost Price]]</f>
        <v>2000</v>
      </c>
    </row>
    <row r="588" spans="1:13" hidden="1" x14ac:dyDescent="0.3">
      <c r="A588">
        <v>587</v>
      </c>
      <c r="B588" s="2">
        <v>44052</v>
      </c>
      <c r="C588" t="s">
        <v>149</v>
      </c>
      <c r="D588" t="s">
        <v>10</v>
      </c>
      <c r="E588" t="s">
        <v>7</v>
      </c>
      <c r="F588" t="s">
        <v>166</v>
      </c>
      <c r="G588" t="s">
        <v>162</v>
      </c>
      <c r="H588">
        <v>3870</v>
      </c>
      <c r="I588">
        <v>4300</v>
      </c>
      <c r="J588">
        <v>1</v>
      </c>
      <c r="K588">
        <f>Table1[[#This Row],[Qty]]*Table1[[#This Row],[Cost]]</f>
        <v>3870</v>
      </c>
      <c r="L588">
        <f>Table1[[#This Row],[Qty]]*Table1[[#This Row],[Sales Price]]</f>
        <v>4300</v>
      </c>
      <c r="M588">
        <f>Table1[[#This Row],[Revenue]]-Table1[[#This Row],[Cost Price]]</f>
        <v>430</v>
      </c>
    </row>
    <row r="589" spans="1:13" hidden="1" x14ac:dyDescent="0.3">
      <c r="A589">
        <v>588</v>
      </c>
      <c r="B589" s="2">
        <v>44053</v>
      </c>
      <c r="C589" t="s">
        <v>150</v>
      </c>
      <c r="D589" t="s">
        <v>10</v>
      </c>
      <c r="E589" t="s">
        <v>8</v>
      </c>
      <c r="F589" t="s">
        <v>167</v>
      </c>
      <c r="G589" t="s">
        <v>162</v>
      </c>
      <c r="H589">
        <v>8640</v>
      </c>
      <c r="I589">
        <v>9600</v>
      </c>
      <c r="J589">
        <v>22</v>
      </c>
      <c r="K589">
        <f>Table1[[#This Row],[Qty]]*Table1[[#This Row],[Cost]]</f>
        <v>190080</v>
      </c>
      <c r="L589">
        <f>Table1[[#This Row],[Qty]]*Table1[[#This Row],[Sales Price]]</f>
        <v>211200</v>
      </c>
      <c r="M589">
        <f>Table1[[#This Row],[Revenue]]-Table1[[#This Row],[Cost Price]]</f>
        <v>21120</v>
      </c>
    </row>
    <row r="590" spans="1:13" hidden="1" x14ac:dyDescent="0.3">
      <c r="A590">
        <v>589</v>
      </c>
      <c r="B590" s="2">
        <v>44054</v>
      </c>
      <c r="C590" t="s">
        <v>151</v>
      </c>
      <c r="D590" t="s">
        <v>9</v>
      </c>
      <c r="E590" t="s">
        <v>7</v>
      </c>
      <c r="F590" t="s">
        <v>168</v>
      </c>
      <c r="G590" t="s">
        <v>162</v>
      </c>
      <c r="H590">
        <v>8280</v>
      </c>
      <c r="I590">
        <v>9200</v>
      </c>
      <c r="J590">
        <v>8</v>
      </c>
      <c r="K590">
        <f>Table1[[#This Row],[Qty]]*Table1[[#This Row],[Cost]]</f>
        <v>66240</v>
      </c>
      <c r="L590">
        <f>Table1[[#This Row],[Qty]]*Table1[[#This Row],[Sales Price]]</f>
        <v>73600</v>
      </c>
      <c r="M590">
        <f>Table1[[#This Row],[Revenue]]-Table1[[#This Row],[Cost Price]]</f>
        <v>7360</v>
      </c>
    </row>
    <row r="591" spans="1:13" hidden="1" x14ac:dyDescent="0.3">
      <c r="A591">
        <v>590</v>
      </c>
      <c r="B591" s="2">
        <v>44055</v>
      </c>
      <c r="C591" t="s">
        <v>152</v>
      </c>
      <c r="D591" t="s">
        <v>10</v>
      </c>
      <c r="E591" t="s">
        <v>8</v>
      </c>
      <c r="F591" t="s">
        <v>169</v>
      </c>
      <c r="G591" t="s">
        <v>170</v>
      </c>
      <c r="H591">
        <v>4950</v>
      </c>
      <c r="I591">
        <v>5500</v>
      </c>
      <c r="J591">
        <v>7</v>
      </c>
      <c r="K591">
        <f>Table1[[#This Row],[Qty]]*Table1[[#This Row],[Cost]]</f>
        <v>34650</v>
      </c>
      <c r="L591">
        <f>Table1[[#This Row],[Qty]]*Table1[[#This Row],[Sales Price]]</f>
        <v>38500</v>
      </c>
      <c r="M591">
        <f>Table1[[#This Row],[Revenue]]-Table1[[#This Row],[Cost Price]]</f>
        <v>3850</v>
      </c>
    </row>
    <row r="592" spans="1:13" hidden="1" x14ac:dyDescent="0.3">
      <c r="A592">
        <v>591</v>
      </c>
      <c r="B592" s="2">
        <v>44056</v>
      </c>
      <c r="C592" t="s">
        <v>153</v>
      </c>
      <c r="D592" t="s">
        <v>10</v>
      </c>
      <c r="E592" t="s">
        <v>7</v>
      </c>
      <c r="F592" t="s">
        <v>171</v>
      </c>
      <c r="G592" t="s">
        <v>170</v>
      </c>
      <c r="H592">
        <v>3150</v>
      </c>
      <c r="I592">
        <v>3500</v>
      </c>
      <c r="J592">
        <v>56</v>
      </c>
      <c r="K592">
        <f>Table1[[#This Row],[Qty]]*Table1[[#This Row],[Cost]]</f>
        <v>176400</v>
      </c>
      <c r="L592">
        <f>Table1[[#This Row],[Qty]]*Table1[[#This Row],[Sales Price]]</f>
        <v>196000</v>
      </c>
      <c r="M592">
        <f>Table1[[#This Row],[Revenue]]-Table1[[#This Row],[Cost Price]]</f>
        <v>19600</v>
      </c>
    </row>
    <row r="593" spans="1:13" hidden="1" x14ac:dyDescent="0.3">
      <c r="A593">
        <v>592</v>
      </c>
      <c r="B593" s="2">
        <v>44057</v>
      </c>
      <c r="C593" t="s">
        <v>154</v>
      </c>
      <c r="D593" t="s">
        <v>9</v>
      </c>
      <c r="E593" t="s">
        <v>8</v>
      </c>
      <c r="F593" t="s">
        <v>172</v>
      </c>
      <c r="G593" t="s">
        <v>170</v>
      </c>
      <c r="H593">
        <v>2700</v>
      </c>
      <c r="I593">
        <v>3000</v>
      </c>
      <c r="J593">
        <v>10</v>
      </c>
      <c r="K593">
        <f>Table1[[#This Row],[Qty]]*Table1[[#This Row],[Cost]]</f>
        <v>27000</v>
      </c>
      <c r="L593">
        <f>Table1[[#This Row],[Qty]]*Table1[[#This Row],[Sales Price]]</f>
        <v>30000</v>
      </c>
      <c r="M593">
        <f>Table1[[#This Row],[Revenue]]-Table1[[#This Row],[Cost Price]]</f>
        <v>3000</v>
      </c>
    </row>
    <row r="594" spans="1:13" hidden="1" x14ac:dyDescent="0.3">
      <c r="A594">
        <v>593</v>
      </c>
      <c r="B594" s="2">
        <v>44058</v>
      </c>
      <c r="C594" t="s">
        <v>155</v>
      </c>
      <c r="D594" t="s">
        <v>10</v>
      </c>
      <c r="E594" t="s">
        <v>7</v>
      </c>
      <c r="F594" t="s">
        <v>216</v>
      </c>
      <c r="G594" t="s">
        <v>215</v>
      </c>
      <c r="H594">
        <v>4050</v>
      </c>
      <c r="I594">
        <v>4500</v>
      </c>
      <c r="J594">
        <v>9</v>
      </c>
      <c r="K594">
        <f>Table1[[#This Row],[Qty]]*Table1[[#This Row],[Cost]]</f>
        <v>36450</v>
      </c>
      <c r="L594">
        <f>Table1[[#This Row],[Qty]]*Table1[[#This Row],[Sales Price]]</f>
        <v>40500</v>
      </c>
      <c r="M594">
        <f>Table1[[#This Row],[Revenue]]-Table1[[#This Row],[Cost Price]]</f>
        <v>4050</v>
      </c>
    </row>
    <row r="595" spans="1:13" hidden="1" x14ac:dyDescent="0.3">
      <c r="A595">
        <v>594</v>
      </c>
      <c r="B595" s="2">
        <v>44059</v>
      </c>
      <c r="C595" t="s">
        <v>156</v>
      </c>
      <c r="D595" t="s">
        <v>9</v>
      </c>
      <c r="E595" t="s">
        <v>8</v>
      </c>
      <c r="F595" t="s">
        <v>217</v>
      </c>
      <c r="G595" t="s">
        <v>215</v>
      </c>
      <c r="H595">
        <v>53100</v>
      </c>
      <c r="I595">
        <v>59000</v>
      </c>
      <c r="J595">
        <v>27</v>
      </c>
      <c r="K595">
        <f>Table1[[#This Row],[Qty]]*Table1[[#This Row],[Cost]]</f>
        <v>1433700</v>
      </c>
      <c r="L595">
        <f>Table1[[#This Row],[Qty]]*Table1[[#This Row],[Sales Price]]</f>
        <v>1593000</v>
      </c>
      <c r="M595">
        <f>Table1[[#This Row],[Revenue]]-Table1[[#This Row],[Cost Price]]</f>
        <v>159300</v>
      </c>
    </row>
    <row r="596" spans="1:13" x14ac:dyDescent="0.3">
      <c r="A596">
        <v>595</v>
      </c>
      <c r="B596" s="2">
        <v>44060</v>
      </c>
      <c r="C596" t="s">
        <v>157</v>
      </c>
      <c r="D596" t="s">
        <v>10</v>
      </c>
      <c r="E596" t="s">
        <v>7</v>
      </c>
      <c r="F596" t="s">
        <v>218</v>
      </c>
      <c r="G596" t="s">
        <v>215</v>
      </c>
      <c r="H596">
        <v>88200</v>
      </c>
      <c r="I596">
        <v>98000</v>
      </c>
      <c r="J596">
        <v>15</v>
      </c>
      <c r="K596">
        <f>Table1[[#This Row],[Qty]]*Table1[[#This Row],[Cost]]</f>
        <v>1323000</v>
      </c>
      <c r="L596">
        <f>Table1[[#This Row],[Qty]]*Table1[[#This Row],[Sales Price]]</f>
        <v>1470000</v>
      </c>
      <c r="M596">
        <f>Table1[[#This Row],[Revenue]]-Table1[[#This Row],[Cost Price]]</f>
        <v>147000</v>
      </c>
    </row>
    <row r="597" spans="1:13" hidden="1" x14ac:dyDescent="0.3">
      <c r="A597">
        <v>596</v>
      </c>
      <c r="B597" s="2">
        <v>44061</v>
      </c>
      <c r="C597" t="s">
        <v>158</v>
      </c>
      <c r="D597" t="s">
        <v>9</v>
      </c>
      <c r="E597" t="s">
        <v>8</v>
      </c>
      <c r="F597" t="s">
        <v>216</v>
      </c>
      <c r="G597" t="s">
        <v>215</v>
      </c>
      <c r="H597">
        <v>38250</v>
      </c>
      <c r="I597">
        <v>42500</v>
      </c>
      <c r="J597">
        <v>3</v>
      </c>
      <c r="K597">
        <f>Table1[[#This Row],[Qty]]*Table1[[#This Row],[Cost]]</f>
        <v>114750</v>
      </c>
      <c r="L597">
        <f>Table1[[#This Row],[Qty]]*Table1[[#This Row],[Sales Price]]</f>
        <v>127500</v>
      </c>
      <c r="M597">
        <f>Table1[[#This Row],[Revenue]]-Table1[[#This Row],[Cost Price]]</f>
        <v>12750</v>
      </c>
    </row>
    <row r="598" spans="1:13" hidden="1" x14ac:dyDescent="0.3">
      <c r="A598">
        <v>597</v>
      </c>
      <c r="B598" s="2">
        <v>44062</v>
      </c>
      <c r="C598" t="s">
        <v>159</v>
      </c>
      <c r="D598" t="s">
        <v>9</v>
      </c>
      <c r="E598" t="s">
        <v>7</v>
      </c>
      <c r="F598" t="s">
        <v>217</v>
      </c>
      <c r="G598" t="s">
        <v>215</v>
      </c>
      <c r="H598">
        <v>2700</v>
      </c>
      <c r="I598">
        <v>3000</v>
      </c>
      <c r="J598">
        <v>9</v>
      </c>
      <c r="K598">
        <f>Table1[[#This Row],[Qty]]*Table1[[#This Row],[Cost]]</f>
        <v>24300</v>
      </c>
      <c r="L598">
        <f>Table1[[#This Row],[Qty]]*Table1[[#This Row],[Sales Price]]</f>
        <v>27000</v>
      </c>
      <c r="M598">
        <f>Table1[[#This Row],[Revenue]]-Table1[[#This Row],[Cost Price]]</f>
        <v>2700</v>
      </c>
    </row>
    <row r="599" spans="1:13" x14ac:dyDescent="0.3">
      <c r="A599">
        <v>598</v>
      </c>
      <c r="B599" s="2">
        <v>44063</v>
      </c>
      <c r="C599" t="s">
        <v>160</v>
      </c>
      <c r="D599" t="s">
        <v>9</v>
      </c>
      <c r="E599" t="s">
        <v>8</v>
      </c>
      <c r="F599" t="s">
        <v>218</v>
      </c>
      <c r="G599" t="s">
        <v>215</v>
      </c>
      <c r="H599">
        <v>23850</v>
      </c>
      <c r="I599">
        <v>26500</v>
      </c>
      <c r="J599">
        <v>22</v>
      </c>
      <c r="K599">
        <f>Table1[[#This Row],[Qty]]*Table1[[#This Row],[Cost]]</f>
        <v>524700</v>
      </c>
      <c r="L599">
        <f>Table1[[#This Row],[Qty]]*Table1[[#This Row],[Sales Price]]</f>
        <v>583000</v>
      </c>
      <c r="M599">
        <f>Table1[[#This Row],[Revenue]]-Table1[[#This Row],[Cost Price]]</f>
        <v>58300</v>
      </c>
    </row>
    <row r="600" spans="1:13" hidden="1" x14ac:dyDescent="0.3">
      <c r="A600">
        <v>599</v>
      </c>
      <c r="B600" s="2">
        <v>44064</v>
      </c>
      <c r="C600" t="s">
        <v>146</v>
      </c>
      <c r="D600" t="s">
        <v>10</v>
      </c>
      <c r="E600" t="s">
        <v>7</v>
      </c>
      <c r="F600" t="s">
        <v>216</v>
      </c>
      <c r="G600" t="s">
        <v>215</v>
      </c>
      <c r="H600">
        <v>24750</v>
      </c>
      <c r="I600">
        <v>27500</v>
      </c>
      <c r="J600">
        <v>16</v>
      </c>
      <c r="K600">
        <f>Table1[[#This Row],[Qty]]*Table1[[#This Row],[Cost]]</f>
        <v>396000</v>
      </c>
      <c r="L600">
        <f>Table1[[#This Row],[Qty]]*Table1[[#This Row],[Sales Price]]</f>
        <v>440000</v>
      </c>
      <c r="M600">
        <f>Table1[[#This Row],[Revenue]]-Table1[[#This Row],[Cost Price]]</f>
        <v>44000</v>
      </c>
    </row>
    <row r="601" spans="1:13" hidden="1" x14ac:dyDescent="0.3">
      <c r="A601">
        <v>600</v>
      </c>
      <c r="B601" s="2">
        <v>44065</v>
      </c>
      <c r="C601" t="s">
        <v>147</v>
      </c>
      <c r="D601" t="s">
        <v>10</v>
      </c>
      <c r="E601" t="s">
        <v>8</v>
      </c>
      <c r="F601" t="s">
        <v>217</v>
      </c>
      <c r="G601" t="s">
        <v>215</v>
      </c>
      <c r="H601">
        <v>44550</v>
      </c>
      <c r="I601">
        <v>49500</v>
      </c>
      <c r="J601">
        <v>6</v>
      </c>
      <c r="K601">
        <f>Table1[[#This Row],[Qty]]*Table1[[#This Row],[Cost]]</f>
        <v>267300</v>
      </c>
      <c r="L601">
        <f>Table1[[#This Row],[Qty]]*Table1[[#This Row],[Sales Price]]</f>
        <v>297000</v>
      </c>
      <c r="M601">
        <f>Table1[[#This Row],[Revenue]]-Table1[[#This Row],[Cost Price]]</f>
        <v>29700</v>
      </c>
    </row>
    <row r="602" spans="1:13" x14ac:dyDescent="0.3">
      <c r="A602">
        <v>601</v>
      </c>
      <c r="B602" s="2">
        <v>44066</v>
      </c>
      <c r="C602" t="s">
        <v>148</v>
      </c>
      <c r="D602" t="s">
        <v>9</v>
      </c>
      <c r="E602" t="s">
        <v>7</v>
      </c>
      <c r="F602" t="s">
        <v>218</v>
      </c>
      <c r="G602" t="s">
        <v>215</v>
      </c>
      <c r="H602">
        <v>9000</v>
      </c>
      <c r="I602">
        <v>10000</v>
      </c>
      <c r="J602">
        <v>3</v>
      </c>
      <c r="K602">
        <f>Table1[[#This Row],[Qty]]*Table1[[#This Row],[Cost]]</f>
        <v>27000</v>
      </c>
      <c r="L602">
        <f>Table1[[#This Row],[Qty]]*Table1[[#This Row],[Sales Price]]</f>
        <v>30000</v>
      </c>
      <c r="M602">
        <f>Table1[[#This Row],[Revenue]]-Table1[[#This Row],[Cost Price]]</f>
        <v>3000</v>
      </c>
    </row>
    <row r="603" spans="1:13" hidden="1" x14ac:dyDescent="0.3">
      <c r="A603">
        <v>602</v>
      </c>
      <c r="B603" s="2">
        <v>44067</v>
      </c>
      <c r="C603" t="s">
        <v>149</v>
      </c>
      <c r="D603" t="s">
        <v>10</v>
      </c>
      <c r="E603" t="s">
        <v>8</v>
      </c>
      <c r="F603" t="s">
        <v>216</v>
      </c>
      <c r="G603" t="s">
        <v>215</v>
      </c>
      <c r="H603">
        <v>8640</v>
      </c>
      <c r="I603">
        <v>9600</v>
      </c>
      <c r="J603">
        <v>5</v>
      </c>
      <c r="K603">
        <f>Table1[[#This Row],[Qty]]*Table1[[#This Row],[Cost]]</f>
        <v>43200</v>
      </c>
      <c r="L603">
        <f>Table1[[#This Row],[Qty]]*Table1[[#This Row],[Sales Price]]</f>
        <v>48000</v>
      </c>
      <c r="M603">
        <f>Table1[[#This Row],[Revenue]]-Table1[[#This Row],[Cost Price]]</f>
        <v>4800</v>
      </c>
    </row>
    <row r="604" spans="1:13" hidden="1" x14ac:dyDescent="0.3">
      <c r="A604">
        <v>603</v>
      </c>
      <c r="B604" s="2">
        <v>44068</v>
      </c>
      <c r="C604" t="s">
        <v>150</v>
      </c>
      <c r="D604" t="s">
        <v>10</v>
      </c>
      <c r="E604" t="s">
        <v>7</v>
      </c>
      <c r="F604" t="s">
        <v>217</v>
      </c>
      <c r="G604" t="s">
        <v>215</v>
      </c>
      <c r="H604">
        <v>9000</v>
      </c>
      <c r="I604">
        <v>10000</v>
      </c>
      <c r="J604">
        <v>1</v>
      </c>
      <c r="K604">
        <f>Table1[[#This Row],[Qty]]*Table1[[#This Row],[Cost]]</f>
        <v>9000</v>
      </c>
      <c r="L604">
        <f>Table1[[#This Row],[Qty]]*Table1[[#This Row],[Sales Price]]</f>
        <v>10000</v>
      </c>
      <c r="M604">
        <f>Table1[[#This Row],[Revenue]]-Table1[[#This Row],[Cost Price]]</f>
        <v>1000</v>
      </c>
    </row>
    <row r="605" spans="1:13" x14ac:dyDescent="0.3">
      <c r="A605">
        <v>604</v>
      </c>
      <c r="B605" s="2">
        <v>44069</v>
      </c>
      <c r="C605" t="s">
        <v>151</v>
      </c>
      <c r="D605" t="s">
        <v>9</v>
      </c>
      <c r="E605" t="s">
        <v>8</v>
      </c>
      <c r="F605" t="s">
        <v>218</v>
      </c>
      <c r="G605" t="s">
        <v>215</v>
      </c>
      <c r="H605">
        <v>3870</v>
      </c>
      <c r="I605">
        <v>4300</v>
      </c>
      <c r="J605">
        <v>5</v>
      </c>
      <c r="K605">
        <f>Table1[[#This Row],[Qty]]*Table1[[#This Row],[Cost]]</f>
        <v>19350</v>
      </c>
      <c r="L605">
        <f>Table1[[#This Row],[Qty]]*Table1[[#This Row],[Sales Price]]</f>
        <v>21500</v>
      </c>
      <c r="M605">
        <f>Table1[[#This Row],[Revenue]]-Table1[[#This Row],[Cost Price]]</f>
        <v>2150</v>
      </c>
    </row>
    <row r="606" spans="1:13" hidden="1" x14ac:dyDescent="0.3">
      <c r="A606">
        <v>605</v>
      </c>
      <c r="B606" s="2">
        <v>44070</v>
      </c>
      <c r="C606" t="s">
        <v>152</v>
      </c>
      <c r="D606" t="s">
        <v>10</v>
      </c>
      <c r="E606" t="s">
        <v>7</v>
      </c>
      <c r="F606" t="s">
        <v>216</v>
      </c>
      <c r="G606" t="s">
        <v>215</v>
      </c>
      <c r="H606">
        <v>8280</v>
      </c>
      <c r="I606">
        <v>9200</v>
      </c>
      <c r="J606">
        <v>7</v>
      </c>
      <c r="K606">
        <f>Table1[[#This Row],[Qty]]*Table1[[#This Row],[Cost]]</f>
        <v>57960</v>
      </c>
      <c r="L606">
        <f>Table1[[#This Row],[Qty]]*Table1[[#This Row],[Sales Price]]</f>
        <v>64400</v>
      </c>
      <c r="M606">
        <f>Table1[[#This Row],[Revenue]]-Table1[[#This Row],[Cost Price]]</f>
        <v>6440</v>
      </c>
    </row>
    <row r="607" spans="1:13" hidden="1" x14ac:dyDescent="0.3">
      <c r="A607">
        <v>606</v>
      </c>
      <c r="B607" s="2">
        <v>44071</v>
      </c>
      <c r="C607" t="s">
        <v>153</v>
      </c>
      <c r="D607" t="s">
        <v>10</v>
      </c>
      <c r="E607" t="s">
        <v>8</v>
      </c>
      <c r="F607" t="s">
        <v>217</v>
      </c>
      <c r="G607" t="s">
        <v>215</v>
      </c>
      <c r="H607">
        <v>4950</v>
      </c>
      <c r="I607">
        <v>5500</v>
      </c>
      <c r="J607">
        <v>4</v>
      </c>
      <c r="K607">
        <f>Table1[[#This Row],[Qty]]*Table1[[#This Row],[Cost]]</f>
        <v>19800</v>
      </c>
      <c r="L607">
        <f>Table1[[#This Row],[Qty]]*Table1[[#This Row],[Sales Price]]</f>
        <v>22000</v>
      </c>
      <c r="M607">
        <f>Table1[[#This Row],[Revenue]]-Table1[[#This Row],[Cost Price]]</f>
        <v>2200</v>
      </c>
    </row>
    <row r="608" spans="1:13" x14ac:dyDescent="0.3">
      <c r="A608">
        <v>607</v>
      </c>
      <c r="B608" s="2">
        <v>44072</v>
      </c>
      <c r="C608" t="s">
        <v>154</v>
      </c>
      <c r="D608" t="s">
        <v>9</v>
      </c>
      <c r="E608" t="s">
        <v>7</v>
      </c>
      <c r="F608" t="s">
        <v>218</v>
      </c>
      <c r="G608" t="s">
        <v>215</v>
      </c>
      <c r="H608">
        <v>3150</v>
      </c>
      <c r="I608">
        <v>3500</v>
      </c>
      <c r="J608">
        <v>8</v>
      </c>
      <c r="K608">
        <f>Table1[[#This Row],[Qty]]*Table1[[#This Row],[Cost]]</f>
        <v>25200</v>
      </c>
      <c r="L608">
        <f>Table1[[#This Row],[Qty]]*Table1[[#This Row],[Sales Price]]</f>
        <v>28000</v>
      </c>
      <c r="M608">
        <f>Table1[[#This Row],[Revenue]]-Table1[[#This Row],[Cost Price]]</f>
        <v>2800</v>
      </c>
    </row>
    <row r="609" spans="1:13" hidden="1" x14ac:dyDescent="0.3">
      <c r="A609">
        <v>608</v>
      </c>
      <c r="B609" s="2">
        <v>44073</v>
      </c>
      <c r="C609" t="s">
        <v>147</v>
      </c>
      <c r="D609" t="s">
        <v>10</v>
      </c>
      <c r="E609" t="s">
        <v>8</v>
      </c>
      <c r="F609" t="s">
        <v>216</v>
      </c>
      <c r="G609" t="s">
        <v>215</v>
      </c>
      <c r="H609">
        <v>2700</v>
      </c>
      <c r="I609">
        <v>3000</v>
      </c>
      <c r="J609">
        <v>8</v>
      </c>
      <c r="K609">
        <f>Table1[[#This Row],[Qty]]*Table1[[#This Row],[Cost]]</f>
        <v>21600</v>
      </c>
      <c r="L609">
        <f>Table1[[#This Row],[Qty]]*Table1[[#This Row],[Sales Price]]</f>
        <v>24000</v>
      </c>
      <c r="M609">
        <f>Table1[[#This Row],[Revenue]]-Table1[[#This Row],[Cost Price]]</f>
        <v>2400</v>
      </c>
    </row>
    <row r="610" spans="1:13" hidden="1" x14ac:dyDescent="0.3">
      <c r="A610">
        <v>609</v>
      </c>
      <c r="B610" s="2">
        <v>44074</v>
      </c>
      <c r="C610" t="s">
        <v>148</v>
      </c>
      <c r="D610" t="s">
        <v>9</v>
      </c>
      <c r="E610" t="s">
        <v>7</v>
      </c>
      <c r="F610" t="s">
        <v>217</v>
      </c>
      <c r="G610" t="s">
        <v>215</v>
      </c>
      <c r="H610">
        <v>4050</v>
      </c>
      <c r="I610">
        <v>4500</v>
      </c>
      <c r="J610">
        <v>9</v>
      </c>
      <c r="K610">
        <f>Table1[[#This Row],[Qty]]*Table1[[#This Row],[Cost]]</f>
        <v>36450</v>
      </c>
      <c r="L610">
        <f>Table1[[#This Row],[Qty]]*Table1[[#This Row],[Sales Price]]</f>
        <v>40500</v>
      </c>
      <c r="M610">
        <f>Table1[[#This Row],[Revenue]]-Table1[[#This Row],[Cost Price]]</f>
        <v>4050</v>
      </c>
    </row>
    <row r="611" spans="1:13" x14ac:dyDescent="0.3">
      <c r="A611">
        <v>610</v>
      </c>
      <c r="B611" s="2">
        <v>44075</v>
      </c>
      <c r="C611" t="s">
        <v>149</v>
      </c>
      <c r="D611" t="s">
        <v>10</v>
      </c>
      <c r="E611" t="s">
        <v>8</v>
      </c>
      <c r="F611" t="s">
        <v>218</v>
      </c>
      <c r="G611" t="s">
        <v>215</v>
      </c>
      <c r="H611">
        <v>8280</v>
      </c>
      <c r="I611">
        <v>9200</v>
      </c>
      <c r="J611">
        <v>2</v>
      </c>
      <c r="K611">
        <f>Table1[[#This Row],[Qty]]*Table1[[#This Row],[Cost]]</f>
        <v>16560</v>
      </c>
      <c r="L611">
        <f>Table1[[#This Row],[Qty]]*Table1[[#This Row],[Sales Price]]</f>
        <v>18400</v>
      </c>
      <c r="M611">
        <f>Table1[[#This Row],[Revenue]]-Table1[[#This Row],[Cost Price]]</f>
        <v>1840</v>
      </c>
    </row>
    <row r="612" spans="1:13" hidden="1" x14ac:dyDescent="0.3">
      <c r="A612">
        <v>611</v>
      </c>
      <c r="B612" s="2">
        <v>44076</v>
      </c>
      <c r="C612" t="s">
        <v>150</v>
      </c>
      <c r="D612" t="s">
        <v>10</v>
      </c>
      <c r="E612" t="s">
        <v>7</v>
      </c>
      <c r="F612" t="s">
        <v>216</v>
      </c>
      <c r="G612" t="s">
        <v>215</v>
      </c>
      <c r="H612">
        <v>4950</v>
      </c>
      <c r="I612">
        <v>5500</v>
      </c>
      <c r="J612">
        <v>1</v>
      </c>
      <c r="K612">
        <f>Table1[[#This Row],[Qty]]*Table1[[#This Row],[Cost]]</f>
        <v>4950</v>
      </c>
      <c r="L612">
        <f>Table1[[#This Row],[Qty]]*Table1[[#This Row],[Sales Price]]</f>
        <v>5500</v>
      </c>
      <c r="M612">
        <f>Table1[[#This Row],[Revenue]]-Table1[[#This Row],[Cost Price]]</f>
        <v>550</v>
      </c>
    </row>
    <row r="613" spans="1:13" hidden="1" x14ac:dyDescent="0.3">
      <c r="A613">
        <v>612</v>
      </c>
      <c r="B613" s="2">
        <v>44077</v>
      </c>
      <c r="C613" t="s">
        <v>151</v>
      </c>
      <c r="D613" t="s">
        <v>9</v>
      </c>
      <c r="E613" t="s">
        <v>8</v>
      </c>
      <c r="F613" t="s">
        <v>217</v>
      </c>
      <c r="G613" t="s">
        <v>215</v>
      </c>
      <c r="H613">
        <v>3150</v>
      </c>
      <c r="I613">
        <v>3500</v>
      </c>
      <c r="J613">
        <v>22</v>
      </c>
      <c r="K613">
        <f>Table1[[#This Row],[Qty]]*Table1[[#This Row],[Cost]]</f>
        <v>69300</v>
      </c>
      <c r="L613">
        <f>Table1[[#This Row],[Qty]]*Table1[[#This Row],[Sales Price]]</f>
        <v>77000</v>
      </c>
      <c r="M613">
        <f>Table1[[#This Row],[Revenue]]-Table1[[#This Row],[Cost Price]]</f>
        <v>7700</v>
      </c>
    </row>
    <row r="614" spans="1:13" x14ac:dyDescent="0.3">
      <c r="A614">
        <v>613</v>
      </c>
      <c r="B614" s="2">
        <v>44078</v>
      </c>
      <c r="C614" t="s">
        <v>152</v>
      </c>
      <c r="D614" t="s">
        <v>10</v>
      </c>
      <c r="E614" t="s">
        <v>7</v>
      </c>
      <c r="F614" t="s">
        <v>218</v>
      </c>
      <c r="G614" t="s">
        <v>215</v>
      </c>
      <c r="H614">
        <v>2700</v>
      </c>
      <c r="I614">
        <v>3000</v>
      </c>
      <c r="J614">
        <v>8</v>
      </c>
      <c r="K614">
        <f>Table1[[#This Row],[Qty]]*Table1[[#This Row],[Cost]]</f>
        <v>21600</v>
      </c>
      <c r="L614">
        <f>Table1[[#This Row],[Qty]]*Table1[[#This Row],[Sales Price]]</f>
        <v>24000</v>
      </c>
      <c r="M614">
        <f>Table1[[#This Row],[Revenue]]-Table1[[#This Row],[Cost Price]]</f>
        <v>2400</v>
      </c>
    </row>
    <row r="615" spans="1:13" hidden="1" x14ac:dyDescent="0.3">
      <c r="A615">
        <v>614</v>
      </c>
      <c r="B615" s="2">
        <v>44079</v>
      </c>
      <c r="C615" t="s">
        <v>153</v>
      </c>
      <c r="D615" t="s">
        <v>10</v>
      </c>
      <c r="E615" t="s">
        <v>8</v>
      </c>
      <c r="F615" t="s">
        <v>216</v>
      </c>
      <c r="G615" t="s">
        <v>215</v>
      </c>
      <c r="H615">
        <v>4050</v>
      </c>
      <c r="I615">
        <v>4500</v>
      </c>
      <c r="J615">
        <v>7</v>
      </c>
      <c r="K615">
        <f>Table1[[#This Row],[Qty]]*Table1[[#This Row],[Cost]]</f>
        <v>28350</v>
      </c>
      <c r="L615">
        <f>Table1[[#This Row],[Qty]]*Table1[[#This Row],[Sales Price]]</f>
        <v>31500</v>
      </c>
      <c r="M615">
        <f>Table1[[#This Row],[Revenue]]-Table1[[#This Row],[Cost Price]]</f>
        <v>3150</v>
      </c>
    </row>
    <row r="616" spans="1:13" hidden="1" x14ac:dyDescent="0.3">
      <c r="A616">
        <v>615</v>
      </c>
      <c r="B616" s="2">
        <v>44080</v>
      </c>
      <c r="C616" t="s">
        <v>154</v>
      </c>
      <c r="D616" t="s">
        <v>9</v>
      </c>
      <c r="E616" t="s">
        <v>7</v>
      </c>
      <c r="F616" t="s">
        <v>217</v>
      </c>
      <c r="G616" t="s">
        <v>215</v>
      </c>
      <c r="H616">
        <v>8280</v>
      </c>
      <c r="I616">
        <v>9200</v>
      </c>
      <c r="J616">
        <v>56</v>
      </c>
      <c r="K616">
        <f>Table1[[#This Row],[Qty]]*Table1[[#This Row],[Cost]]</f>
        <v>463680</v>
      </c>
      <c r="L616">
        <f>Table1[[#This Row],[Qty]]*Table1[[#This Row],[Sales Price]]</f>
        <v>515200</v>
      </c>
      <c r="M616">
        <f>Table1[[#This Row],[Revenue]]-Table1[[#This Row],[Cost Price]]</f>
        <v>51520</v>
      </c>
    </row>
    <row r="617" spans="1:13" x14ac:dyDescent="0.3">
      <c r="A617">
        <v>616</v>
      </c>
      <c r="B617" s="2">
        <v>44081</v>
      </c>
      <c r="C617" t="s">
        <v>155</v>
      </c>
      <c r="D617" t="s">
        <v>10</v>
      </c>
      <c r="E617" t="s">
        <v>8</v>
      </c>
      <c r="F617" t="s">
        <v>218</v>
      </c>
      <c r="G617" t="s">
        <v>215</v>
      </c>
      <c r="H617">
        <v>4950</v>
      </c>
      <c r="I617">
        <v>5500</v>
      </c>
      <c r="J617">
        <v>10</v>
      </c>
      <c r="K617">
        <f>Table1[[#This Row],[Qty]]*Table1[[#This Row],[Cost]]</f>
        <v>49500</v>
      </c>
      <c r="L617">
        <f>Table1[[#This Row],[Qty]]*Table1[[#This Row],[Sales Price]]</f>
        <v>55000</v>
      </c>
      <c r="M617">
        <f>Table1[[#This Row],[Revenue]]-Table1[[#This Row],[Cost Price]]</f>
        <v>5500</v>
      </c>
    </row>
    <row r="618" spans="1:13" hidden="1" x14ac:dyDescent="0.3">
      <c r="A618">
        <v>617</v>
      </c>
      <c r="B618" s="2">
        <v>44082</v>
      </c>
      <c r="C618" t="s">
        <v>156</v>
      </c>
      <c r="D618" t="s">
        <v>9</v>
      </c>
      <c r="E618" t="s">
        <v>7</v>
      </c>
      <c r="F618" t="s">
        <v>216</v>
      </c>
      <c r="G618" t="s">
        <v>215</v>
      </c>
      <c r="H618">
        <v>3150</v>
      </c>
      <c r="I618">
        <v>3500</v>
      </c>
      <c r="J618">
        <v>9</v>
      </c>
      <c r="K618">
        <f>Table1[[#This Row],[Qty]]*Table1[[#This Row],[Cost]]</f>
        <v>28350</v>
      </c>
      <c r="L618">
        <f>Table1[[#This Row],[Qty]]*Table1[[#This Row],[Sales Price]]</f>
        <v>31500</v>
      </c>
      <c r="M618">
        <f>Table1[[#This Row],[Revenue]]-Table1[[#This Row],[Cost Price]]</f>
        <v>3150</v>
      </c>
    </row>
    <row r="619" spans="1:13" hidden="1" x14ac:dyDescent="0.3">
      <c r="A619">
        <v>618</v>
      </c>
      <c r="B619" s="2">
        <v>44083</v>
      </c>
      <c r="C619" t="s">
        <v>157</v>
      </c>
      <c r="D619" t="s">
        <v>10</v>
      </c>
      <c r="E619" t="s">
        <v>8</v>
      </c>
      <c r="F619" t="s">
        <v>217</v>
      </c>
      <c r="G619" t="s">
        <v>215</v>
      </c>
      <c r="H619">
        <v>2700</v>
      </c>
      <c r="I619">
        <v>3000</v>
      </c>
      <c r="J619">
        <v>27</v>
      </c>
      <c r="K619">
        <f>Table1[[#This Row],[Qty]]*Table1[[#This Row],[Cost]]</f>
        <v>72900</v>
      </c>
      <c r="L619">
        <f>Table1[[#This Row],[Qty]]*Table1[[#This Row],[Sales Price]]</f>
        <v>81000</v>
      </c>
      <c r="M619">
        <f>Table1[[#This Row],[Revenue]]-Table1[[#This Row],[Cost Price]]</f>
        <v>8100</v>
      </c>
    </row>
    <row r="620" spans="1:13" x14ac:dyDescent="0.3">
      <c r="A620">
        <v>619</v>
      </c>
      <c r="B620" s="2">
        <v>44084</v>
      </c>
      <c r="C620" t="s">
        <v>158</v>
      </c>
      <c r="D620" t="s">
        <v>9</v>
      </c>
      <c r="E620" t="s">
        <v>7</v>
      </c>
      <c r="F620" t="s">
        <v>218</v>
      </c>
      <c r="G620" t="s">
        <v>215</v>
      </c>
      <c r="H620">
        <v>4050</v>
      </c>
      <c r="I620">
        <v>4500</v>
      </c>
      <c r="J620">
        <v>15</v>
      </c>
      <c r="K620">
        <f>Table1[[#This Row],[Qty]]*Table1[[#This Row],[Cost]]</f>
        <v>60750</v>
      </c>
      <c r="L620">
        <f>Table1[[#This Row],[Qty]]*Table1[[#This Row],[Sales Price]]</f>
        <v>67500</v>
      </c>
      <c r="M620">
        <f>Table1[[#This Row],[Revenue]]-Table1[[#This Row],[Cost Price]]</f>
        <v>6750</v>
      </c>
    </row>
    <row r="621" spans="1:13" hidden="1" x14ac:dyDescent="0.3">
      <c r="A621">
        <v>620</v>
      </c>
      <c r="B621" s="2">
        <v>44085</v>
      </c>
      <c r="C621" t="s">
        <v>159</v>
      </c>
      <c r="D621" t="s">
        <v>9</v>
      </c>
      <c r="E621" t="s">
        <v>8</v>
      </c>
      <c r="F621" t="s">
        <v>216</v>
      </c>
      <c r="G621" t="s">
        <v>215</v>
      </c>
      <c r="H621">
        <v>8280</v>
      </c>
      <c r="I621">
        <v>9200</v>
      </c>
      <c r="J621">
        <v>3</v>
      </c>
      <c r="K621">
        <f>Table1[[#This Row],[Qty]]*Table1[[#This Row],[Cost]]</f>
        <v>24840</v>
      </c>
      <c r="L621">
        <f>Table1[[#This Row],[Qty]]*Table1[[#This Row],[Sales Price]]</f>
        <v>27600</v>
      </c>
      <c r="M621">
        <f>Table1[[#This Row],[Revenue]]-Table1[[#This Row],[Cost Price]]</f>
        <v>2760</v>
      </c>
    </row>
    <row r="622" spans="1:13" hidden="1" x14ac:dyDescent="0.3">
      <c r="A622">
        <v>621</v>
      </c>
      <c r="B622" s="2">
        <v>44086</v>
      </c>
      <c r="C622" t="s">
        <v>160</v>
      </c>
      <c r="D622" t="s">
        <v>9</v>
      </c>
      <c r="E622" t="s">
        <v>7</v>
      </c>
      <c r="F622" t="s">
        <v>217</v>
      </c>
      <c r="G622" t="s">
        <v>215</v>
      </c>
      <c r="H622">
        <v>4950</v>
      </c>
      <c r="I622">
        <v>5500</v>
      </c>
      <c r="J622">
        <v>9</v>
      </c>
      <c r="K622">
        <f>Table1[[#This Row],[Qty]]*Table1[[#This Row],[Cost]]</f>
        <v>44550</v>
      </c>
      <c r="L622">
        <f>Table1[[#This Row],[Qty]]*Table1[[#This Row],[Sales Price]]</f>
        <v>49500</v>
      </c>
      <c r="M622">
        <f>Table1[[#This Row],[Revenue]]-Table1[[#This Row],[Cost Price]]</f>
        <v>4950</v>
      </c>
    </row>
    <row r="623" spans="1:13" x14ac:dyDescent="0.3">
      <c r="A623">
        <v>622</v>
      </c>
      <c r="B623" s="2">
        <v>44087</v>
      </c>
      <c r="C623" t="s">
        <v>146</v>
      </c>
      <c r="D623" t="s">
        <v>10</v>
      </c>
      <c r="E623" t="s">
        <v>8</v>
      </c>
      <c r="F623" t="s">
        <v>218</v>
      </c>
      <c r="G623" t="s">
        <v>215</v>
      </c>
      <c r="H623">
        <v>3150</v>
      </c>
      <c r="I623">
        <v>3500</v>
      </c>
      <c r="J623">
        <v>22</v>
      </c>
      <c r="K623">
        <f>Table1[[#This Row],[Qty]]*Table1[[#This Row],[Cost]]</f>
        <v>69300</v>
      </c>
      <c r="L623">
        <f>Table1[[#This Row],[Qty]]*Table1[[#This Row],[Sales Price]]</f>
        <v>77000</v>
      </c>
      <c r="M623">
        <f>Table1[[#This Row],[Revenue]]-Table1[[#This Row],[Cost Price]]</f>
        <v>7700</v>
      </c>
    </row>
    <row r="624" spans="1:13" hidden="1" x14ac:dyDescent="0.3">
      <c r="A624">
        <v>623</v>
      </c>
      <c r="B624" s="2">
        <v>44088</v>
      </c>
      <c r="C624" t="s">
        <v>147</v>
      </c>
      <c r="D624" t="s">
        <v>10</v>
      </c>
      <c r="E624" t="s">
        <v>7</v>
      </c>
      <c r="F624" t="s">
        <v>216</v>
      </c>
      <c r="G624" t="s">
        <v>215</v>
      </c>
      <c r="H624">
        <v>2700</v>
      </c>
      <c r="I624">
        <v>3000</v>
      </c>
      <c r="J624">
        <v>16</v>
      </c>
      <c r="K624">
        <f>Table1[[#This Row],[Qty]]*Table1[[#This Row],[Cost]]</f>
        <v>43200</v>
      </c>
      <c r="L624">
        <f>Table1[[#This Row],[Qty]]*Table1[[#This Row],[Sales Price]]</f>
        <v>48000</v>
      </c>
      <c r="M624">
        <f>Table1[[#This Row],[Revenue]]-Table1[[#This Row],[Cost Price]]</f>
        <v>4800</v>
      </c>
    </row>
    <row r="625" spans="1:13" hidden="1" x14ac:dyDescent="0.3">
      <c r="A625">
        <v>624</v>
      </c>
      <c r="B625" s="2">
        <v>44089</v>
      </c>
      <c r="C625" t="s">
        <v>148</v>
      </c>
      <c r="D625" t="s">
        <v>9</v>
      </c>
      <c r="E625" t="s">
        <v>8</v>
      </c>
      <c r="F625" t="s">
        <v>217</v>
      </c>
      <c r="G625" t="s">
        <v>215</v>
      </c>
      <c r="H625">
        <v>4050</v>
      </c>
      <c r="I625">
        <v>4500</v>
      </c>
      <c r="J625">
        <v>6</v>
      </c>
      <c r="K625">
        <f>Table1[[#This Row],[Qty]]*Table1[[#This Row],[Cost]]</f>
        <v>24300</v>
      </c>
      <c r="L625">
        <f>Table1[[#This Row],[Qty]]*Table1[[#This Row],[Sales Price]]</f>
        <v>27000</v>
      </c>
      <c r="M625">
        <f>Table1[[#This Row],[Revenue]]-Table1[[#This Row],[Cost Price]]</f>
        <v>2700</v>
      </c>
    </row>
    <row r="626" spans="1:13" x14ac:dyDescent="0.3">
      <c r="A626">
        <v>625</v>
      </c>
      <c r="B626" s="2">
        <v>44090</v>
      </c>
      <c r="C626" t="s">
        <v>149</v>
      </c>
      <c r="D626" t="s">
        <v>10</v>
      </c>
      <c r="E626" t="s">
        <v>7</v>
      </c>
      <c r="F626" t="s">
        <v>218</v>
      </c>
      <c r="G626" t="s">
        <v>215</v>
      </c>
      <c r="H626">
        <v>4950</v>
      </c>
      <c r="I626">
        <v>5500</v>
      </c>
      <c r="J626">
        <v>3</v>
      </c>
      <c r="K626">
        <f>Table1[[#This Row],[Qty]]*Table1[[#This Row],[Cost]]</f>
        <v>14850</v>
      </c>
      <c r="L626">
        <f>Table1[[#This Row],[Qty]]*Table1[[#This Row],[Sales Price]]</f>
        <v>16500</v>
      </c>
      <c r="M626">
        <f>Table1[[#This Row],[Revenue]]-Table1[[#This Row],[Cost Price]]</f>
        <v>1650</v>
      </c>
    </row>
    <row r="627" spans="1:13" hidden="1" x14ac:dyDescent="0.3">
      <c r="A627">
        <v>626</v>
      </c>
      <c r="B627" s="2">
        <v>44091</v>
      </c>
      <c r="C627" t="s">
        <v>150</v>
      </c>
      <c r="D627" t="s">
        <v>10</v>
      </c>
      <c r="E627" t="s">
        <v>8</v>
      </c>
      <c r="F627" t="s">
        <v>216</v>
      </c>
      <c r="G627" t="s">
        <v>215</v>
      </c>
      <c r="H627">
        <v>3150</v>
      </c>
      <c r="I627">
        <v>3500</v>
      </c>
      <c r="J627">
        <v>5</v>
      </c>
      <c r="K627">
        <f>Table1[[#This Row],[Qty]]*Table1[[#This Row],[Cost]]</f>
        <v>15750</v>
      </c>
      <c r="L627">
        <f>Table1[[#This Row],[Qty]]*Table1[[#This Row],[Sales Price]]</f>
        <v>17500</v>
      </c>
      <c r="M627">
        <f>Table1[[#This Row],[Revenue]]-Table1[[#This Row],[Cost Price]]</f>
        <v>1750</v>
      </c>
    </row>
    <row r="628" spans="1:13" hidden="1" x14ac:dyDescent="0.3">
      <c r="A628">
        <v>627</v>
      </c>
      <c r="B628" s="2">
        <v>44092</v>
      </c>
      <c r="C628" t="s">
        <v>151</v>
      </c>
      <c r="D628" t="s">
        <v>9</v>
      </c>
      <c r="E628" t="s">
        <v>7</v>
      </c>
      <c r="F628" t="s">
        <v>217</v>
      </c>
      <c r="G628" t="s">
        <v>215</v>
      </c>
      <c r="H628">
        <v>2700</v>
      </c>
      <c r="I628">
        <v>3000</v>
      </c>
      <c r="J628">
        <v>1</v>
      </c>
      <c r="K628">
        <f>Table1[[#This Row],[Qty]]*Table1[[#This Row],[Cost]]</f>
        <v>2700</v>
      </c>
      <c r="L628">
        <f>Table1[[#This Row],[Qty]]*Table1[[#This Row],[Sales Price]]</f>
        <v>3000</v>
      </c>
      <c r="M628">
        <f>Table1[[#This Row],[Revenue]]-Table1[[#This Row],[Cost Price]]</f>
        <v>300</v>
      </c>
    </row>
    <row r="629" spans="1:13" x14ac:dyDescent="0.3">
      <c r="A629">
        <v>628</v>
      </c>
      <c r="B629" s="2">
        <v>44093</v>
      </c>
      <c r="C629" t="s">
        <v>152</v>
      </c>
      <c r="D629" t="s">
        <v>10</v>
      </c>
      <c r="E629" t="s">
        <v>8</v>
      </c>
      <c r="F629" t="s">
        <v>218</v>
      </c>
      <c r="G629" t="s">
        <v>215</v>
      </c>
      <c r="H629">
        <v>4050</v>
      </c>
      <c r="I629">
        <v>4500</v>
      </c>
      <c r="J629">
        <v>5</v>
      </c>
      <c r="K629">
        <f>Table1[[#This Row],[Qty]]*Table1[[#This Row],[Cost]]</f>
        <v>20250</v>
      </c>
      <c r="L629">
        <f>Table1[[#This Row],[Qty]]*Table1[[#This Row],[Sales Price]]</f>
        <v>22500</v>
      </c>
      <c r="M629">
        <f>Table1[[#This Row],[Revenue]]-Table1[[#This Row],[Cost Price]]</f>
        <v>2250</v>
      </c>
    </row>
    <row r="630" spans="1:13" hidden="1" x14ac:dyDescent="0.3">
      <c r="A630">
        <v>629</v>
      </c>
      <c r="B630" s="2">
        <v>44094</v>
      </c>
      <c r="C630" t="s">
        <v>153</v>
      </c>
      <c r="D630" t="s">
        <v>10</v>
      </c>
      <c r="E630" t="s">
        <v>7</v>
      </c>
      <c r="F630" t="s">
        <v>216</v>
      </c>
      <c r="G630" t="s">
        <v>215</v>
      </c>
      <c r="H630">
        <v>8280</v>
      </c>
      <c r="I630">
        <v>9200</v>
      </c>
      <c r="J630">
        <v>7</v>
      </c>
      <c r="K630">
        <f>Table1[[#This Row],[Qty]]*Table1[[#This Row],[Cost]]</f>
        <v>57960</v>
      </c>
      <c r="L630">
        <f>Table1[[#This Row],[Qty]]*Table1[[#This Row],[Sales Price]]</f>
        <v>64400</v>
      </c>
      <c r="M630">
        <f>Table1[[#This Row],[Revenue]]-Table1[[#This Row],[Cost Price]]</f>
        <v>6440</v>
      </c>
    </row>
    <row r="631" spans="1:13" hidden="1" x14ac:dyDescent="0.3">
      <c r="A631">
        <v>630</v>
      </c>
      <c r="B631" s="2">
        <v>44095</v>
      </c>
      <c r="C631" t="s">
        <v>154</v>
      </c>
      <c r="D631" t="s">
        <v>9</v>
      </c>
      <c r="E631" t="s">
        <v>8</v>
      </c>
      <c r="F631" t="s">
        <v>217</v>
      </c>
      <c r="G631" t="s">
        <v>215</v>
      </c>
      <c r="H631">
        <v>4950</v>
      </c>
      <c r="I631">
        <v>5500</v>
      </c>
      <c r="J631">
        <v>4</v>
      </c>
      <c r="K631">
        <f>Table1[[#This Row],[Qty]]*Table1[[#This Row],[Cost]]</f>
        <v>19800</v>
      </c>
      <c r="L631">
        <f>Table1[[#This Row],[Qty]]*Table1[[#This Row],[Sales Price]]</f>
        <v>22000</v>
      </c>
      <c r="M631">
        <f>Table1[[#This Row],[Revenue]]-Table1[[#This Row],[Cost Price]]</f>
        <v>2200</v>
      </c>
    </row>
    <row r="632" spans="1:13" x14ac:dyDescent="0.3">
      <c r="A632">
        <v>631</v>
      </c>
      <c r="B632" s="2">
        <v>44096</v>
      </c>
      <c r="C632" t="s">
        <v>152</v>
      </c>
      <c r="D632" t="s">
        <v>10</v>
      </c>
      <c r="E632" t="s">
        <v>7</v>
      </c>
      <c r="F632" t="s">
        <v>218</v>
      </c>
      <c r="G632" t="s">
        <v>215</v>
      </c>
      <c r="H632">
        <v>3150</v>
      </c>
      <c r="I632">
        <v>3500</v>
      </c>
      <c r="J632">
        <v>8</v>
      </c>
      <c r="K632">
        <f>Table1[[#This Row],[Qty]]*Table1[[#This Row],[Cost]]</f>
        <v>25200</v>
      </c>
      <c r="L632">
        <f>Table1[[#This Row],[Qty]]*Table1[[#This Row],[Sales Price]]</f>
        <v>28000</v>
      </c>
      <c r="M632">
        <f>Table1[[#This Row],[Revenue]]-Table1[[#This Row],[Cost Price]]</f>
        <v>2800</v>
      </c>
    </row>
    <row r="633" spans="1:13" hidden="1" x14ac:dyDescent="0.3">
      <c r="A633">
        <v>632</v>
      </c>
      <c r="B633" s="2">
        <v>44097</v>
      </c>
      <c r="C633" t="s">
        <v>153</v>
      </c>
      <c r="D633" t="s">
        <v>10</v>
      </c>
      <c r="E633" t="s">
        <v>8</v>
      </c>
      <c r="F633" t="s">
        <v>216</v>
      </c>
      <c r="G633" t="s">
        <v>215</v>
      </c>
      <c r="H633">
        <v>2700</v>
      </c>
      <c r="I633">
        <v>3000</v>
      </c>
      <c r="J633">
        <v>8</v>
      </c>
      <c r="K633">
        <f>Table1[[#This Row],[Qty]]*Table1[[#This Row],[Cost]]</f>
        <v>21600</v>
      </c>
      <c r="L633">
        <f>Table1[[#This Row],[Qty]]*Table1[[#This Row],[Sales Price]]</f>
        <v>24000</v>
      </c>
      <c r="M633">
        <f>Table1[[#This Row],[Revenue]]-Table1[[#This Row],[Cost Price]]</f>
        <v>2400</v>
      </c>
    </row>
    <row r="634" spans="1:13" hidden="1" x14ac:dyDescent="0.3">
      <c r="A634">
        <v>633</v>
      </c>
      <c r="B634" s="2">
        <v>44098</v>
      </c>
      <c r="C634" t="s">
        <v>154</v>
      </c>
      <c r="D634" t="s">
        <v>9</v>
      </c>
      <c r="E634" t="s">
        <v>7</v>
      </c>
      <c r="F634" t="s">
        <v>217</v>
      </c>
      <c r="G634" t="s">
        <v>215</v>
      </c>
      <c r="H634">
        <v>4050</v>
      </c>
      <c r="I634">
        <v>4500</v>
      </c>
      <c r="J634">
        <v>9</v>
      </c>
      <c r="K634">
        <f>Table1[[#This Row],[Qty]]*Table1[[#This Row],[Cost]]</f>
        <v>36450</v>
      </c>
      <c r="L634">
        <f>Table1[[#This Row],[Qty]]*Table1[[#This Row],[Sales Price]]</f>
        <v>40500</v>
      </c>
      <c r="M634">
        <f>Table1[[#This Row],[Revenue]]-Table1[[#This Row],[Cost Price]]</f>
        <v>4050</v>
      </c>
    </row>
    <row r="635" spans="1:13" x14ac:dyDescent="0.3">
      <c r="A635">
        <v>634</v>
      </c>
      <c r="B635" s="2">
        <v>44099</v>
      </c>
      <c r="C635" t="s">
        <v>152</v>
      </c>
      <c r="D635" t="s">
        <v>10</v>
      </c>
      <c r="E635" t="s">
        <v>8</v>
      </c>
      <c r="F635" t="s">
        <v>218</v>
      </c>
      <c r="G635" t="s">
        <v>215</v>
      </c>
      <c r="H635">
        <v>8280</v>
      </c>
      <c r="I635">
        <v>9200</v>
      </c>
      <c r="J635">
        <v>2</v>
      </c>
      <c r="K635">
        <f>Table1[[#This Row],[Qty]]*Table1[[#This Row],[Cost]]</f>
        <v>16560</v>
      </c>
      <c r="L635">
        <f>Table1[[#This Row],[Qty]]*Table1[[#This Row],[Sales Price]]</f>
        <v>18400</v>
      </c>
      <c r="M635">
        <f>Table1[[#This Row],[Revenue]]-Table1[[#This Row],[Cost Price]]</f>
        <v>1840</v>
      </c>
    </row>
    <row r="636" spans="1:13" hidden="1" x14ac:dyDescent="0.3">
      <c r="A636">
        <v>635</v>
      </c>
      <c r="B636" s="2">
        <v>44100</v>
      </c>
      <c r="C636" t="s">
        <v>153</v>
      </c>
      <c r="D636" t="s">
        <v>10</v>
      </c>
      <c r="E636" t="s">
        <v>7</v>
      </c>
      <c r="F636" t="s">
        <v>216</v>
      </c>
      <c r="G636" t="s">
        <v>215</v>
      </c>
      <c r="H636">
        <v>4950</v>
      </c>
      <c r="I636">
        <v>5500</v>
      </c>
      <c r="J636">
        <v>1</v>
      </c>
      <c r="K636">
        <f>Table1[[#This Row],[Qty]]*Table1[[#This Row],[Cost]]</f>
        <v>4950</v>
      </c>
      <c r="L636">
        <f>Table1[[#This Row],[Qty]]*Table1[[#This Row],[Sales Price]]</f>
        <v>5500</v>
      </c>
      <c r="M636">
        <f>Table1[[#This Row],[Revenue]]-Table1[[#This Row],[Cost Price]]</f>
        <v>550</v>
      </c>
    </row>
    <row r="637" spans="1:13" hidden="1" x14ac:dyDescent="0.3">
      <c r="A637">
        <v>636</v>
      </c>
      <c r="B637" s="2">
        <v>44101</v>
      </c>
      <c r="C637" t="s">
        <v>154</v>
      </c>
      <c r="D637" t="s">
        <v>9</v>
      </c>
      <c r="E637" t="s">
        <v>8</v>
      </c>
      <c r="F637" t="s">
        <v>217</v>
      </c>
      <c r="G637" t="s">
        <v>215</v>
      </c>
      <c r="H637">
        <v>3150</v>
      </c>
      <c r="I637">
        <v>3500</v>
      </c>
      <c r="J637">
        <v>22</v>
      </c>
      <c r="K637">
        <f>Table1[[#This Row],[Qty]]*Table1[[#This Row],[Cost]]</f>
        <v>69300</v>
      </c>
      <c r="L637">
        <f>Table1[[#This Row],[Qty]]*Table1[[#This Row],[Sales Price]]</f>
        <v>77000</v>
      </c>
      <c r="M637">
        <f>Table1[[#This Row],[Revenue]]-Table1[[#This Row],[Cost Price]]</f>
        <v>7700</v>
      </c>
    </row>
    <row r="638" spans="1:13" x14ac:dyDescent="0.3">
      <c r="A638">
        <v>637</v>
      </c>
      <c r="B638" s="2">
        <v>44102</v>
      </c>
      <c r="C638" t="s">
        <v>152</v>
      </c>
      <c r="D638" t="s">
        <v>10</v>
      </c>
      <c r="E638" t="s">
        <v>7</v>
      </c>
      <c r="F638" t="s">
        <v>218</v>
      </c>
      <c r="G638" t="s">
        <v>215</v>
      </c>
      <c r="H638">
        <v>2700</v>
      </c>
      <c r="I638">
        <v>3000</v>
      </c>
      <c r="J638">
        <v>8</v>
      </c>
      <c r="K638">
        <f>Table1[[#This Row],[Qty]]*Table1[[#This Row],[Cost]]</f>
        <v>21600</v>
      </c>
      <c r="L638">
        <f>Table1[[#This Row],[Qty]]*Table1[[#This Row],[Sales Price]]</f>
        <v>24000</v>
      </c>
      <c r="M638">
        <f>Table1[[#This Row],[Revenue]]-Table1[[#This Row],[Cost Price]]</f>
        <v>2400</v>
      </c>
    </row>
    <row r="639" spans="1:13" hidden="1" x14ac:dyDescent="0.3">
      <c r="A639">
        <v>638</v>
      </c>
      <c r="B639" s="2">
        <v>44103</v>
      </c>
      <c r="C639" t="s">
        <v>153</v>
      </c>
      <c r="D639" t="s">
        <v>10</v>
      </c>
      <c r="E639" t="s">
        <v>8</v>
      </c>
      <c r="F639" t="s">
        <v>216</v>
      </c>
      <c r="G639" t="s">
        <v>215</v>
      </c>
      <c r="H639">
        <v>4050</v>
      </c>
      <c r="I639">
        <v>4500</v>
      </c>
      <c r="J639">
        <v>7</v>
      </c>
      <c r="K639">
        <f>Table1[[#This Row],[Qty]]*Table1[[#This Row],[Cost]]</f>
        <v>28350</v>
      </c>
      <c r="L639">
        <f>Table1[[#This Row],[Qty]]*Table1[[#This Row],[Sales Price]]</f>
        <v>31500</v>
      </c>
      <c r="M639">
        <f>Table1[[#This Row],[Revenue]]-Table1[[#This Row],[Cost Price]]</f>
        <v>3150</v>
      </c>
    </row>
    <row r="640" spans="1:13" hidden="1" x14ac:dyDescent="0.3">
      <c r="A640">
        <v>639</v>
      </c>
      <c r="B640" s="2">
        <v>44104</v>
      </c>
      <c r="C640" t="s">
        <v>154</v>
      </c>
      <c r="D640" t="s">
        <v>9</v>
      </c>
      <c r="E640" t="s">
        <v>7</v>
      </c>
      <c r="F640" t="s">
        <v>217</v>
      </c>
      <c r="G640" t="s">
        <v>215</v>
      </c>
      <c r="H640">
        <v>4950</v>
      </c>
      <c r="I640">
        <v>5500</v>
      </c>
      <c r="J640">
        <v>56</v>
      </c>
      <c r="K640">
        <f>Table1[[#This Row],[Qty]]*Table1[[#This Row],[Cost]]</f>
        <v>277200</v>
      </c>
      <c r="L640">
        <f>Table1[[#This Row],[Qty]]*Table1[[#This Row],[Sales Price]]</f>
        <v>308000</v>
      </c>
      <c r="M640">
        <f>Table1[[#This Row],[Revenue]]-Table1[[#This Row],[Cost Price]]</f>
        <v>30800</v>
      </c>
    </row>
    <row r="641" spans="1:13" x14ac:dyDescent="0.3">
      <c r="A641">
        <v>640</v>
      </c>
      <c r="B641" s="2">
        <v>44105</v>
      </c>
      <c r="C641" t="s">
        <v>152</v>
      </c>
      <c r="D641" t="s">
        <v>10</v>
      </c>
      <c r="E641" t="s">
        <v>8</v>
      </c>
      <c r="F641" t="s">
        <v>218</v>
      </c>
      <c r="G641" t="s">
        <v>215</v>
      </c>
      <c r="H641">
        <v>3150</v>
      </c>
      <c r="I641">
        <v>3500</v>
      </c>
      <c r="J641">
        <v>10</v>
      </c>
      <c r="K641">
        <f>Table1[[#This Row],[Qty]]*Table1[[#This Row],[Cost]]</f>
        <v>31500</v>
      </c>
      <c r="L641">
        <f>Table1[[#This Row],[Qty]]*Table1[[#This Row],[Sales Price]]</f>
        <v>35000</v>
      </c>
      <c r="M641">
        <f>Table1[[#This Row],[Revenue]]-Table1[[#This Row],[Cost Price]]</f>
        <v>3500</v>
      </c>
    </row>
    <row r="642" spans="1:13" hidden="1" x14ac:dyDescent="0.3">
      <c r="A642">
        <v>641</v>
      </c>
      <c r="B642" s="2">
        <v>44106</v>
      </c>
      <c r="C642" t="s">
        <v>153</v>
      </c>
      <c r="D642" t="s">
        <v>10</v>
      </c>
      <c r="E642" t="s">
        <v>7</v>
      </c>
      <c r="F642" t="s">
        <v>216</v>
      </c>
      <c r="G642" t="s">
        <v>215</v>
      </c>
      <c r="H642">
        <v>2700</v>
      </c>
      <c r="I642">
        <v>3000</v>
      </c>
      <c r="J642">
        <v>9</v>
      </c>
      <c r="K642">
        <f>Table1[[#This Row],[Qty]]*Table1[[#This Row],[Cost]]</f>
        <v>24300</v>
      </c>
      <c r="L642">
        <f>Table1[[#This Row],[Qty]]*Table1[[#This Row],[Sales Price]]</f>
        <v>27000</v>
      </c>
      <c r="M642">
        <f>Table1[[#This Row],[Revenue]]-Table1[[#This Row],[Cost Price]]</f>
        <v>2700</v>
      </c>
    </row>
    <row r="643" spans="1:13" hidden="1" x14ac:dyDescent="0.3">
      <c r="A643">
        <v>642</v>
      </c>
      <c r="B643" s="2">
        <v>44107</v>
      </c>
      <c r="C643" t="s">
        <v>154</v>
      </c>
      <c r="D643" t="s">
        <v>9</v>
      </c>
      <c r="E643" t="s">
        <v>8</v>
      </c>
      <c r="F643" t="s">
        <v>217</v>
      </c>
      <c r="G643" t="s">
        <v>215</v>
      </c>
      <c r="H643">
        <v>4050</v>
      </c>
      <c r="I643">
        <v>4500</v>
      </c>
      <c r="J643">
        <v>27</v>
      </c>
      <c r="K643">
        <f>Table1[[#This Row],[Qty]]*Table1[[#This Row],[Cost]]</f>
        <v>109350</v>
      </c>
      <c r="L643">
        <f>Table1[[#This Row],[Qty]]*Table1[[#This Row],[Sales Price]]</f>
        <v>121500</v>
      </c>
      <c r="M643">
        <f>Table1[[#This Row],[Revenue]]-Table1[[#This Row],[Cost Price]]</f>
        <v>12150</v>
      </c>
    </row>
    <row r="644" spans="1:13" x14ac:dyDescent="0.3">
      <c r="A644">
        <v>643</v>
      </c>
      <c r="B644" s="2">
        <v>44108</v>
      </c>
      <c r="C644" t="s">
        <v>152</v>
      </c>
      <c r="D644" t="s">
        <v>10</v>
      </c>
      <c r="E644" t="s">
        <v>7</v>
      </c>
      <c r="F644" t="s">
        <v>218</v>
      </c>
      <c r="G644" t="s">
        <v>215</v>
      </c>
      <c r="H644">
        <v>8280</v>
      </c>
      <c r="I644">
        <v>9200</v>
      </c>
      <c r="J644">
        <v>15</v>
      </c>
      <c r="K644">
        <f>Table1[[#This Row],[Qty]]*Table1[[#This Row],[Cost]]</f>
        <v>124200</v>
      </c>
      <c r="L644">
        <f>Table1[[#This Row],[Qty]]*Table1[[#This Row],[Sales Price]]</f>
        <v>138000</v>
      </c>
      <c r="M644">
        <f>Table1[[#This Row],[Revenue]]-Table1[[#This Row],[Cost Price]]</f>
        <v>13800</v>
      </c>
    </row>
    <row r="645" spans="1:13" hidden="1" x14ac:dyDescent="0.3">
      <c r="A645">
        <v>644</v>
      </c>
      <c r="B645" s="2">
        <v>44109</v>
      </c>
      <c r="C645" t="s">
        <v>153</v>
      </c>
      <c r="D645" t="s">
        <v>10</v>
      </c>
      <c r="E645" t="s">
        <v>8</v>
      </c>
      <c r="F645" t="s">
        <v>216</v>
      </c>
      <c r="G645" t="s">
        <v>215</v>
      </c>
      <c r="H645">
        <v>4950</v>
      </c>
      <c r="I645">
        <v>5500</v>
      </c>
      <c r="J645">
        <v>3</v>
      </c>
      <c r="K645">
        <f>Table1[[#This Row],[Qty]]*Table1[[#This Row],[Cost]]</f>
        <v>14850</v>
      </c>
      <c r="L645">
        <f>Table1[[#This Row],[Qty]]*Table1[[#This Row],[Sales Price]]</f>
        <v>16500</v>
      </c>
      <c r="M645">
        <f>Table1[[#This Row],[Revenue]]-Table1[[#This Row],[Cost Price]]</f>
        <v>1650</v>
      </c>
    </row>
    <row r="646" spans="1:13" hidden="1" x14ac:dyDescent="0.3">
      <c r="A646">
        <v>645</v>
      </c>
      <c r="B646" s="2">
        <v>44110</v>
      </c>
      <c r="C646" t="s">
        <v>154</v>
      </c>
      <c r="D646" t="s">
        <v>9</v>
      </c>
      <c r="E646" t="s">
        <v>7</v>
      </c>
      <c r="F646" t="s">
        <v>217</v>
      </c>
      <c r="G646" t="s">
        <v>215</v>
      </c>
      <c r="H646">
        <v>3150</v>
      </c>
      <c r="I646">
        <v>3500</v>
      </c>
      <c r="J646">
        <v>9</v>
      </c>
      <c r="K646">
        <f>Table1[[#This Row],[Qty]]*Table1[[#This Row],[Cost]]</f>
        <v>28350</v>
      </c>
      <c r="L646">
        <f>Table1[[#This Row],[Qty]]*Table1[[#This Row],[Sales Price]]</f>
        <v>31500</v>
      </c>
      <c r="M646">
        <f>Table1[[#This Row],[Revenue]]-Table1[[#This Row],[Cost Price]]</f>
        <v>3150</v>
      </c>
    </row>
    <row r="647" spans="1:13" x14ac:dyDescent="0.3">
      <c r="A647">
        <v>646</v>
      </c>
      <c r="B647" s="2">
        <v>44111</v>
      </c>
      <c r="C647" t="s">
        <v>152</v>
      </c>
      <c r="D647" t="s">
        <v>10</v>
      </c>
      <c r="E647" t="s">
        <v>8</v>
      </c>
      <c r="F647" t="s">
        <v>218</v>
      </c>
      <c r="G647" t="s">
        <v>215</v>
      </c>
      <c r="H647">
        <v>2700</v>
      </c>
      <c r="I647">
        <v>3000</v>
      </c>
      <c r="J647">
        <v>22</v>
      </c>
      <c r="K647">
        <f>Table1[[#This Row],[Qty]]*Table1[[#This Row],[Cost]]</f>
        <v>59400</v>
      </c>
      <c r="L647">
        <f>Table1[[#This Row],[Qty]]*Table1[[#This Row],[Sales Price]]</f>
        <v>66000</v>
      </c>
      <c r="M647">
        <f>Table1[[#This Row],[Revenue]]-Table1[[#This Row],[Cost Price]]</f>
        <v>6600</v>
      </c>
    </row>
    <row r="648" spans="1:13" hidden="1" x14ac:dyDescent="0.3">
      <c r="A648">
        <v>647</v>
      </c>
      <c r="B648" s="2">
        <v>44112</v>
      </c>
      <c r="C648" t="s">
        <v>153</v>
      </c>
      <c r="D648" t="s">
        <v>10</v>
      </c>
      <c r="E648" t="s">
        <v>7</v>
      </c>
      <c r="F648" t="s">
        <v>216</v>
      </c>
      <c r="G648" t="s">
        <v>215</v>
      </c>
      <c r="H648">
        <v>4050</v>
      </c>
      <c r="I648">
        <v>4500</v>
      </c>
      <c r="J648">
        <v>16</v>
      </c>
      <c r="K648">
        <f>Table1[[#This Row],[Qty]]*Table1[[#This Row],[Cost]]</f>
        <v>64800</v>
      </c>
      <c r="L648">
        <f>Table1[[#This Row],[Qty]]*Table1[[#This Row],[Sales Price]]</f>
        <v>72000</v>
      </c>
      <c r="M648">
        <f>Table1[[#This Row],[Revenue]]-Table1[[#This Row],[Cost Price]]</f>
        <v>7200</v>
      </c>
    </row>
    <row r="649" spans="1:13" hidden="1" x14ac:dyDescent="0.3">
      <c r="A649">
        <v>648</v>
      </c>
      <c r="B649" s="2">
        <v>44113</v>
      </c>
      <c r="C649" t="s">
        <v>154</v>
      </c>
      <c r="D649" t="s">
        <v>9</v>
      </c>
      <c r="E649" t="s">
        <v>8</v>
      </c>
      <c r="F649" t="s">
        <v>217</v>
      </c>
      <c r="G649" t="s">
        <v>215</v>
      </c>
      <c r="H649">
        <v>8280</v>
      </c>
      <c r="I649">
        <v>9200</v>
      </c>
      <c r="J649">
        <v>6</v>
      </c>
      <c r="K649">
        <f>Table1[[#This Row],[Qty]]*Table1[[#This Row],[Cost]]</f>
        <v>49680</v>
      </c>
      <c r="L649">
        <f>Table1[[#This Row],[Qty]]*Table1[[#This Row],[Sales Price]]</f>
        <v>55200</v>
      </c>
      <c r="M649">
        <f>Table1[[#This Row],[Revenue]]-Table1[[#This Row],[Cost Price]]</f>
        <v>5520</v>
      </c>
    </row>
    <row r="650" spans="1:13" x14ac:dyDescent="0.3">
      <c r="A650">
        <v>649</v>
      </c>
      <c r="B650" s="2">
        <v>44114</v>
      </c>
      <c r="C650" t="s">
        <v>152</v>
      </c>
      <c r="D650" t="s">
        <v>10</v>
      </c>
      <c r="E650" t="s">
        <v>7</v>
      </c>
      <c r="F650" t="s">
        <v>218</v>
      </c>
      <c r="G650" t="s">
        <v>215</v>
      </c>
      <c r="H650">
        <v>4950</v>
      </c>
      <c r="I650">
        <v>5500</v>
      </c>
      <c r="J650">
        <v>3</v>
      </c>
      <c r="K650">
        <f>Table1[[#This Row],[Qty]]*Table1[[#This Row],[Cost]]</f>
        <v>14850</v>
      </c>
      <c r="L650">
        <f>Table1[[#This Row],[Qty]]*Table1[[#This Row],[Sales Price]]</f>
        <v>16500</v>
      </c>
      <c r="M650">
        <f>Table1[[#This Row],[Revenue]]-Table1[[#This Row],[Cost Price]]</f>
        <v>1650</v>
      </c>
    </row>
    <row r="651" spans="1:13" hidden="1" x14ac:dyDescent="0.3">
      <c r="A651">
        <v>650</v>
      </c>
      <c r="B651" s="2">
        <v>44115</v>
      </c>
      <c r="C651" t="s">
        <v>153</v>
      </c>
      <c r="D651" t="s">
        <v>10</v>
      </c>
      <c r="E651" t="s">
        <v>8</v>
      </c>
      <c r="F651" t="s">
        <v>216</v>
      </c>
      <c r="G651" t="s">
        <v>215</v>
      </c>
      <c r="H651">
        <v>3150</v>
      </c>
      <c r="I651">
        <v>3500</v>
      </c>
      <c r="J651">
        <v>5</v>
      </c>
      <c r="K651">
        <f>Table1[[#This Row],[Qty]]*Table1[[#This Row],[Cost]]</f>
        <v>15750</v>
      </c>
      <c r="L651">
        <f>Table1[[#This Row],[Qty]]*Table1[[#This Row],[Sales Price]]</f>
        <v>17500</v>
      </c>
      <c r="M651">
        <f>Table1[[#This Row],[Revenue]]-Table1[[#This Row],[Cost Price]]</f>
        <v>1750</v>
      </c>
    </row>
    <row r="652" spans="1:13" hidden="1" x14ac:dyDescent="0.3">
      <c r="A652">
        <v>651</v>
      </c>
      <c r="B652" s="2">
        <v>44116</v>
      </c>
      <c r="C652" t="s">
        <v>154</v>
      </c>
      <c r="D652" t="s">
        <v>9</v>
      </c>
      <c r="E652" t="s">
        <v>7</v>
      </c>
      <c r="F652" t="s">
        <v>217</v>
      </c>
      <c r="G652" t="s">
        <v>215</v>
      </c>
      <c r="H652">
        <v>2700</v>
      </c>
      <c r="I652">
        <v>3000</v>
      </c>
      <c r="J652">
        <v>1</v>
      </c>
      <c r="K652">
        <f>Table1[[#This Row],[Qty]]*Table1[[#This Row],[Cost]]</f>
        <v>2700</v>
      </c>
      <c r="L652">
        <f>Table1[[#This Row],[Qty]]*Table1[[#This Row],[Sales Price]]</f>
        <v>3000</v>
      </c>
      <c r="M652">
        <f>Table1[[#This Row],[Revenue]]-Table1[[#This Row],[Cost Price]]</f>
        <v>300</v>
      </c>
    </row>
    <row r="653" spans="1:13" x14ac:dyDescent="0.3">
      <c r="A653">
        <v>652</v>
      </c>
      <c r="B653" s="2">
        <v>44117</v>
      </c>
      <c r="C653" t="s">
        <v>152</v>
      </c>
      <c r="D653" t="s">
        <v>10</v>
      </c>
      <c r="E653" t="s">
        <v>8</v>
      </c>
      <c r="F653" t="s">
        <v>218</v>
      </c>
      <c r="G653" t="s">
        <v>215</v>
      </c>
      <c r="H653">
        <v>4050</v>
      </c>
      <c r="I653">
        <v>4500</v>
      </c>
      <c r="J653">
        <v>5</v>
      </c>
      <c r="K653">
        <f>Table1[[#This Row],[Qty]]*Table1[[#This Row],[Cost]]</f>
        <v>20250</v>
      </c>
      <c r="L653">
        <f>Table1[[#This Row],[Qty]]*Table1[[#This Row],[Sales Price]]</f>
        <v>22500</v>
      </c>
      <c r="M653">
        <f>Table1[[#This Row],[Revenue]]-Table1[[#This Row],[Cost Price]]</f>
        <v>2250</v>
      </c>
    </row>
    <row r="654" spans="1:13" hidden="1" x14ac:dyDescent="0.3">
      <c r="A654">
        <v>653</v>
      </c>
      <c r="B654" s="2">
        <v>44118</v>
      </c>
      <c r="C654" t="s">
        <v>153</v>
      </c>
      <c r="D654" t="s">
        <v>10</v>
      </c>
      <c r="E654" t="s">
        <v>7</v>
      </c>
      <c r="F654" t="s">
        <v>216</v>
      </c>
      <c r="G654" t="s">
        <v>215</v>
      </c>
      <c r="H654">
        <v>4950</v>
      </c>
      <c r="I654">
        <v>5500</v>
      </c>
      <c r="J654">
        <v>7</v>
      </c>
      <c r="K654">
        <f>Table1[[#This Row],[Qty]]*Table1[[#This Row],[Cost]]</f>
        <v>34650</v>
      </c>
      <c r="L654">
        <f>Table1[[#This Row],[Qty]]*Table1[[#This Row],[Sales Price]]</f>
        <v>38500</v>
      </c>
      <c r="M654">
        <f>Table1[[#This Row],[Revenue]]-Table1[[#This Row],[Cost Price]]</f>
        <v>3850</v>
      </c>
    </row>
    <row r="655" spans="1:13" hidden="1" x14ac:dyDescent="0.3">
      <c r="A655">
        <v>654</v>
      </c>
      <c r="B655" s="2">
        <v>44119</v>
      </c>
      <c r="C655" t="s">
        <v>154</v>
      </c>
      <c r="D655" t="s">
        <v>9</v>
      </c>
      <c r="E655" t="s">
        <v>8</v>
      </c>
      <c r="F655" t="s">
        <v>217</v>
      </c>
      <c r="G655" t="s">
        <v>215</v>
      </c>
      <c r="H655">
        <v>3150</v>
      </c>
      <c r="I655">
        <v>3500</v>
      </c>
      <c r="J655">
        <v>4</v>
      </c>
      <c r="K655">
        <f>Table1[[#This Row],[Qty]]*Table1[[#This Row],[Cost]]</f>
        <v>12600</v>
      </c>
      <c r="L655">
        <f>Table1[[#This Row],[Qty]]*Table1[[#This Row],[Sales Price]]</f>
        <v>14000</v>
      </c>
      <c r="M655">
        <f>Table1[[#This Row],[Revenue]]-Table1[[#This Row],[Cost Price]]</f>
        <v>1400</v>
      </c>
    </row>
    <row r="656" spans="1:13" x14ac:dyDescent="0.3">
      <c r="A656">
        <v>655</v>
      </c>
      <c r="B656" s="2">
        <v>44120</v>
      </c>
      <c r="C656" t="s">
        <v>152</v>
      </c>
      <c r="D656" t="s">
        <v>10</v>
      </c>
      <c r="E656" t="s">
        <v>7</v>
      </c>
      <c r="F656" t="s">
        <v>218</v>
      </c>
      <c r="G656" t="s">
        <v>215</v>
      </c>
      <c r="H656">
        <v>2700</v>
      </c>
      <c r="I656">
        <v>3000</v>
      </c>
      <c r="J656">
        <v>8</v>
      </c>
      <c r="K656">
        <f>Table1[[#This Row],[Qty]]*Table1[[#This Row],[Cost]]</f>
        <v>21600</v>
      </c>
      <c r="L656">
        <f>Table1[[#This Row],[Qty]]*Table1[[#This Row],[Sales Price]]</f>
        <v>24000</v>
      </c>
      <c r="M656">
        <f>Table1[[#This Row],[Revenue]]-Table1[[#This Row],[Cost Price]]</f>
        <v>2400</v>
      </c>
    </row>
    <row r="657" spans="1:13" hidden="1" x14ac:dyDescent="0.3">
      <c r="A657">
        <v>656</v>
      </c>
      <c r="B657" s="2">
        <v>44121</v>
      </c>
      <c r="C657" t="s">
        <v>153</v>
      </c>
      <c r="D657" t="s">
        <v>10</v>
      </c>
      <c r="E657" t="s">
        <v>8</v>
      </c>
      <c r="F657" t="s">
        <v>216</v>
      </c>
      <c r="G657" t="s">
        <v>215</v>
      </c>
      <c r="H657">
        <v>4050</v>
      </c>
      <c r="I657">
        <v>4500</v>
      </c>
      <c r="J657">
        <v>8</v>
      </c>
      <c r="K657">
        <f>Table1[[#This Row],[Qty]]*Table1[[#This Row],[Cost]]</f>
        <v>32400</v>
      </c>
      <c r="L657">
        <f>Table1[[#This Row],[Qty]]*Table1[[#This Row],[Sales Price]]</f>
        <v>36000</v>
      </c>
      <c r="M657">
        <f>Table1[[#This Row],[Revenue]]-Table1[[#This Row],[Cost Price]]</f>
        <v>3600</v>
      </c>
    </row>
    <row r="658" spans="1:13" hidden="1" x14ac:dyDescent="0.3">
      <c r="A658">
        <v>657</v>
      </c>
      <c r="B658" s="2">
        <v>44122</v>
      </c>
      <c r="C658" t="s">
        <v>154</v>
      </c>
      <c r="D658" t="s">
        <v>9</v>
      </c>
      <c r="E658" t="s">
        <v>7</v>
      </c>
      <c r="F658" t="s">
        <v>217</v>
      </c>
      <c r="G658" t="s">
        <v>215</v>
      </c>
      <c r="H658">
        <v>8280</v>
      </c>
      <c r="I658">
        <v>9200</v>
      </c>
      <c r="J658">
        <v>9</v>
      </c>
      <c r="K658">
        <f>Table1[[#This Row],[Qty]]*Table1[[#This Row],[Cost]]</f>
        <v>74520</v>
      </c>
      <c r="L658">
        <f>Table1[[#This Row],[Qty]]*Table1[[#This Row],[Sales Price]]</f>
        <v>82800</v>
      </c>
      <c r="M658">
        <f>Table1[[#This Row],[Revenue]]-Table1[[#This Row],[Cost Price]]</f>
        <v>8280</v>
      </c>
    </row>
    <row r="659" spans="1:13" x14ac:dyDescent="0.3">
      <c r="A659">
        <v>658</v>
      </c>
      <c r="B659" s="2">
        <v>44123</v>
      </c>
      <c r="C659" t="s">
        <v>152</v>
      </c>
      <c r="D659" t="s">
        <v>10</v>
      </c>
      <c r="E659" t="s">
        <v>8</v>
      </c>
      <c r="F659" t="s">
        <v>218</v>
      </c>
      <c r="G659" t="s">
        <v>215</v>
      </c>
      <c r="H659">
        <v>4950</v>
      </c>
      <c r="I659">
        <v>5500</v>
      </c>
      <c r="J659">
        <v>2</v>
      </c>
      <c r="K659">
        <f>Table1[[#This Row],[Qty]]*Table1[[#This Row],[Cost]]</f>
        <v>9900</v>
      </c>
      <c r="L659">
        <f>Table1[[#This Row],[Qty]]*Table1[[#This Row],[Sales Price]]</f>
        <v>11000</v>
      </c>
      <c r="M659">
        <f>Table1[[#This Row],[Revenue]]-Table1[[#This Row],[Cost Price]]</f>
        <v>1100</v>
      </c>
    </row>
    <row r="660" spans="1:13" hidden="1" x14ac:dyDescent="0.3">
      <c r="A660">
        <v>659</v>
      </c>
      <c r="B660" s="2">
        <v>44124</v>
      </c>
      <c r="C660" t="s">
        <v>153</v>
      </c>
      <c r="D660" t="s">
        <v>10</v>
      </c>
      <c r="E660" t="s">
        <v>7</v>
      </c>
      <c r="F660" t="s">
        <v>216</v>
      </c>
      <c r="G660" t="s">
        <v>215</v>
      </c>
      <c r="H660">
        <v>3150</v>
      </c>
      <c r="I660">
        <v>3500</v>
      </c>
      <c r="J660">
        <v>1</v>
      </c>
      <c r="K660">
        <f>Table1[[#This Row],[Qty]]*Table1[[#This Row],[Cost]]</f>
        <v>3150</v>
      </c>
      <c r="L660">
        <f>Table1[[#This Row],[Qty]]*Table1[[#This Row],[Sales Price]]</f>
        <v>3500</v>
      </c>
      <c r="M660">
        <f>Table1[[#This Row],[Revenue]]-Table1[[#This Row],[Cost Price]]</f>
        <v>350</v>
      </c>
    </row>
    <row r="661" spans="1:13" hidden="1" x14ac:dyDescent="0.3">
      <c r="A661">
        <v>660</v>
      </c>
      <c r="B661" s="2">
        <v>44125</v>
      </c>
      <c r="C661" t="s">
        <v>154</v>
      </c>
      <c r="D661" t="s">
        <v>9</v>
      </c>
      <c r="E661" t="s">
        <v>8</v>
      </c>
      <c r="F661" t="s">
        <v>217</v>
      </c>
      <c r="G661" t="s">
        <v>215</v>
      </c>
      <c r="H661">
        <v>2700</v>
      </c>
      <c r="I661">
        <v>3000</v>
      </c>
      <c r="J661">
        <v>22</v>
      </c>
      <c r="K661">
        <f>Table1[[#This Row],[Qty]]*Table1[[#This Row],[Cost]]</f>
        <v>59400</v>
      </c>
      <c r="L661">
        <f>Table1[[#This Row],[Qty]]*Table1[[#This Row],[Sales Price]]</f>
        <v>66000</v>
      </c>
      <c r="M661">
        <f>Table1[[#This Row],[Revenue]]-Table1[[#This Row],[Cost Price]]</f>
        <v>6600</v>
      </c>
    </row>
    <row r="662" spans="1:13" x14ac:dyDescent="0.3">
      <c r="A662">
        <v>661</v>
      </c>
      <c r="B662" s="2">
        <v>44126</v>
      </c>
      <c r="C662" t="s">
        <v>152</v>
      </c>
      <c r="D662" t="s">
        <v>10</v>
      </c>
      <c r="E662" t="s">
        <v>7</v>
      </c>
      <c r="F662" t="s">
        <v>218</v>
      </c>
      <c r="G662" t="s">
        <v>215</v>
      </c>
      <c r="H662">
        <v>4050</v>
      </c>
      <c r="I662">
        <v>4500</v>
      </c>
      <c r="J662">
        <v>8</v>
      </c>
      <c r="K662">
        <f>Table1[[#This Row],[Qty]]*Table1[[#This Row],[Cost]]</f>
        <v>32400</v>
      </c>
      <c r="L662">
        <f>Table1[[#This Row],[Qty]]*Table1[[#This Row],[Sales Price]]</f>
        <v>36000</v>
      </c>
      <c r="M662">
        <f>Table1[[#This Row],[Revenue]]-Table1[[#This Row],[Cost Price]]</f>
        <v>3600</v>
      </c>
    </row>
    <row r="663" spans="1:13" hidden="1" x14ac:dyDescent="0.3">
      <c r="A663">
        <v>662</v>
      </c>
      <c r="B663" s="2">
        <v>44127</v>
      </c>
      <c r="C663" t="s">
        <v>153</v>
      </c>
      <c r="D663" t="s">
        <v>10</v>
      </c>
      <c r="E663" t="s">
        <v>8</v>
      </c>
      <c r="F663" t="s">
        <v>216</v>
      </c>
      <c r="G663" t="s">
        <v>215</v>
      </c>
      <c r="H663">
        <v>8280</v>
      </c>
      <c r="I663">
        <v>9200</v>
      </c>
      <c r="J663">
        <v>7</v>
      </c>
      <c r="K663">
        <f>Table1[[#This Row],[Qty]]*Table1[[#This Row],[Cost]]</f>
        <v>57960</v>
      </c>
      <c r="L663">
        <f>Table1[[#This Row],[Qty]]*Table1[[#This Row],[Sales Price]]</f>
        <v>64400</v>
      </c>
      <c r="M663">
        <f>Table1[[#This Row],[Revenue]]-Table1[[#This Row],[Cost Price]]</f>
        <v>6440</v>
      </c>
    </row>
    <row r="664" spans="1:13" hidden="1" x14ac:dyDescent="0.3">
      <c r="A664">
        <v>663</v>
      </c>
      <c r="B664" s="2">
        <v>44128</v>
      </c>
      <c r="C664" t="s">
        <v>154</v>
      </c>
      <c r="D664" t="s">
        <v>9</v>
      </c>
      <c r="E664" t="s">
        <v>7</v>
      </c>
      <c r="F664" t="s">
        <v>217</v>
      </c>
      <c r="G664" t="s">
        <v>215</v>
      </c>
      <c r="H664">
        <v>4950</v>
      </c>
      <c r="I664">
        <v>5500</v>
      </c>
      <c r="J664">
        <v>56</v>
      </c>
      <c r="K664">
        <f>Table1[[#This Row],[Qty]]*Table1[[#This Row],[Cost]]</f>
        <v>277200</v>
      </c>
      <c r="L664">
        <f>Table1[[#This Row],[Qty]]*Table1[[#This Row],[Sales Price]]</f>
        <v>308000</v>
      </c>
      <c r="M664">
        <f>Table1[[#This Row],[Revenue]]-Table1[[#This Row],[Cost Price]]</f>
        <v>30800</v>
      </c>
    </row>
    <row r="665" spans="1:13" x14ac:dyDescent="0.3">
      <c r="A665">
        <v>664</v>
      </c>
      <c r="B665" s="2">
        <v>44129</v>
      </c>
      <c r="C665" t="s">
        <v>152</v>
      </c>
      <c r="D665" t="s">
        <v>10</v>
      </c>
      <c r="E665" t="s">
        <v>8</v>
      </c>
      <c r="F665" t="s">
        <v>218</v>
      </c>
      <c r="G665" t="s">
        <v>215</v>
      </c>
      <c r="H665">
        <v>3150</v>
      </c>
      <c r="I665">
        <v>3500</v>
      </c>
      <c r="J665">
        <v>10</v>
      </c>
      <c r="K665">
        <f>Table1[[#This Row],[Qty]]*Table1[[#This Row],[Cost]]</f>
        <v>31500</v>
      </c>
      <c r="L665">
        <f>Table1[[#This Row],[Qty]]*Table1[[#This Row],[Sales Price]]</f>
        <v>35000</v>
      </c>
      <c r="M665">
        <f>Table1[[#This Row],[Revenue]]-Table1[[#This Row],[Cost Price]]</f>
        <v>3500</v>
      </c>
    </row>
    <row r="666" spans="1:13" hidden="1" x14ac:dyDescent="0.3">
      <c r="A666">
        <v>665</v>
      </c>
      <c r="B666" s="2">
        <v>44130</v>
      </c>
      <c r="C666" t="s">
        <v>153</v>
      </c>
      <c r="D666" t="s">
        <v>10</v>
      </c>
      <c r="E666" t="s">
        <v>7</v>
      </c>
      <c r="F666" t="s">
        <v>216</v>
      </c>
      <c r="G666" t="s">
        <v>215</v>
      </c>
      <c r="H666">
        <v>2700</v>
      </c>
      <c r="I666">
        <v>3000</v>
      </c>
      <c r="J666">
        <v>9</v>
      </c>
      <c r="K666">
        <f>Table1[[#This Row],[Qty]]*Table1[[#This Row],[Cost]]</f>
        <v>24300</v>
      </c>
      <c r="L666">
        <f>Table1[[#This Row],[Qty]]*Table1[[#This Row],[Sales Price]]</f>
        <v>27000</v>
      </c>
      <c r="M666">
        <f>Table1[[#This Row],[Revenue]]-Table1[[#This Row],[Cost Price]]</f>
        <v>2700</v>
      </c>
    </row>
    <row r="667" spans="1:13" hidden="1" x14ac:dyDescent="0.3">
      <c r="A667">
        <v>666</v>
      </c>
      <c r="B667" s="2">
        <v>44131</v>
      </c>
      <c r="C667" t="s">
        <v>154</v>
      </c>
      <c r="D667" t="s">
        <v>9</v>
      </c>
      <c r="E667" t="s">
        <v>8</v>
      </c>
      <c r="F667" t="s">
        <v>217</v>
      </c>
      <c r="G667" t="s">
        <v>215</v>
      </c>
      <c r="H667">
        <v>4050</v>
      </c>
      <c r="I667">
        <v>4500</v>
      </c>
      <c r="J667">
        <v>27</v>
      </c>
      <c r="K667">
        <f>Table1[[#This Row],[Qty]]*Table1[[#This Row],[Cost]]</f>
        <v>109350</v>
      </c>
      <c r="L667">
        <f>Table1[[#This Row],[Qty]]*Table1[[#This Row],[Sales Price]]</f>
        <v>121500</v>
      </c>
      <c r="M667">
        <f>Table1[[#This Row],[Revenue]]-Table1[[#This Row],[Cost Price]]</f>
        <v>12150</v>
      </c>
    </row>
    <row r="668" spans="1:13" x14ac:dyDescent="0.3">
      <c r="A668">
        <v>667</v>
      </c>
      <c r="B668" s="2">
        <v>44132</v>
      </c>
      <c r="C668" t="s">
        <v>152</v>
      </c>
      <c r="D668" t="s">
        <v>10</v>
      </c>
      <c r="E668" t="s">
        <v>7</v>
      </c>
      <c r="F668" t="s">
        <v>218</v>
      </c>
      <c r="G668" t="s">
        <v>215</v>
      </c>
      <c r="H668">
        <v>4950</v>
      </c>
      <c r="I668">
        <v>5500</v>
      </c>
      <c r="J668">
        <v>15</v>
      </c>
      <c r="K668">
        <f>Table1[[#This Row],[Qty]]*Table1[[#This Row],[Cost]]</f>
        <v>74250</v>
      </c>
      <c r="L668">
        <f>Table1[[#This Row],[Qty]]*Table1[[#This Row],[Sales Price]]</f>
        <v>82500</v>
      </c>
      <c r="M668">
        <f>Table1[[#This Row],[Revenue]]-Table1[[#This Row],[Cost Price]]</f>
        <v>8250</v>
      </c>
    </row>
    <row r="669" spans="1:13" hidden="1" x14ac:dyDescent="0.3">
      <c r="A669">
        <v>668</v>
      </c>
      <c r="B669" s="2">
        <v>44133</v>
      </c>
      <c r="C669" t="s">
        <v>153</v>
      </c>
      <c r="D669" t="s">
        <v>10</v>
      </c>
      <c r="E669" t="s">
        <v>8</v>
      </c>
      <c r="F669" t="s">
        <v>216</v>
      </c>
      <c r="G669" t="s">
        <v>215</v>
      </c>
      <c r="H669">
        <v>3150</v>
      </c>
      <c r="I669">
        <v>3500</v>
      </c>
      <c r="J669">
        <v>3</v>
      </c>
      <c r="K669">
        <f>Table1[[#This Row],[Qty]]*Table1[[#This Row],[Cost]]</f>
        <v>9450</v>
      </c>
      <c r="L669">
        <f>Table1[[#This Row],[Qty]]*Table1[[#This Row],[Sales Price]]</f>
        <v>10500</v>
      </c>
      <c r="M669">
        <f>Table1[[#This Row],[Revenue]]-Table1[[#This Row],[Cost Price]]</f>
        <v>1050</v>
      </c>
    </row>
    <row r="670" spans="1:13" hidden="1" x14ac:dyDescent="0.3">
      <c r="A670">
        <v>669</v>
      </c>
      <c r="B670" s="2">
        <v>44134</v>
      </c>
      <c r="C670" t="s">
        <v>154</v>
      </c>
      <c r="D670" t="s">
        <v>9</v>
      </c>
      <c r="E670" t="s">
        <v>7</v>
      </c>
      <c r="F670" t="s">
        <v>217</v>
      </c>
      <c r="G670" t="s">
        <v>215</v>
      </c>
      <c r="H670">
        <v>2700</v>
      </c>
      <c r="I670">
        <v>3000</v>
      </c>
      <c r="J670">
        <v>9</v>
      </c>
      <c r="K670">
        <f>Table1[[#This Row],[Qty]]*Table1[[#This Row],[Cost]]</f>
        <v>24300</v>
      </c>
      <c r="L670">
        <f>Table1[[#This Row],[Qty]]*Table1[[#This Row],[Sales Price]]</f>
        <v>27000</v>
      </c>
      <c r="M670">
        <f>Table1[[#This Row],[Revenue]]-Table1[[#This Row],[Cost Price]]</f>
        <v>2700</v>
      </c>
    </row>
    <row r="671" spans="1:13" x14ac:dyDescent="0.3">
      <c r="A671">
        <v>670</v>
      </c>
      <c r="B671" s="2">
        <v>44135</v>
      </c>
      <c r="C671" t="s">
        <v>152</v>
      </c>
      <c r="D671" t="s">
        <v>10</v>
      </c>
      <c r="E671" t="s">
        <v>8</v>
      </c>
      <c r="F671" t="s">
        <v>218</v>
      </c>
      <c r="G671" t="s">
        <v>215</v>
      </c>
      <c r="H671">
        <v>4050</v>
      </c>
      <c r="I671">
        <v>4500</v>
      </c>
      <c r="J671">
        <v>22</v>
      </c>
      <c r="K671">
        <f>Table1[[#This Row],[Qty]]*Table1[[#This Row],[Cost]]</f>
        <v>89100</v>
      </c>
      <c r="L671">
        <f>Table1[[#This Row],[Qty]]*Table1[[#This Row],[Sales Price]]</f>
        <v>99000</v>
      </c>
      <c r="M671">
        <f>Table1[[#This Row],[Revenue]]-Table1[[#This Row],[Cost Price]]</f>
        <v>9900</v>
      </c>
    </row>
    <row r="672" spans="1:13" hidden="1" x14ac:dyDescent="0.3">
      <c r="A672">
        <v>671</v>
      </c>
      <c r="B672" s="2">
        <v>44136</v>
      </c>
      <c r="C672" t="s">
        <v>153</v>
      </c>
      <c r="D672" t="s">
        <v>10</v>
      </c>
      <c r="E672" t="s">
        <v>7</v>
      </c>
      <c r="F672" t="s">
        <v>216</v>
      </c>
      <c r="G672" t="s">
        <v>215</v>
      </c>
      <c r="H672">
        <v>8280</v>
      </c>
      <c r="I672">
        <v>9200</v>
      </c>
      <c r="J672">
        <v>16</v>
      </c>
      <c r="K672">
        <f>Table1[[#This Row],[Qty]]*Table1[[#This Row],[Cost]]</f>
        <v>132480</v>
      </c>
      <c r="L672">
        <f>Table1[[#This Row],[Qty]]*Table1[[#This Row],[Sales Price]]</f>
        <v>147200</v>
      </c>
      <c r="M672">
        <f>Table1[[#This Row],[Revenue]]-Table1[[#This Row],[Cost Price]]</f>
        <v>14720</v>
      </c>
    </row>
    <row r="673" spans="1:13" hidden="1" x14ac:dyDescent="0.3">
      <c r="A673">
        <v>672</v>
      </c>
      <c r="B673" s="2">
        <v>44137</v>
      </c>
      <c r="C673" t="s">
        <v>154</v>
      </c>
      <c r="D673" t="s">
        <v>9</v>
      </c>
      <c r="E673" t="s">
        <v>8</v>
      </c>
      <c r="F673" t="s">
        <v>217</v>
      </c>
      <c r="G673" t="s">
        <v>215</v>
      </c>
      <c r="H673">
        <v>4950</v>
      </c>
      <c r="I673">
        <v>5500</v>
      </c>
      <c r="J673">
        <v>6</v>
      </c>
      <c r="K673">
        <f>Table1[[#This Row],[Qty]]*Table1[[#This Row],[Cost]]</f>
        <v>29700</v>
      </c>
      <c r="L673">
        <f>Table1[[#This Row],[Qty]]*Table1[[#This Row],[Sales Price]]</f>
        <v>33000</v>
      </c>
      <c r="M673">
        <f>Table1[[#This Row],[Revenue]]-Table1[[#This Row],[Cost Price]]</f>
        <v>3300</v>
      </c>
    </row>
    <row r="674" spans="1:13" x14ac:dyDescent="0.3">
      <c r="A674">
        <v>673</v>
      </c>
      <c r="B674" s="2">
        <v>44138</v>
      </c>
      <c r="C674" t="s">
        <v>152</v>
      </c>
      <c r="D674" t="s">
        <v>10</v>
      </c>
      <c r="E674" t="s">
        <v>7</v>
      </c>
      <c r="F674" t="s">
        <v>218</v>
      </c>
      <c r="G674" t="s">
        <v>215</v>
      </c>
      <c r="H674">
        <v>3150</v>
      </c>
      <c r="I674">
        <v>3500</v>
      </c>
      <c r="J674">
        <v>3</v>
      </c>
      <c r="K674">
        <f>Table1[[#This Row],[Qty]]*Table1[[#This Row],[Cost]]</f>
        <v>9450</v>
      </c>
      <c r="L674">
        <f>Table1[[#This Row],[Qty]]*Table1[[#This Row],[Sales Price]]</f>
        <v>10500</v>
      </c>
      <c r="M674">
        <f>Table1[[#This Row],[Revenue]]-Table1[[#This Row],[Cost Price]]</f>
        <v>1050</v>
      </c>
    </row>
    <row r="675" spans="1:13" hidden="1" x14ac:dyDescent="0.3">
      <c r="A675">
        <v>674</v>
      </c>
      <c r="B675" s="2">
        <v>44139</v>
      </c>
      <c r="C675" t="s">
        <v>153</v>
      </c>
      <c r="D675" t="s">
        <v>10</v>
      </c>
      <c r="E675" t="s">
        <v>8</v>
      </c>
      <c r="F675" t="s">
        <v>216</v>
      </c>
      <c r="G675" t="s">
        <v>215</v>
      </c>
      <c r="H675">
        <v>2700</v>
      </c>
      <c r="I675">
        <v>3000</v>
      </c>
      <c r="J675">
        <v>5</v>
      </c>
      <c r="K675">
        <f>Table1[[#This Row],[Qty]]*Table1[[#This Row],[Cost]]</f>
        <v>13500</v>
      </c>
      <c r="L675">
        <f>Table1[[#This Row],[Qty]]*Table1[[#This Row],[Sales Price]]</f>
        <v>15000</v>
      </c>
      <c r="M675">
        <f>Table1[[#This Row],[Revenue]]-Table1[[#This Row],[Cost Price]]</f>
        <v>1500</v>
      </c>
    </row>
    <row r="676" spans="1:13" hidden="1" x14ac:dyDescent="0.3">
      <c r="A676">
        <v>675</v>
      </c>
      <c r="B676" s="2">
        <v>44140</v>
      </c>
      <c r="C676" t="s">
        <v>154</v>
      </c>
      <c r="D676" t="s">
        <v>9</v>
      </c>
      <c r="E676" t="s">
        <v>7</v>
      </c>
      <c r="F676" t="s">
        <v>217</v>
      </c>
      <c r="G676" t="s">
        <v>215</v>
      </c>
      <c r="H676">
        <v>4050</v>
      </c>
      <c r="I676">
        <v>4500</v>
      </c>
      <c r="J676">
        <v>1</v>
      </c>
      <c r="K676">
        <f>Table1[[#This Row],[Qty]]*Table1[[#This Row],[Cost]]</f>
        <v>4050</v>
      </c>
      <c r="L676">
        <f>Table1[[#This Row],[Qty]]*Table1[[#This Row],[Sales Price]]</f>
        <v>4500</v>
      </c>
      <c r="M676">
        <f>Table1[[#This Row],[Revenue]]-Table1[[#This Row],[Cost Price]]</f>
        <v>450</v>
      </c>
    </row>
    <row r="677" spans="1:13" x14ac:dyDescent="0.3">
      <c r="A677">
        <v>676</v>
      </c>
      <c r="B677" s="2">
        <v>44141</v>
      </c>
      <c r="C677" t="s">
        <v>152</v>
      </c>
      <c r="D677" t="s">
        <v>10</v>
      </c>
      <c r="E677" t="s">
        <v>8</v>
      </c>
      <c r="F677" t="s">
        <v>218</v>
      </c>
      <c r="G677" t="s">
        <v>215</v>
      </c>
      <c r="H677">
        <v>8280</v>
      </c>
      <c r="I677">
        <v>9200</v>
      </c>
      <c r="J677">
        <v>5</v>
      </c>
      <c r="K677">
        <f>Table1[[#This Row],[Qty]]*Table1[[#This Row],[Cost]]</f>
        <v>41400</v>
      </c>
      <c r="L677">
        <f>Table1[[#This Row],[Qty]]*Table1[[#This Row],[Sales Price]]</f>
        <v>46000</v>
      </c>
      <c r="M677">
        <f>Table1[[#This Row],[Revenue]]-Table1[[#This Row],[Cost Price]]</f>
        <v>4600</v>
      </c>
    </row>
    <row r="678" spans="1:13" hidden="1" x14ac:dyDescent="0.3">
      <c r="A678">
        <v>677</v>
      </c>
      <c r="B678" s="2">
        <v>44142</v>
      </c>
      <c r="C678" t="s">
        <v>153</v>
      </c>
      <c r="D678" t="s">
        <v>10</v>
      </c>
      <c r="E678" t="s">
        <v>7</v>
      </c>
      <c r="F678" t="s">
        <v>216</v>
      </c>
      <c r="G678" t="s">
        <v>215</v>
      </c>
      <c r="H678">
        <v>4950</v>
      </c>
      <c r="I678">
        <v>5500</v>
      </c>
      <c r="J678">
        <v>7</v>
      </c>
      <c r="K678">
        <f>Table1[[#This Row],[Qty]]*Table1[[#This Row],[Cost]]</f>
        <v>34650</v>
      </c>
      <c r="L678">
        <f>Table1[[#This Row],[Qty]]*Table1[[#This Row],[Sales Price]]</f>
        <v>38500</v>
      </c>
      <c r="M678">
        <f>Table1[[#This Row],[Revenue]]-Table1[[#This Row],[Cost Price]]</f>
        <v>3850</v>
      </c>
    </row>
    <row r="679" spans="1:13" hidden="1" x14ac:dyDescent="0.3">
      <c r="A679">
        <v>678</v>
      </c>
      <c r="B679" s="2">
        <v>44143</v>
      </c>
      <c r="C679" t="s">
        <v>154</v>
      </c>
      <c r="D679" t="s">
        <v>9</v>
      </c>
      <c r="E679" t="s">
        <v>8</v>
      </c>
      <c r="F679" t="s">
        <v>217</v>
      </c>
      <c r="G679" t="s">
        <v>215</v>
      </c>
      <c r="H679">
        <v>3150</v>
      </c>
      <c r="I679">
        <v>3500</v>
      </c>
      <c r="J679">
        <v>4</v>
      </c>
      <c r="K679">
        <f>Table1[[#This Row],[Qty]]*Table1[[#This Row],[Cost]]</f>
        <v>12600</v>
      </c>
      <c r="L679">
        <f>Table1[[#This Row],[Qty]]*Table1[[#This Row],[Sales Price]]</f>
        <v>14000</v>
      </c>
      <c r="M679">
        <f>Table1[[#This Row],[Revenue]]-Table1[[#This Row],[Cost Price]]</f>
        <v>1400</v>
      </c>
    </row>
    <row r="680" spans="1:13" x14ac:dyDescent="0.3">
      <c r="A680">
        <v>679</v>
      </c>
      <c r="B680" s="2">
        <v>44144</v>
      </c>
      <c r="C680" t="s">
        <v>152</v>
      </c>
      <c r="D680" t="s">
        <v>10</v>
      </c>
      <c r="E680" t="s">
        <v>7</v>
      </c>
      <c r="F680" t="s">
        <v>218</v>
      </c>
      <c r="G680" t="s">
        <v>215</v>
      </c>
      <c r="H680">
        <v>2700</v>
      </c>
      <c r="I680">
        <v>3000</v>
      </c>
      <c r="J680">
        <v>8</v>
      </c>
      <c r="K680">
        <f>Table1[[#This Row],[Qty]]*Table1[[#This Row],[Cost]]</f>
        <v>21600</v>
      </c>
      <c r="L680">
        <f>Table1[[#This Row],[Qty]]*Table1[[#This Row],[Sales Price]]</f>
        <v>24000</v>
      </c>
      <c r="M680">
        <f>Table1[[#This Row],[Revenue]]-Table1[[#This Row],[Cost Price]]</f>
        <v>2400</v>
      </c>
    </row>
    <row r="681" spans="1:13" hidden="1" x14ac:dyDescent="0.3">
      <c r="A681">
        <v>680</v>
      </c>
      <c r="B681" s="2">
        <v>44145</v>
      </c>
      <c r="C681" t="s">
        <v>153</v>
      </c>
      <c r="D681" t="s">
        <v>10</v>
      </c>
      <c r="E681" t="s">
        <v>8</v>
      </c>
      <c r="F681" t="s">
        <v>216</v>
      </c>
      <c r="G681" t="s">
        <v>215</v>
      </c>
      <c r="H681">
        <v>4050</v>
      </c>
      <c r="I681">
        <v>6000</v>
      </c>
      <c r="J681">
        <v>8</v>
      </c>
      <c r="K681">
        <f>Table1[[#This Row],[Qty]]*Table1[[#This Row],[Cost]]</f>
        <v>32400</v>
      </c>
      <c r="L681">
        <f>Table1[[#This Row],[Qty]]*Table1[[#This Row],[Sales Price]]</f>
        <v>48000</v>
      </c>
      <c r="M681">
        <f>Table1[[#This Row],[Revenue]]-Table1[[#This Row],[Cost Price]]</f>
        <v>15600</v>
      </c>
    </row>
    <row r="682" spans="1:13" hidden="1" x14ac:dyDescent="0.3">
      <c r="A682">
        <v>681</v>
      </c>
      <c r="B682" s="2">
        <v>44146</v>
      </c>
      <c r="C682" t="s">
        <v>154</v>
      </c>
      <c r="D682" t="s">
        <v>9</v>
      </c>
      <c r="E682" t="s">
        <v>7</v>
      </c>
      <c r="F682" t="s">
        <v>217</v>
      </c>
      <c r="G682" t="s">
        <v>215</v>
      </c>
      <c r="H682">
        <v>4200</v>
      </c>
      <c r="I682">
        <v>6000</v>
      </c>
      <c r="J682">
        <v>9</v>
      </c>
      <c r="K682">
        <f>Table1[[#This Row],[Qty]]*Table1[[#This Row],[Cost]]</f>
        <v>37800</v>
      </c>
      <c r="L682">
        <f>Table1[[#This Row],[Qty]]*Table1[[#This Row],[Sales Price]]</f>
        <v>54000</v>
      </c>
      <c r="M682">
        <f>Table1[[#This Row],[Revenue]]-Table1[[#This Row],[Cost Price]]</f>
        <v>16200</v>
      </c>
    </row>
    <row r="683" spans="1:13" x14ac:dyDescent="0.3">
      <c r="A683">
        <v>682</v>
      </c>
      <c r="B683" s="2">
        <v>44147</v>
      </c>
      <c r="C683" t="s">
        <v>152</v>
      </c>
      <c r="D683" t="s">
        <v>10</v>
      </c>
      <c r="E683" t="s">
        <v>8</v>
      </c>
      <c r="F683" t="s">
        <v>218</v>
      </c>
      <c r="G683" t="s">
        <v>215</v>
      </c>
      <c r="H683">
        <v>4650</v>
      </c>
      <c r="I683">
        <v>6000</v>
      </c>
      <c r="J683">
        <v>2</v>
      </c>
      <c r="K683">
        <f>Table1[[#This Row],[Qty]]*Table1[[#This Row],[Cost]]</f>
        <v>9300</v>
      </c>
      <c r="L683">
        <f>Table1[[#This Row],[Qty]]*Table1[[#This Row],[Sales Price]]</f>
        <v>12000</v>
      </c>
      <c r="M683">
        <f>Table1[[#This Row],[Revenue]]-Table1[[#This Row],[Cost Price]]</f>
        <v>2700</v>
      </c>
    </row>
    <row r="684" spans="1:13" hidden="1" x14ac:dyDescent="0.3">
      <c r="A684">
        <v>683</v>
      </c>
      <c r="B684" s="2">
        <v>44148</v>
      </c>
      <c r="C684" t="s">
        <v>153</v>
      </c>
      <c r="D684" t="s">
        <v>10</v>
      </c>
      <c r="E684" t="s">
        <v>7</v>
      </c>
      <c r="F684" t="s">
        <v>216</v>
      </c>
      <c r="G684" t="s">
        <v>215</v>
      </c>
      <c r="H684">
        <v>5100</v>
      </c>
      <c r="I684">
        <v>6000</v>
      </c>
      <c r="J684">
        <v>1</v>
      </c>
      <c r="K684">
        <f>Table1[[#This Row],[Qty]]*Table1[[#This Row],[Cost]]</f>
        <v>5100</v>
      </c>
      <c r="L684">
        <f>Table1[[#This Row],[Qty]]*Table1[[#This Row],[Sales Price]]</f>
        <v>6000</v>
      </c>
      <c r="M684">
        <f>Table1[[#This Row],[Revenue]]-Table1[[#This Row],[Cost Price]]</f>
        <v>900</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28660-DF51-4D11-AD1D-CB95CC35BF65}">
  <dimension ref="A3:G8"/>
  <sheetViews>
    <sheetView workbookViewId="0">
      <selection activeCell="C23" sqref="C23"/>
    </sheetView>
  </sheetViews>
  <sheetFormatPr defaultRowHeight="14.4" x14ac:dyDescent="0.3"/>
  <cols>
    <col min="1" max="1" width="12.5546875" bestFit="1" customWidth="1"/>
    <col min="2" max="2" width="14.88671875" bestFit="1" customWidth="1"/>
    <col min="3" max="3" width="15.88671875" bestFit="1" customWidth="1"/>
    <col min="5" max="5" width="10.44140625" customWidth="1"/>
    <col min="6" max="6" width="16.6640625" customWidth="1"/>
  </cols>
  <sheetData>
    <row r="3" spans="1:7" x14ac:dyDescent="0.3">
      <c r="A3" s="3" t="s">
        <v>195</v>
      </c>
      <c r="B3" t="s">
        <v>197</v>
      </c>
      <c r="C3" t="s">
        <v>244</v>
      </c>
      <c r="E3" t="str">
        <f>A3</f>
        <v>Row Labels</v>
      </c>
      <c r="F3" t="str">
        <f>C3</f>
        <v>Sum of Revenue2</v>
      </c>
      <c r="G3" t="s">
        <v>258</v>
      </c>
    </row>
    <row r="4" spans="1:7" x14ac:dyDescent="0.3">
      <c r="A4" s="4" t="s">
        <v>8</v>
      </c>
      <c r="B4" s="15">
        <v>21302200</v>
      </c>
      <c r="C4" s="7">
        <v>0.14861132524589843</v>
      </c>
      <c r="E4" s="4" t="s">
        <v>8</v>
      </c>
      <c r="F4" s="7">
        <v>0.14861132524589843</v>
      </c>
      <c r="G4" s="7">
        <f>1-F4</f>
        <v>0.85138867475410152</v>
      </c>
    </row>
    <row r="5" spans="1:7" x14ac:dyDescent="0.3">
      <c r="A5" s="4" t="s">
        <v>6</v>
      </c>
      <c r="B5" s="15">
        <v>40991350</v>
      </c>
      <c r="C5" s="7">
        <v>0.285969470154184</v>
      </c>
      <c r="E5" s="4" t="s">
        <v>6</v>
      </c>
      <c r="F5" s="7">
        <v>0.285969470154184</v>
      </c>
      <c r="G5" s="7">
        <f t="shared" ref="G5:G7" si="0">1-F5</f>
        <v>0.71403052984581605</v>
      </c>
    </row>
    <row r="6" spans="1:7" x14ac:dyDescent="0.3">
      <c r="A6" s="4" t="s">
        <v>5</v>
      </c>
      <c r="B6" s="15">
        <v>28160400</v>
      </c>
      <c r="C6" s="7">
        <v>0.19645643940318833</v>
      </c>
      <c r="E6" s="4" t="s">
        <v>5</v>
      </c>
      <c r="F6" s="7">
        <v>0.19645643940318833</v>
      </c>
      <c r="G6" s="7">
        <f t="shared" si="0"/>
        <v>0.80354356059681165</v>
      </c>
    </row>
    <row r="7" spans="1:7" x14ac:dyDescent="0.3">
      <c r="A7" s="4" t="s">
        <v>7</v>
      </c>
      <c r="B7" s="15">
        <v>52887750</v>
      </c>
      <c r="C7" s="7">
        <v>0.36896276519672921</v>
      </c>
      <c r="E7" s="4" t="s">
        <v>7</v>
      </c>
      <c r="F7" s="7">
        <v>0.36896276519672921</v>
      </c>
      <c r="G7" s="7">
        <f t="shared" si="0"/>
        <v>0.63103723480327079</v>
      </c>
    </row>
    <row r="8" spans="1:7" x14ac:dyDescent="0.3">
      <c r="A8" s="4" t="s">
        <v>196</v>
      </c>
      <c r="B8">
        <v>143341700</v>
      </c>
      <c r="C8" s="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E8692-1E82-4202-8289-ACE1255353DF}">
  <dimension ref="A3:B7"/>
  <sheetViews>
    <sheetView workbookViewId="0">
      <selection activeCell="B29" sqref="B29"/>
    </sheetView>
  </sheetViews>
  <sheetFormatPr defaultRowHeight="14.4" x14ac:dyDescent="0.3"/>
  <cols>
    <col min="1" max="1" width="13.6640625" bestFit="1" customWidth="1"/>
    <col min="2" max="2" width="14.88671875" bestFit="1" customWidth="1"/>
  </cols>
  <sheetData>
    <row r="3" spans="1:2" x14ac:dyDescent="0.3">
      <c r="A3" s="3" t="s">
        <v>195</v>
      </c>
      <c r="B3" t="s">
        <v>197</v>
      </c>
    </row>
    <row r="4" spans="1:2" x14ac:dyDescent="0.3">
      <c r="A4" s="4" t="s">
        <v>162</v>
      </c>
      <c r="B4" s="15">
        <v>51162250</v>
      </c>
    </row>
    <row r="5" spans="1:2" x14ac:dyDescent="0.3">
      <c r="A5" s="4" t="s">
        <v>170</v>
      </c>
      <c r="B5" s="15">
        <v>52714550</v>
      </c>
    </row>
    <row r="6" spans="1:2" x14ac:dyDescent="0.3">
      <c r="A6" s="4" t="s">
        <v>215</v>
      </c>
      <c r="B6" s="15">
        <v>39464900</v>
      </c>
    </row>
    <row r="7" spans="1:2" x14ac:dyDescent="0.3">
      <c r="A7" s="4" t="s">
        <v>196</v>
      </c>
      <c r="B7">
        <v>143341700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Dashboard</vt:lpstr>
      <vt:lpstr>Table</vt:lpstr>
      <vt:lpstr>Database</vt:lpstr>
      <vt:lpstr>sales by Brand</vt:lpstr>
      <vt:lpstr>bar chart</vt:lpstr>
      <vt:lpstr>Choose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SRIRAM KALAI</cp:lastModifiedBy>
  <dcterms:created xsi:type="dcterms:W3CDTF">2020-11-15T21:05:44Z</dcterms:created>
  <dcterms:modified xsi:type="dcterms:W3CDTF">2022-10-10T16:08:06Z</dcterms:modified>
</cp:coreProperties>
</file>