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nancials" sheetId="1" state="visible" r:id="rId1"/>
    <sheet xmlns:r="http://schemas.openxmlformats.org/officeDocument/2006/relationships" name="balance-sheet" sheetId="2" state="visible" r:id="rId2"/>
    <sheet xmlns:r="http://schemas.openxmlformats.org/officeDocument/2006/relationships" name="cash-flow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12/30/2021</t>
        </is>
      </c>
      <c r="F1" s="1" t="inlineStr">
        <is>
          <t>12/30/2020</t>
        </is>
      </c>
      <c r="G1" s="1" t="inlineStr">
        <is>
          <t>12/30/2019</t>
        </is>
      </c>
      <c r="H1" s="1" t="inlineStr">
        <is>
          <t>12/30/2018</t>
        </is>
      </c>
    </row>
    <row r="2">
      <c r="A2" s="1" t="n">
        <v>0</v>
      </c>
      <c r="B2" t="inlineStr">
        <is>
          <t>1.</t>
        </is>
      </c>
      <c r="C2" t="inlineStr">
        <is>
          <t>Total Revenue</t>
        </is>
      </c>
      <c r="D2" t="inlineStr">
        <is>
          <t>1,024,200</t>
        </is>
      </c>
      <c r="E2" t="inlineStr">
        <is>
          <t>1,024,200</t>
        </is>
      </c>
      <c r="F2" t="inlineStr">
        <is>
          <t>842,500</t>
        </is>
      </c>
      <c r="G2" t="inlineStr">
        <is>
          <t>824,100</t>
        </is>
      </c>
      <c r="H2" t="inlineStr">
        <is>
          <t>746,400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Operating Revenue</t>
        </is>
      </c>
      <c r="D3" t="inlineStr">
        <is>
          <t>1,024,200</t>
        </is>
      </c>
      <c r="E3" t="inlineStr">
        <is>
          <t>1,024,200</t>
        </is>
      </c>
      <c r="F3" t="inlineStr">
        <is>
          <t>842,500</t>
        </is>
      </c>
      <c r="G3" t="inlineStr">
        <is>
          <t>824,100</t>
        </is>
      </c>
      <c r="H3" t="inlineStr">
        <is>
          <t>746,400</t>
        </is>
      </c>
    </row>
    <row r="4">
      <c r="A4" s="1" t="n">
        <v>2</v>
      </c>
      <c r="B4" t="inlineStr">
        <is>
          <t>2.</t>
        </is>
      </c>
      <c r="C4" t="inlineStr">
        <is>
          <t>Cost of Revenue</t>
        </is>
      </c>
      <c r="D4" t="inlineStr">
        <is>
          <t>641,900</t>
        </is>
      </c>
      <c r="E4" t="inlineStr">
        <is>
          <t>641,900</t>
        </is>
      </c>
      <c r="F4" t="inlineStr">
        <is>
          <t>501,200</t>
        </is>
      </c>
      <c r="G4" t="inlineStr">
        <is>
          <t>455,900</t>
        </is>
      </c>
      <c r="H4" t="inlineStr">
        <is>
          <t>425,800</t>
        </is>
      </c>
    </row>
    <row r="5">
      <c r="A5" s="1" t="n">
        <v>3</v>
      </c>
      <c r="B5" t="inlineStr">
        <is>
          <t>3.</t>
        </is>
      </c>
      <c r="C5" t="inlineStr">
        <is>
          <t>Gross Profit</t>
        </is>
      </c>
      <c r="D5" t="inlineStr">
        <is>
          <t>382,300</t>
        </is>
      </c>
      <c r="E5" t="inlineStr">
        <is>
          <t>382,300</t>
        </is>
      </c>
      <c r="F5" t="inlineStr">
        <is>
          <t>341,300</t>
        </is>
      </c>
      <c r="G5" t="inlineStr">
        <is>
          <t>368,200</t>
        </is>
      </c>
      <c r="H5" t="inlineStr">
        <is>
          <t>320,600</t>
        </is>
      </c>
    </row>
    <row r="6">
      <c r="A6" s="1" t="n">
        <v>4</v>
      </c>
      <c r="B6" t="inlineStr">
        <is>
          <t>4.</t>
        </is>
      </c>
      <c r="C6" t="inlineStr">
        <is>
          <t>Operating Expense</t>
        </is>
      </c>
      <c r="D6" t="inlineStr">
        <is>
          <t>417,800</t>
        </is>
      </c>
      <c r="E6" t="inlineStr">
        <is>
          <t>417,800</t>
        </is>
      </c>
      <c r="F6" t="inlineStr">
        <is>
          <t>333,500</t>
        </is>
      </c>
      <c r="G6" t="inlineStr">
        <is>
          <t>295,900</t>
        </is>
      </c>
      <c r="H6" t="inlineStr">
        <is>
          <t>270,700</t>
        </is>
      </c>
    </row>
    <row r="7">
      <c r="A7" s="1" t="n">
        <v>5</v>
      </c>
      <c r="B7" t="inlineStr">
        <is>
          <t>4.1.</t>
        </is>
      </c>
      <c r="C7" t="inlineStr">
        <is>
          <t xml:space="preserve">  Selling General and Administrative</t>
        </is>
      </c>
      <c r="D7" t="inlineStr">
        <is>
          <t>417,800</t>
        </is>
      </c>
      <c r="E7" t="inlineStr">
        <is>
          <t>417,800</t>
        </is>
      </c>
      <c r="F7" t="inlineStr">
        <is>
          <t>333,500</t>
        </is>
      </c>
      <c r="G7" t="inlineStr">
        <is>
          <t>295,900</t>
        </is>
      </c>
      <c r="H7" t="inlineStr">
        <is>
          <t>270,700</t>
        </is>
      </c>
    </row>
    <row r="8">
      <c r="A8" s="1" t="n">
        <v>6</v>
      </c>
      <c r="B8" t="inlineStr">
        <is>
          <t>4.1.1.</t>
        </is>
      </c>
      <c r="C8" t="inlineStr">
        <is>
          <t xml:space="preserve">    General &amp; Administrative Expense</t>
        </is>
      </c>
      <c r="D8" t="inlineStr">
        <is>
          <t>-</t>
        </is>
      </c>
      <c r="E8" t="inlineStr">
        <is>
          <t>-</t>
        </is>
      </c>
      <c r="F8" t="inlineStr">
        <is>
          <t>-</t>
        </is>
      </c>
      <c r="G8" t="inlineStr">
        <is>
          <t>295,900</t>
        </is>
      </c>
      <c r="H8" t="inlineStr">
        <is>
          <t>-</t>
        </is>
      </c>
    </row>
    <row r="9">
      <c r="A9" s="1" t="n">
        <v>7</v>
      </c>
      <c r="B9" t="inlineStr">
        <is>
          <t>4.1.1.1.</t>
        </is>
      </c>
      <c r="C9" t="inlineStr">
        <is>
          <t xml:space="preserve">    =&gt;Salaries and Wages</t>
        </is>
      </c>
      <c r="D9" t="inlineStr">
        <is>
          <t>-</t>
        </is>
      </c>
      <c r="E9" t="inlineStr">
        <is>
          <t>-</t>
        </is>
      </c>
      <c r="F9" t="inlineStr">
        <is>
          <t>-</t>
        </is>
      </c>
      <c r="G9" t="inlineStr">
        <is>
          <t>5,200</t>
        </is>
      </c>
      <c r="H9" t="inlineStr">
        <is>
          <t>-</t>
        </is>
      </c>
    </row>
    <row r="10">
      <c r="A10" s="1" t="n">
        <v>8</v>
      </c>
      <c r="B10" t="inlineStr">
        <is>
          <t>4.1.1.2.</t>
        </is>
      </c>
      <c r="C10" t="inlineStr">
        <is>
          <t xml:space="preserve">      Other G and A</t>
        </is>
      </c>
      <c r="D10" t="inlineStr">
        <is>
          <t>-</t>
        </is>
      </c>
      <c r="E10" t="inlineStr">
        <is>
          <t>-</t>
        </is>
      </c>
      <c r="F10" t="inlineStr">
        <is>
          <t>-</t>
        </is>
      </c>
      <c r="G10" t="inlineStr">
        <is>
          <t>295,900</t>
        </is>
      </c>
      <c r="H10" t="inlineStr">
        <is>
          <t>-</t>
        </is>
      </c>
    </row>
    <row r="11">
      <c r="A11" s="1" t="n">
        <v>9</v>
      </c>
      <c r="B11" t="inlineStr">
        <is>
          <t>5.</t>
        </is>
      </c>
      <c r="C11" t="inlineStr">
        <is>
          <t>Operating Income</t>
        </is>
      </c>
      <c r="D11" t="inlineStr">
        <is>
          <t>-35,500</t>
        </is>
      </c>
      <c r="E11" t="inlineStr">
        <is>
          <t>-35,500</t>
        </is>
      </c>
      <c r="F11" t="inlineStr">
        <is>
          <t>7,800</t>
        </is>
      </c>
      <c r="G11" t="inlineStr">
        <is>
          <t>72,300</t>
        </is>
      </c>
      <c r="H11" t="inlineStr">
        <is>
          <t>49,900</t>
        </is>
      </c>
    </row>
    <row r="12">
      <c r="A12" s="1" t="n">
        <v>10</v>
      </c>
      <c r="B12" t="inlineStr">
        <is>
          <t>6.</t>
        </is>
      </c>
      <c r="C12" t="inlineStr">
        <is>
          <t>Net Non Operating Interest Income Expense</t>
        </is>
      </c>
      <c r="D12" t="inlineStr">
        <is>
          <t>-35,900</t>
        </is>
      </c>
      <c r="E12" t="inlineStr">
        <is>
          <t>-35,900</t>
        </is>
      </c>
      <c r="F12" t="inlineStr">
        <is>
          <t>-25,100</t>
        </is>
      </c>
      <c r="G12" t="inlineStr">
        <is>
          <t>-32,400</t>
        </is>
      </c>
      <c r="H12" t="inlineStr">
        <is>
          <t>-83,200</t>
        </is>
      </c>
    </row>
    <row r="13">
      <c r="A13" s="1" t="n">
        <v>11</v>
      </c>
      <c r="B13" t="inlineStr">
        <is>
          <t>6.1.</t>
        </is>
      </c>
      <c r="C13">
        <f>&gt;Interest Expense Non Operating</f>
        <v/>
      </c>
      <c r="D13" t="inlineStr">
        <is>
          <t>35,900</t>
        </is>
      </c>
      <c r="E13" t="inlineStr">
        <is>
          <t>35,900</t>
        </is>
      </c>
      <c r="F13" t="inlineStr">
        <is>
          <t>25,100</t>
        </is>
      </c>
      <c r="G13" t="inlineStr">
        <is>
          <t>32,400</t>
        </is>
      </c>
      <c r="H13" t="inlineStr">
        <is>
          <t>83,200</t>
        </is>
      </c>
    </row>
    <row r="14">
      <c r="A14" s="1" t="n">
        <v>12</v>
      </c>
      <c r="B14" t="inlineStr">
        <is>
          <t>6.2.</t>
        </is>
      </c>
      <c r="C14" t="inlineStr">
        <is>
          <t xml:space="preserve">  Total Other Finance Cost</t>
        </is>
      </c>
      <c r="D14" t="inlineStr">
        <is>
          <t>-</t>
        </is>
      </c>
      <c r="E14" t="inlineStr">
        <is>
          <t>-</t>
        </is>
      </c>
      <c r="F14" t="inlineStr">
        <is>
          <t>-</t>
        </is>
      </c>
      <c r="G14" t="inlineStr">
        <is>
          <t>32,400</t>
        </is>
      </c>
      <c r="H14" t="inlineStr">
        <is>
          <t>83,200</t>
        </is>
      </c>
    </row>
    <row r="15">
      <c r="A15" s="1" t="n">
        <v>13</v>
      </c>
      <c r="B15" t="inlineStr">
        <is>
          <t>7.</t>
        </is>
      </c>
      <c r="C15" t="inlineStr">
        <is>
          <t>Other Income Expense</t>
        </is>
      </c>
      <c r="D15" t="inlineStr">
        <is>
          <t>-18,900</t>
        </is>
      </c>
      <c r="E15" t="inlineStr">
        <is>
          <t>-18,900</t>
        </is>
      </c>
      <c r="F15" t="inlineStr">
        <is>
          <t>-2,700</t>
        </is>
      </c>
      <c r="G15" t="inlineStr">
        <is>
          <t>-5,600</t>
        </is>
      </c>
      <c r="H15" t="inlineStr">
        <is>
          <t>2,900</t>
        </is>
      </c>
    </row>
    <row r="16">
      <c r="A16" s="1" t="n">
        <v>14</v>
      </c>
      <c r="B16" t="inlineStr">
        <is>
          <t>7.1.</t>
        </is>
      </c>
      <c r="C16">
        <f>&gt;Gain on Sale of Security</f>
        <v/>
      </c>
      <c r="D16" t="inlineStr">
        <is>
          <t>-</t>
        </is>
      </c>
      <c r="E16" t="inlineStr">
        <is>
          <t>-</t>
        </is>
      </c>
      <c r="F16" t="inlineStr">
        <is>
          <t>-</t>
        </is>
      </c>
      <c r="G16" t="inlineStr">
        <is>
          <t>-400</t>
        </is>
      </c>
      <c r="H16" t="inlineStr">
        <is>
          <t>2,900</t>
        </is>
      </c>
    </row>
    <row r="17">
      <c r="A17" s="1" t="n">
        <v>15</v>
      </c>
      <c r="B17" t="inlineStr">
        <is>
          <t>7.2.</t>
        </is>
      </c>
      <c r="C17" t="inlineStr">
        <is>
          <t xml:space="preserve">  Other Non Operating Income Expenses</t>
        </is>
      </c>
      <c r="D17" t="inlineStr">
        <is>
          <t>-18,900</t>
        </is>
      </c>
      <c r="E17" t="inlineStr">
        <is>
          <t>-18,900</t>
        </is>
      </c>
      <c r="F17" t="inlineStr">
        <is>
          <t>-2,700</t>
        </is>
      </c>
      <c r="G17" t="inlineStr">
        <is>
          <t>-5,200</t>
        </is>
      </c>
      <c r="H17" t="inlineStr">
        <is>
          <t>200</t>
        </is>
      </c>
    </row>
    <row r="18">
      <c r="A18" s="1" t="n">
        <v>16</v>
      </c>
      <c r="B18" t="inlineStr">
        <is>
          <t>8.</t>
        </is>
      </c>
      <c r="C18" t="inlineStr">
        <is>
          <t>Pretax Income</t>
        </is>
      </c>
      <c r="D18" t="inlineStr">
        <is>
          <t>-90,300</t>
        </is>
      </c>
      <c r="E18" t="inlineStr">
        <is>
          <t>-90,300</t>
        </is>
      </c>
      <c r="F18" t="inlineStr">
        <is>
          <t>-20,000</t>
        </is>
      </c>
      <c r="G18" t="inlineStr">
        <is>
          <t>34,300</t>
        </is>
      </c>
      <c r="H18" t="inlineStr">
        <is>
          <t>-30,400</t>
        </is>
      </c>
    </row>
    <row r="19">
      <c r="A19" s="1" t="n">
        <v>17</v>
      </c>
      <c r="B19" t="inlineStr">
        <is>
          <t>9.</t>
        </is>
      </c>
      <c r="C19" t="inlineStr">
        <is>
          <t>Tax Provision</t>
        </is>
      </c>
      <c r="D19" t="inlineStr">
        <is>
          <t>-14,900</t>
        </is>
      </c>
      <c r="E19" t="inlineStr">
        <is>
          <t>-14,900</t>
        </is>
      </c>
      <c r="F19" t="inlineStr">
        <is>
          <t>-16,000</t>
        </is>
      </c>
      <c r="G19" t="inlineStr">
        <is>
          <t>-44,400</t>
        </is>
      </c>
      <c r="H19" t="inlineStr">
        <is>
          <t>7,700</t>
        </is>
      </c>
    </row>
    <row r="20">
      <c r="A20" s="1" t="n">
        <v>18</v>
      </c>
      <c r="B20" t="inlineStr">
        <is>
          <t>10.</t>
        </is>
      </c>
      <c r="C20" t="inlineStr">
        <is>
          <t>Net Income Common Stockholders</t>
        </is>
      </c>
      <c r="D20" t="inlineStr">
        <is>
          <t>-75,400</t>
        </is>
      </c>
      <c r="E20" t="inlineStr">
        <is>
          <t>-75,400</t>
        </is>
      </c>
      <c r="F20" t="inlineStr">
        <is>
          <t>-4,000</t>
        </is>
      </c>
      <c r="G20" t="inlineStr">
        <is>
          <t>78,700</t>
        </is>
      </c>
      <c r="H20" t="inlineStr">
        <is>
          <t>-45,300</t>
        </is>
      </c>
    </row>
    <row r="21">
      <c r="A21" s="1" t="n">
        <v>19</v>
      </c>
      <c r="B21" t="inlineStr">
        <is>
          <t>10.1.</t>
        </is>
      </c>
      <c r="C21">
        <f>&gt;Net Income</f>
        <v/>
      </c>
      <c r="D21" t="inlineStr">
        <is>
          <t>-75,400</t>
        </is>
      </c>
      <c r="E21" t="inlineStr">
        <is>
          <t>-75,400</t>
        </is>
      </c>
      <c r="F21" t="inlineStr">
        <is>
          <t>-4,000</t>
        </is>
      </c>
      <c r="G21" t="inlineStr">
        <is>
          <t>78,700</t>
        </is>
      </c>
      <c r="H21" t="inlineStr">
        <is>
          <t>-63,400</t>
        </is>
      </c>
    </row>
    <row r="22">
      <c r="A22" s="1" t="n">
        <v>20</v>
      </c>
      <c r="B22" t="inlineStr">
        <is>
          <t>10.1.1.</t>
        </is>
      </c>
      <c r="C22">
        <f>&gt;=&gt;Net Income Including Non-Controlling Interests</f>
        <v/>
      </c>
      <c r="D22" t="inlineStr">
        <is>
          <t>-75,400</t>
        </is>
      </c>
      <c r="E22" t="inlineStr">
        <is>
          <t>-75,400</t>
        </is>
      </c>
      <c r="F22" t="inlineStr">
        <is>
          <t>-4,000</t>
        </is>
      </c>
      <c r="G22" t="inlineStr">
        <is>
          <t>78,700</t>
        </is>
      </c>
      <c r="H22" t="inlineStr">
        <is>
          <t>-63,900</t>
        </is>
      </c>
    </row>
    <row r="23">
      <c r="A23" s="1" t="n">
        <v>21</v>
      </c>
      <c r="B23" t="inlineStr">
        <is>
          <t>10.1.1.1.</t>
        </is>
      </c>
      <c r="C23">
        <f>&gt;=&gt;=&gt;Net Income Continuous Operations</f>
        <v/>
      </c>
      <c r="D23" t="inlineStr">
        <is>
          <t>-75,400</t>
        </is>
      </c>
      <c r="E23" t="inlineStr">
        <is>
          <t>-75,400</t>
        </is>
      </c>
      <c r="F23" t="inlineStr">
        <is>
          <t>-4,000</t>
        </is>
      </c>
      <c r="G23" t="inlineStr">
        <is>
          <t>78,700</t>
        </is>
      </c>
      <c r="H23" t="inlineStr">
        <is>
          <t>-38,100</t>
        </is>
      </c>
    </row>
    <row r="24">
      <c r="A24" s="1" t="n">
        <v>22</v>
      </c>
      <c r="B24" t="inlineStr">
        <is>
          <t>10.1.1.2.</t>
        </is>
      </c>
      <c r="C24">
        <f>&gt;=&gt;  Net Income Discontinuous Operations</f>
        <v/>
      </c>
      <c r="D24" t="inlineStr">
        <is>
          <t>-</t>
        </is>
      </c>
      <c r="E24" t="inlineStr">
        <is>
          <t>-</t>
        </is>
      </c>
      <c r="F24" t="inlineStr">
        <is>
          <t>0</t>
        </is>
      </c>
      <c r="G24" t="inlineStr">
        <is>
          <t>0</t>
        </is>
      </c>
      <c r="H24" t="inlineStr">
        <is>
          <t>-25,800</t>
        </is>
      </c>
    </row>
    <row r="25">
      <c r="A25" s="1" t="n">
        <v>23</v>
      </c>
      <c r="B25" t="inlineStr">
        <is>
          <t>10.1.2.</t>
        </is>
      </c>
      <c r="C25">
        <f>&gt;  Minority Interests</f>
        <v/>
      </c>
      <c r="D25" t="inlineStr">
        <is>
          <t>-</t>
        </is>
      </c>
      <c r="E25" t="inlineStr">
        <is>
          <t>-</t>
        </is>
      </c>
      <c r="F25" t="inlineStr">
        <is>
          <t>0</t>
        </is>
      </c>
      <c r="G25" t="inlineStr">
        <is>
          <t>0</t>
        </is>
      </c>
      <c r="H25" t="inlineStr">
        <is>
          <t>500</t>
        </is>
      </c>
    </row>
    <row r="26">
      <c r="A26" s="1" t="n">
        <v>24</v>
      </c>
      <c r="B26" t="inlineStr">
        <is>
          <t>10.2.</t>
        </is>
      </c>
      <c r="C26">
        <f>&gt;Preferred Stock Dividends</f>
        <v/>
      </c>
      <c r="D26" t="inlineStr">
        <is>
          <t>-</t>
        </is>
      </c>
      <c r="E26" t="inlineStr">
        <is>
          <t>-</t>
        </is>
      </c>
      <c r="F26" t="inlineStr">
        <is>
          <t>-</t>
        </is>
      </c>
      <c r="G26" t="inlineStr">
        <is>
          <t>-</t>
        </is>
      </c>
      <c r="H26" t="inlineStr">
        <is>
          <t>7,700</t>
        </is>
      </c>
    </row>
    <row r="27">
      <c r="A27" s="1" t="n">
        <v>25</v>
      </c>
      <c r="B27" t="inlineStr">
        <is>
          <t>10.3.</t>
        </is>
      </c>
      <c r="C27" t="inlineStr">
        <is>
          <t xml:space="preserve">  Otherunder Preferred Stock Dividend</t>
        </is>
      </c>
      <c r="D27" t="inlineStr">
        <is>
          <t>-</t>
        </is>
      </c>
      <c r="E27" t="inlineStr">
        <is>
          <t>-</t>
        </is>
      </c>
      <c r="F27" t="inlineStr">
        <is>
          <t>0</t>
        </is>
      </c>
      <c r="G27" t="inlineStr">
        <is>
          <t>0</t>
        </is>
      </c>
      <c r="H27" t="inlineStr">
        <is>
          <t>-25,800</t>
        </is>
      </c>
    </row>
    <row r="28">
      <c r="A28" s="1" t="n">
        <v>26</v>
      </c>
      <c r="B28" t="inlineStr">
        <is>
          <t>11.</t>
        </is>
      </c>
      <c r="C28" t="inlineStr">
        <is>
          <t>Diluted NI Available to Com Stockholders</t>
        </is>
      </c>
      <c r="D28" t="inlineStr">
        <is>
          <t>-75,400</t>
        </is>
      </c>
      <c r="E28" t="inlineStr">
        <is>
          <t>-75,400</t>
        </is>
      </c>
      <c r="F28" t="inlineStr">
        <is>
          <t>-4,000</t>
        </is>
      </c>
      <c r="G28" t="inlineStr">
        <is>
          <t>78,700</t>
        </is>
      </c>
      <c r="H28" t="inlineStr">
        <is>
          <t>-45,300</t>
        </is>
      </c>
    </row>
    <row r="29">
      <c r="A29" s="1" t="n">
        <v>27</v>
      </c>
      <c r="B29" t="inlineStr">
        <is>
          <t>12.</t>
        </is>
      </c>
      <c r="C29" t="inlineStr">
        <is>
          <t>Basic EPS</t>
        </is>
      </c>
      <c r="D29" t="inlineStr">
        <is>
          <t>-</t>
        </is>
      </c>
      <c r="E29" t="inlineStr">
        <is>
          <t>-0.50</t>
        </is>
      </c>
      <c r="F29" t="inlineStr">
        <is>
          <t>-0.03</t>
        </is>
      </c>
      <c r="G29" t="inlineStr">
        <is>
          <t>0.55</t>
        </is>
      </c>
      <c r="H29" t="inlineStr">
        <is>
          <t>-0.60</t>
        </is>
      </c>
    </row>
    <row r="30">
      <c r="A30" s="1" t="n">
        <v>28</v>
      </c>
      <c r="B30" t="inlineStr">
        <is>
          <t>13.</t>
        </is>
      </c>
      <c r="C30" t="inlineStr">
        <is>
          <t>Diluted EPS</t>
        </is>
      </c>
      <c r="D30" t="inlineStr">
        <is>
          <t>-</t>
        </is>
      </c>
      <c r="E30" t="inlineStr">
        <is>
          <t>-0.50</t>
        </is>
      </c>
      <c r="F30" t="inlineStr">
        <is>
          <t>-0.03</t>
        </is>
      </c>
      <c r="G30" t="inlineStr">
        <is>
          <t>0.53</t>
        </is>
      </c>
      <c r="H30" t="inlineStr">
        <is>
          <t>-0.60</t>
        </is>
      </c>
    </row>
    <row r="31">
      <c r="A31" s="1" t="n">
        <v>29</v>
      </c>
      <c r="B31" t="inlineStr">
        <is>
          <t>14.</t>
        </is>
      </c>
      <c r="C31" t="inlineStr">
        <is>
          <t>Basic Average Shares</t>
        </is>
      </c>
      <c r="D31" t="inlineStr">
        <is>
          <t>-</t>
        </is>
      </c>
      <c r="E31" t="inlineStr">
        <is>
          <t>150,402</t>
        </is>
      </c>
      <c r="F31" t="inlineStr">
        <is>
          <t>146,774</t>
        </is>
      </c>
      <c r="G31" t="inlineStr">
        <is>
          <t>142,049</t>
        </is>
      </c>
      <c r="H31" t="inlineStr">
        <is>
          <t>114,050</t>
        </is>
      </c>
    </row>
    <row r="32">
      <c r="A32" s="1" t="n">
        <v>30</v>
      </c>
      <c r="B32" t="inlineStr">
        <is>
          <t>15.</t>
        </is>
      </c>
      <c r="C32" t="inlineStr">
        <is>
          <t>Diluted Average Shares</t>
        </is>
      </c>
      <c r="D32" t="inlineStr">
        <is>
          <t>-</t>
        </is>
      </c>
      <c r="E32" t="inlineStr">
        <is>
          <t>150,402</t>
        </is>
      </c>
      <c r="F32" t="inlineStr">
        <is>
          <t>146,774</t>
        </is>
      </c>
      <c r="G32" t="inlineStr">
        <is>
          <t>148,757</t>
        </is>
      </c>
      <c r="H32" t="inlineStr">
        <is>
          <t>114,050</t>
        </is>
      </c>
    </row>
    <row r="33">
      <c r="A33" s="1" t="n">
        <v>31</v>
      </c>
      <c r="B33" t="inlineStr">
        <is>
          <t>16.</t>
        </is>
      </c>
      <c r="C33" t="inlineStr">
        <is>
          <t>Total Operating Income as Reported</t>
        </is>
      </c>
      <c r="D33" t="inlineStr">
        <is>
          <t>-35,500</t>
        </is>
      </c>
      <c r="E33" t="inlineStr">
        <is>
          <t>-35,500</t>
        </is>
      </c>
      <c r="F33" t="inlineStr">
        <is>
          <t>7,800</t>
        </is>
      </c>
      <c r="G33" t="inlineStr">
        <is>
          <t>72,300</t>
        </is>
      </c>
      <c r="H33" t="inlineStr">
        <is>
          <t>52,800</t>
        </is>
      </c>
    </row>
    <row r="34">
      <c r="A34" s="1" t="n">
        <v>32</v>
      </c>
      <c r="B34" t="inlineStr">
        <is>
          <t>17.</t>
        </is>
      </c>
      <c r="C34" t="inlineStr">
        <is>
          <t>Total Expenses</t>
        </is>
      </c>
      <c r="D34" t="inlineStr">
        <is>
          <t>1,059,700</t>
        </is>
      </c>
      <c r="E34" t="inlineStr">
        <is>
          <t>1,059,700</t>
        </is>
      </c>
      <c r="F34" t="inlineStr">
        <is>
          <t>834,700</t>
        </is>
      </c>
      <c r="G34" t="inlineStr">
        <is>
          <t>751,800</t>
        </is>
      </c>
      <c r="H34" t="inlineStr">
        <is>
          <t>696,500</t>
        </is>
      </c>
    </row>
    <row r="35">
      <c r="A35" s="1" t="n">
        <v>33</v>
      </c>
      <c r="B35" t="inlineStr">
        <is>
          <t>18.</t>
        </is>
      </c>
      <c r="C35" t="inlineStr">
        <is>
          <t>Net Income from Continuing &amp; Discontinued Operation</t>
        </is>
      </c>
      <c r="D35" t="inlineStr">
        <is>
          <t>-75,400</t>
        </is>
      </c>
      <c r="E35" t="inlineStr">
        <is>
          <t>-75,400</t>
        </is>
      </c>
      <c r="F35" t="inlineStr">
        <is>
          <t>-4,000</t>
        </is>
      </c>
      <c r="G35" t="inlineStr">
        <is>
          <t>78,700</t>
        </is>
      </c>
      <c r="H35" t="inlineStr">
        <is>
          <t>-63,400</t>
        </is>
      </c>
    </row>
    <row r="36">
      <c r="A36" s="1" t="n">
        <v>34</v>
      </c>
      <c r="B36" t="inlineStr">
        <is>
          <t>19.</t>
        </is>
      </c>
      <c r="C36" t="inlineStr">
        <is>
          <t>Normalized Income</t>
        </is>
      </c>
      <c r="D36" t="inlineStr">
        <is>
          <t>-75,400</t>
        </is>
      </c>
      <c r="E36" t="inlineStr">
        <is>
          <t>-75,400</t>
        </is>
      </c>
      <c r="F36" t="inlineStr">
        <is>
          <t>-4,000</t>
        </is>
      </c>
      <c r="G36" t="inlineStr">
        <is>
          <t>78,992</t>
        </is>
      </c>
      <c r="H36" t="inlineStr">
        <is>
          <t>-39,717</t>
        </is>
      </c>
    </row>
    <row r="37">
      <c r="A37" s="1" t="n">
        <v>35</v>
      </c>
      <c r="B37" t="inlineStr">
        <is>
          <t>20.</t>
        </is>
      </c>
      <c r="C37" t="inlineStr">
        <is>
          <t>Interest Expense</t>
        </is>
      </c>
      <c r="D37" t="inlineStr">
        <is>
          <t>35,900</t>
        </is>
      </c>
      <c r="E37" t="inlineStr">
        <is>
          <t>35,900</t>
        </is>
      </c>
      <c r="F37" t="inlineStr">
        <is>
          <t>25,100</t>
        </is>
      </c>
      <c r="G37" t="inlineStr">
        <is>
          <t>32,400</t>
        </is>
      </c>
      <c r="H37" t="inlineStr">
        <is>
          <t>83,200</t>
        </is>
      </c>
    </row>
    <row r="38">
      <c r="A38" s="1" t="n">
        <v>36</v>
      </c>
      <c r="B38" t="inlineStr">
        <is>
          <t>21.</t>
        </is>
      </c>
      <c r="C38" t="inlineStr">
        <is>
          <t>Net Interest Income</t>
        </is>
      </c>
      <c r="D38" t="inlineStr">
        <is>
          <t>-35,900</t>
        </is>
      </c>
      <c r="E38" t="inlineStr">
        <is>
          <t>-35,900</t>
        </is>
      </c>
      <c r="F38" t="inlineStr">
        <is>
          <t>-25,100</t>
        </is>
      </c>
      <c r="G38" t="inlineStr">
        <is>
          <t>-32,400</t>
        </is>
      </c>
      <c r="H38" t="inlineStr">
        <is>
          <t>-83,200</t>
        </is>
      </c>
    </row>
    <row r="39">
      <c r="A39" s="1" t="n">
        <v>37</v>
      </c>
      <c r="B39" t="inlineStr">
        <is>
          <t>22.</t>
        </is>
      </c>
      <c r="C39" t="inlineStr">
        <is>
          <t>EBIT</t>
        </is>
      </c>
      <c r="D39" t="inlineStr">
        <is>
          <t>-54,400</t>
        </is>
      </c>
      <c r="E39" t="inlineStr">
        <is>
          <t>-54,400</t>
        </is>
      </c>
      <c r="F39" t="inlineStr">
        <is>
          <t>5,100</t>
        </is>
      </c>
      <c r="G39" t="inlineStr">
        <is>
          <t>66,700</t>
        </is>
      </c>
      <c r="H39" t="inlineStr">
        <is>
          <t>52,800</t>
        </is>
      </c>
    </row>
    <row r="40">
      <c r="A40" s="1" t="n">
        <v>38</v>
      </c>
      <c r="B40" t="inlineStr">
        <is>
          <t>23.</t>
        </is>
      </c>
      <c r="C40" t="inlineStr">
        <is>
          <t>EBITDA</t>
        </is>
      </c>
      <c r="D40" t="inlineStr">
        <is>
          <t>23,100</t>
        </is>
      </c>
      <c r="E40" t="inlineStr">
        <is>
          <t>-</t>
        </is>
      </c>
      <c r="F40" t="inlineStr">
        <is>
          <t>-</t>
        </is>
      </c>
      <c r="G40" t="inlineStr">
        <is>
          <t>-</t>
        </is>
      </c>
      <c r="H40" t="inlineStr">
        <is>
          <t>-</t>
        </is>
      </c>
    </row>
    <row r="41">
      <c r="A41" s="1" t="n">
        <v>39</v>
      </c>
      <c r="B41" t="inlineStr">
        <is>
          <t>24.</t>
        </is>
      </c>
      <c r="C41" t="inlineStr">
        <is>
          <t>Reconciled Cost of Revenue</t>
        </is>
      </c>
      <c r="D41" t="inlineStr">
        <is>
          <t>641,900</t>
        </is>
      </c>
      <c r="E41" t="inlineStr">
        <is>
          <t>641,900</t>
        </is>
      </c>
      <c r="F41" t="inlineStr">
        <is>
          <t>501,200</t>
        </is>
      </c>
      <c r="G41" t="inlineStr">
        <is>
          <t>455,900</t>
        </is>
      </c>
      <c r="H41" t="inlineStr">
        <is>
          <t>425,800</t>
        </is>
      </c>
    </row>
    <row r="42">
      <c r="A42" s="1" t="n">
        <v>40</v>
      </c>
      <c r="B42" t="inlineStr">
        <is>
          <t>25.</t>
        </is>
      </c>
      <c r="C42" t="inlineStr">
        <is>
          <t>Reconciled Depreciation</t>
        </is>
      </c>
      <c r="D42" t="inlineStr">
        <is>
          <t>77,500</t>
        </is>
      </c>
      <c r="E42" t="inlineStr">
        <is>
          <t>77,500</t>
        </is>
      </c>
      <c r="F42" t="inlineStr">
        <is>
          <t>51,800</t>
        </is>
      </c>
      <c r="G42" t="inlineStr">
        <is>
          <t>57,100</t>
        </is>
      </c>
      <c r="H42" t="inlineStr">
        <is>
          <t>56,600</t>
        </is>
      </c>
    </row>
    <row r="43">
      <c r="A43" s="1" t="n">
        <v>41</v>
      </c>
      <c r="B43" t="inlineStr">
        <is>
          <t>26.</t>
        </is>
      </c>
      <c r="C43" t="inlineStr">
        <is>
          <t>Net Income from Continuing Operation Net Minority Interest</t>
        </is>
      </c>
      <c r="D43" t="inlineStr">
        <is>
          <t>-75,400</t>
        </is>
      </c>
      <c r="E43" t="inlineStr">
        <is>
          <t>-75,400</t>
        </is>
      </c>
      <c r="F43" t="inlineStr">
        <is>
          <t>-4,000</t>
        </is>
      </c>
      <c r="G43" t="inlineStr">
        <is>
          <t>78,700</t>
        </is>
      </c>
      <c r="H43" t="inlineStr">
        <is>
          <t>-37,600</t>
        </is>
      </c>
    </row>
    <row r="44">
      <c r="A44" s="1" t="n">
        <v>42</v>
      </c>
      <c r="B44" t="inlineStr">
        <is>
          <t>27.</t>
        </is>
      </c>
      <c r="C44" t="inlineStr">
        <is>
          <t>Total Unusual Items Excluding Goodwill</t>
        </is>
      </c>
      <c r="D44" t="inlineStr">
        <is>
          <t>-</t>
        </is>
      </c>
      <c r="E44" t="inlineStr">
        <is>
          <t>-</t>
        </is>
      </c>
      <c r="F44" t="inlineStr">
        <is>
          <t>-</t>
        </is>
      </c>
      <c r="G44" t="inlineStr">
        <is>
          <t>-400</t>
        </is>
      </c>
      <c r="H44" t="inlineStr">
        <is>
          <t>2,900</t>
        </is>
      </c>
    </row>
    <row r="45">
      <c r="A45" s="1" t="n">
        <v>43</v>
      </c>
      <c r="B45" t="inlineStr">
        <is>
          <t>28.</t>
        </is>
      </c>
      <c r="C45" t="inlineStr">
        <is>
          <t>Total Unusual Items</t>
        </is>
      </c>
      <c r="D45" t="inlineStr">
        <is>
          <t>-</t>
        </is>
      </c>
      <c r="E45" t="inlineStr">
        <is>
          <t>-</t>
        </is>
      </c>
      <c r="F45" t="inlineStr">
        <is>
          <t>-</t>
        </is>
      </c>
      <c r="G45" t="inlineStr">
        <is>
          <t>-400</t>
        </is>
      </c>
      <c r="H45" t="inlineStr">
        <is>
          <t>2,900</t>
        </is>
      </c>
    </row>
    <row r="46">
      <c r="A46" s="1" t="n">
        <v>44</v>
      </c>
      <c r="B46" t="inlineStr">
        <is>
          <t>29.</t>
        </is>
      </c>
      <c r="C46" t="inlineStr">
        <is>
          <t>Normalized EBITDA</t>
        </is>
      </c>
      <c r="D46" t="inlineStr">
        <is>
          <t>23,100</t>
        </is>
      </c>
      <c r="E46" t="inlineStr">
        <is>
          <t>23,100</t>
        </is>
      </c>
      <c r="F46" t="inlineStr">
        <is>
          <t>56,900</t>
        </is>
      </c>
      <c r="G46" t="inlineStr">
        <is>
          <t>124,200</t>
        </is>
      </c>
      <c r="H46" t="inlineStr">
        <is>
          <t>106,500</t>
        </is>
      </c>
    </row>
    <row r="47">
      <c r="A47" s="1" t="n">
        <v>45</v>
      </c>
      <c r="B47" t="inlineStr">
        <is>
          <t>30.</t>
        </is>
      </c>
      <c r="C47" t="inlineStr">
        <is>
          <t>Tax Rate for Calcs</t>
        </is>
      </c>
      <c r="D47" t="inlineStr">
        <is>
          <t>0</t>
        </is>
      </c>
      <c r="E47" t="inlineStr">
        <is>
          <t>0</t>
        </is>
      </c>
      <c r="F47" t="inlineStr">
        <is>
          <t>0</t>
        </is>
      </c>
      <c r="G47" t="inlineStr">
        <is>
          <t>0</t>
        </is>
      </c>
      <c r="H47" t="inlineStr">
        <is>
          <t>0</t>
        </is>
      </c>
    </row>
    <row r="48">
      <c r="A48" s="1" t="n">
        <v>46</v>
      </c>
      <c r="B48" t="inlineStr">
        <is>
          <t>31.</t>
        </is>
      </c>
      <c r="C48" t="inlineStr">
        <is>
          <t>Tax Effect of Unusual Items</t>
        </is>
      </c>
      <c r="D48" t="inlineStr">
        <is>
          <t>0</t>
        </is>
      </c>
      <c r="E48" t="inlineStr">
        <is>
          <t>0</t>
        </is>
      </c>
      <c r="F48" t="inlineStr">
        <is>
          <t>0</t>
        </is>
      </c>
      <c r="G48" t="inlineStr">
        <is>
          <t>-108</t>
        </is>
      </c>
      <c r="H48" t="inlineStr">
        <is>
          <t>783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7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12/30/2021</t>
        </is>
      </c>
      <c r="E1" s="1" t="inlineStr">
        <is>
          <t>12/30/2020</t>
        </is>
      </c>
      <c r="F1" s="1" t="inlineStr">
        <is>
          <t>12/30/2019</t>
        </is>
      </c>
      <c r="G1" s="1" t="inlineStr">
        <is>
          <t>12/30/2018</t>
        </is>
      </c>
    </row>
    <row r="2">
      <c r="A2" s="1" t="n">
        <v>0</v>
      </c>
      <c r="B2" t="inlineStr">
        <is>
          <t>1.</t>
        </is>
      </c>
      <c r="C2" t="inlineStr">
        <is>
          <t>Total Assets</t>
        </is>
      </c>
      <c r="D2" t="inlineStr">
        <is>
          <t>7,166,200</t>
        </is>
      </c>
      <c r="E2" t="inlineStr">
        <is>
          <t>6,701,300</t>
        </is>
      </c>
      <c r="F2" t="inlineStr">
        <is>
          <t>6,085,700</t>
        </is>
      </c>
      <c r="G2" t="inlineStr">
        <is>
          <t>5,154,400</t>
        </is>
      </c>
    </row>
    <row r="3">
      <c r="A3" s="1" t="n">
        <v>1</v>
      </c>
      <c r="B3" t="inlineStr">
        <is>
          <t>1.1.</t>
        </is>
      </c>
      <c r="C3">
        <f>&gt;Current Assets</f>
        <v/>
      </c>
      <c r="D3" t="inlineStr">
        <is>
          <t>4,144,100</t>
        </is>
      </c>
      <c r="E3" t="inlineStr">
        <is>
          <t>4,122,600</t>
        </is>
      </c>
      <c r="F3" t="inlineStr">
        <is>
          <t>3,623,700</t>
        </is>
      </c>
      <c r="G3" t="inlineStr">
        <is>
          <t>2,933,500</t>
        </is>
      </c>
    </row>
    <row r="4">
      <c r="A4" s="1" t="n">
        <v>2</v>
      </c>
      <c r="B4" t="inlineStr">
        <is>
          <t>1.1.1.</t>
        </is>
      </c>
      <c r="C4">
        <f>&gt;=&gt;Cash, Cash Equivalents &amp; Short Term Investments</f>
        <v/>
      </c>
      <c r="D4" t="inlineStr">
        <is>
          <t>367,500</t>
        </is>
      </c>
      <c r="E4" t="inlineStr">
        <is>
          <t>188,200</t>
        </is>
      </c>
      <c r="F4" t="inlineStr">
        <is>
          <t>281,300</t>
        </is>
      </c>
      <c r="G4" t="inlineStr">
        <is>
          <t>217,800</t>
        </is>
      </c>
    </row>
    <row r="5">
      <c r="A5" s="1" t="n">
        <v>3</v>
      </c>
      <c r="B5" t="inlineStr">
        <is>
          <t>1.1.1.1.</t>
        </is>
      </c>
      <c r="C5">
        <f>&gt;=&gt;=&gt;Cash And Cash Equivalents</f>
        <v/>
      </c>
      <c r="D5" t="inlineStr">
        <is>
          <t>367,500</t>
        </is>
      </c>
      <c r="E5" t="inlineStr">
        <is>
          <t>188,200</t>
        </is>
      </c>
      <c r="F5" t="inlineStr">
        <is>
          <t>281,300</t>
        </is>
      </c>
      <c r="G5" t="inlineStr">
        <is>
          <t>217,800</t>
        </is>
      </c>
    </row>
    <row r="6">
      <c r="A6" s="1" t="n">
        <v>4</v>
      </c>
      <c r="B6" t="inlineStr">
        <is>
          <t>1.1.1.2.</t>
        </is>
      </c>
      <c r="C6">
        <f>&gt;=&gt;  Other Short Term Investments</f>
        <v/>
      </c>
      <c r="D6" t="inlineStr">
        <is>
          <t>-</t>
        </is>
      </c>
      <c r="E6" t="inlineStr">
        <is>
          <t>-</t>
        </is>
      </c>
      <c r="F6" t="inlineStr">
        <is>
          <t>3,204,100</t>
        </is>
      </c>
      <c r="G6" t="inlineStr">
        <is>
          <t>2,603,500</t>
        </is>
      </c>
    </row>
    <row r="7">
      <c r="A7" s="1" t="n">
        <v>5</v>
      </c>
      <c r="B7" t="inlineStr">
        <is>
          <t>1.1.2.</t>
        </is>
      </c>
      <c r="C7">
        <f>&gt;=&gt;Receivables</f>
        <v/>
      </c>
      <c r="D7" t="inlineStr">
        <is>
          <t>146,300</t>
        </is>
      </c>
      <c r="E7" t="inlineStr">
        <is>
          <t>101,100</t>
        </is>
      </c>
      <c r="F7" t="inlineStr">
        <is>
          <t>80,400</t>
        </is>
      </c>
      <c r="G7" t="inlineStr">
        <is>
          <t>69,900</t>
        </is>
      </c>
    </row>
    <row r="8">
      <c r="A8" s="1" t="n">
        <v>6</v>
      </c>
      <c r="B8" t="inlineStr">
        <is>
          <t>1.1.2.1.</t>
        </is>
      </c>
      <c r="C8">
        <f>&gt;=&gt;=&gt;Accounts receivable</f>
        <v/>
      </c>
      <c r="D8" t="inlineStr">
        <is>
          <t>146,300</t>
        </is>
      </c>
      <c r="E8" t="inlineStr">
        <is>
          <t>95,100</t>
        </is>
      </c>
      <c r="F8" t="inlineStr">
        <is>
          <t>75,700</t>
        </is>
      </c>
      <c r="G8" t="inlineStr">
        <is>
          <t>68,600</t>
        </is>
      </c>
    </row>
    <row r="9">
      <c r="A9" s="1" t="n">
        <v>7</v>
      </c>
      <c r="B9" t="inlineStr">
        <is>
          <t>1.1.2.1.1.</t>
        </is>
      </c>
      <c r="C9">
        <f>&gt;=&gt;=&gt;=&gt;Gross Accounts Receivable</f>
        <v/>
      </c>
      <c r="D9" t="inlineStr">
        <is>
          <t>-</t>
        </is>
      </c>
      <c r="E9" t="inlineStr">
        <is>
          <t>-</t>
        </is>
      </c>
      <c r="F9" t="inlineStr">
        <is>
          <t>75,700</t>
        </is>
      </c>
      <c r="G9" t="inlineStr">
        <is>
          <t>68,600</t>
        </is>
      </c>
    </row>
    <row r="10">
      <c r="A10" s="1" t="n">
        <v>8</v>
      </c>
      <c r="B10" t="inlineStr">
        <is>
          <t>1.1.2.1.2.</t>
        </is>
      </c>
      <c r="C10">
        <f>&gt;=&gt;=&gt;  Allowance For Doubtful Accounts Receivable</f>
        <v/>
      </c>
      <c r="D10" t="inlineStr">
        <is>
          <t>-</t>
        </is>
      </c>
      <c r="E10" t="inlineStr">
        <is>
          <t>-</t>
        </is>
      </c>
      <c r="F10" t="inlineStr">
        <is>
          <t>-3,700</t>
        </is>
      </c>
      <c r="G10" t="inlineStr">
        <is>
          <t>-3,800</t>
        </is>
      </c>
    </row>
    <row r="11">
      <c r="A11" s="1" t="n">
        <v>9</v>
      </c>
      <c r="B11" t="inlineStr">
        <is>
          <t>1.1.2.2.</t>
        </is>
      </c>
      <c r="C11">
        <f>&gt;=&gt;=&gt;Accrued Interest Receivable</f>
        <v/>
      </c>
      <c r="D11" t="inlineStr">
        <is>
          <t>-</t>
        </is>
      </c>
      <c r="E11" t="inlineStr">
        <is>
          <t>1,800</t>
        </is>
      </c>
      <c r="F11" t="inlineStr">
        <is>
          <t>1,300</t>
        </is>
      </c>
      <c r="G11" t="inlineStr">
        <is>
          <t>900</t>
        </is>
      </c>
    </row>
    <row r="12">
      <c r="A12" s="1" t="n">
        <v>10</v>
      </c>
      <c r="B12" t="inlineStr">
        <is>
          <t>1.1.2.3.</t>
        </is>
      </c>
      <c r="C12">
        <f>&gt;=&gt;=&gt;Other Receivables</f>
        <v/>
      </c>
      <c r="D12" t="inlineStr">
        <is>
          <t>-</t>
        </is>
      </c>
      <c r="E12" t="inlineStr">
        <is>
          <t>11,700</t>
        </is>
      </c>
      <c r="F12" t="inlineStr">
        <is>
          <t>9,500</t>
        </is>
      </c>
      <c r="G12" t="inlineStr">
        <is>
          <t>5,500</t>
        </is>
      </c>
    </row>
    <row r="13">
      <c r="A13" s="1" t="n">
        <v>11</v>
      </c>
      <c r="B13" t="inlineStr">
        <is>
          <t>1.1.2.4.</t>
        </is>
      </c>
      <c r="C13">
        <f>&gt;=&gt;  Receivables Adjustments Allowances</f>
        <v/>
      </c>
      <c r="D13" t="inlineStr">
        <is>
          <t>-</t>
        </is>
      </c>
      <c r="E13" t="inlineStr">
        <is>
          <t>-7,500</t>
        </is>
      </c>
      <c r="F13" t="inlineStr">
        <is>
          <t>-6,100</t>
        </is>
      </c>
      <c r="G13" t="inlineStr">
        <is>
          <t>-5,100</t>
        </is>
      </c>
    </row>
    <row r="14">
      <c r="A14" s="1" t="n">
        <v>12</v>
      </c>
      <c r="B14" t="inlineStr">
        <is>
          <t>1.1.3.</t>
        </is>
      </c>
      <c r="C14">
        <f>&gt;=&gt;Prepaid Assets</f>
        <v/>
      </c>
      <c r="D14" t="inlineStr">
        <is>
          <t>92,600</t>
        </is>
      </c>
      <c r="E14" t="inlineStr">
        <is>
          <t>73,900</t>
        </is>
      </c>
      <c r="F14" t="inlineStr">
        <is>
          <t>57,900</t>
        </is>
      </c>
      <c r="G14" t="inlineStr">
        <is>
          <t>40,300</t>
        </is>
      </c>
    </row>
    <row r="15">
      <c r="A15" s="1" t="n">
        <v>13</v>
      </c>
      <c r="B15" t="inlineStr">
        <is>
          <t>1.1.4.</t>
        </is>
      </c>
      <c r="C15">
        <f>&gt;=&gt;Restricted Cash</f>
        <v/>
      </c>
      <c r="D15" t="inlineStr">
        <is>
          <t>3,537,700</t>
        </is>
      </c>
      <c r="E15" t="inlineStr">
        <is>
          <t>3,759,400</t>
        </is>
      </c>
      <c r="F15" t="inlineStr">
        <is>
          <t>3,204,100</t>
        </is>
      </c>
      <c r="G15" t="inlineStr">
        <is>
          <t>2,603,500</t>
        </is>
      </c>
    </row>
    <row r="16">
      <c r="A16" s="1" t="n">
        <v>14</v>
      </c>
      <c r="B16" t="inlineStr">
        <is>
          <t>1.1.5.</t>
        </is>
      </c>
      <c r="C16">
        <f>&gt;=&gt;Assets Held for Sale Current</f>
        <v/>
      </c>
      <c r="D16" t="inlineStr">
        <is>
          <t>-</t>
        </is>
      </c>
      <c r="E16" t="inlineStr">
        <is>
          <t>-</t>
        </is>
      </c>
      <c r="F16" t="inlineStr">
        <is>
          <t>-</t>
        </is>
      </c>
      <c r="G16" t="inlineStr">
        <is>
          <t>0</t>
        </is>
      </c>
    </row>
    <row r="17">
      <c r="A17" s="1" t="n">
        <v>15</v>
      </c>
      <c r="B17" t="inlineStr">
        <is>
          <t>1.1.6.</t>
        </is>
      </c>
      <c r="C17">
        <f>&gt;  Other Current Assets</f>
        <v/>
      </c>
      <c r="D17" t="inlineStr">
        <is>
          <t>-</t>
        </is>
      </c>
      <c r="E17" t="inlineStr">
        <is>
          <t>-</t>
        </is>
      </c>
      <c r="F17" t="inlineStr">
        <is>
          <t>-</t>
        </is>
      </c>
      <c r="G17" t="inlineStr">
        <is>
          <t>2,000</t>
        </is>
      </c>
    </row>
    <row r="18">
      <c r="A18" s="1" t="n">
        <v>16</v>
      </c>
      <c r="B18" t="inlineStr">
        <is>
          <t>1.2.</t>
        </is>
      </c>
      <c r="C18" t="inlineStr">
        <is>
          <t xml:space="preserve">  Total non-current assets</t>
        </is>
      </c>
      <c r="D18" t="inlineStr">
        <is>
          <t>3,022,100</t>
        </is>
      </c>
      <c r="E18" t="inlineStr">
        <is>
          <t>2,578,700</t>
        </is>
      </c>
      <c r="F18" t="inlineStr">
        <is>
          <t>2,462,000</t>
        </is>
      </c>
      <c r="G18" t="inlineStr">
        <is>
          <t>2,220,900</t>
        </is>
      </c>
    </row>
    <row r="19">
      <c r="A19" s="1" t="n">
        <v>17</v>
      </c>
      <c r="B19" t="inlineStr">
        <is>
          <t>1.2.1.</t>
        </is>
      </c>
      <c r="C19" t="inlineStr">
        <is>
          <t xml:space="preserve">  =&gt;Net PPE</t>
        </is>
      </c>
      <c r="D19" t="inlineStr">
        <is>
          <t>157,600</t>
        </is>
      </c>
      <c r="E19" t="inlineStr">
        <is>
          <t>164,300</t>
        </is>
      </c>
      <c r="F19" t="inlineStr">
        <is>
          <t>160,300</t>
        </is>
      </c>
      <c r="G19" t="inlineStr">
        <is>
          <t>104,400</t>
        </is>
      </c>
    </row>
    <row r="20">
      <c r="A20" s="1" t="n">
        <v>18</v>
      </c>
      <c r="B20" t="inlineStr">
        <is>
          <t>1.2.1.1.</t>
        </is>
      </c>
      <c r="C20" t="inlineStr">
        <is>
          <t xml:space="preserve">  =&gt;=&gt;Gross PPE</t>
        </is>
      </c>
      <c r="D20" t="inlineStr">
        <is>
          <t>157,600</t>
        </is>
      </c>
      <c r="E20" t="inlineStr">
        <is>
          <t>510,800</t>
        </is>
      </c>
      <c r="F20" t="inlineStr">
        <is>
          <t>479,800</t>
        </is>
      </c>
      <c r="G20" t="inlineStr">
        <is>
          <t>390,500</t>
        </is>
      </c>
    </row>
    <row r="21">
      <c r="A21" s="1" t="n">
        <v>19</v>
      </c>
      <c r="B21" t="inlineStr">
        <is>
          <t>1.2.1.1.1.</t>
        </is>
      </c>
      <c r="C21" t="inlineStr">
        <is>
          <t xml:space="preserve">  =&gt;=&gt;=&gt;Properties</t>
        </is>
      </c>
      <c r="D21" t="inlineStr">
        <is>
          <t>-</t>
        </is>
      </c>
      <c r="E21" t="inlineStr">
        <is>
          <t>0</t>
        </is>
      </c>
      <c r="F21" t="inlineStr">
        <is>
          <t>0</t>
        </is>
      </c>
      <c r="G21" t="inlineStr">
        <is>
          <t>0</t>
        </is>
      </c>
    </row>
    <row r="22">
      <c r="A22" s="1" t="n">
        <v>20</v>
      </c>
      <c r="B22" t="inlineStr">
        <is>
          <t>1.2.1.1.2.</t>
        </is>
      </c>
      <c r="C22" t="inlineStr">
        <is>
          <t xml:space="preserve">  =&gt;=&gt;=&gt;Land And Improvements</t>
        </is>
      </c>
      <c r="D22" t="inlineStr">
        <is>
          <t>-</t>
        </is>
      </c>
      <c r="E22" t="inlineStr">
        <is>
          <t>7,500</t>
        </is>
      </c>
      <c r="F22" t="inlineStr">
        <is>
          <t>7,500</t>
        </is>
      </c>
      <c r="G22" t="inlineStr">
        <is>
          <t>7,500</t>
        </is>
      </c>
    </row>
    <row r="23">
      <c r="A23" s="1" t="n">
        <v>21</v>
      </c>
      <c r="B23" t="inlineStr">
        <is>
          <t>1.2.1.1.3.</t>
        </is>
      </c>
      <c r="C23" t="inlineStr">
        <is>
          <t xml:space="preserve">  =&gt;=&gt;=&gt;Buildings And Improvements</t>
        </is>
      </c>
      <c r="D23" t="inlineStr">
        <is>
          <t>-</t>
        </is>
      </c>
      <c r="E23" t="inlineStr">
        <is>
          <t>48,900</t>
        </is>
      </c>
      <c r="F23" t="inlineStr">
        <is>
          <t>59,200</t>
        </is>
      </c>
      <c r="G23" t="inlineStr">
        <is>
          <t>40,500</t>
        </is>
      </c>
    </row>
    <row r="24">
      <c r="A24" s="1" t="n">
        <v>22</v>
      </c>
      <c r="B24" t="inlineStr">
        <is>
          <t>1.2.1.1.4.</t>
        </is>
      </c>
      <c r="C24" t="inlineStr">
        <is>
          <t xml:space="preserve">  =&gt;=&gt;=&gt;Machinery Furniture Equipment</t>
        </is>
      </c>
      <c r="D24" t="inlineStr">
        <is>
          <t>-</t>
        </is>
      </c>
      <c r="E24" t="inlineStr">
        <is>
          <t>426,500</t>
        </is>
      </c>
      <c r="F24" t="inlineStr">
        <is>
          <t>381,100</t>
        </is>
      </c>
      <c r="G24" t="inlineStr">
        <is>
          <t>342,500</t>
        </is>
      </c>
    </row>
    <row r="25">
      <c r="A25" s="1" t="n">
        <v>23</v>
      </c>
      <c r="B25" t="inlineStr">
        <is>
          <t>1.2.1.1.5.</t>
        </is>
      </c>
      <c r="C25" t="inlineStr">
        <is>
          <t xml:space="preserve">  =&gt;=&gt;  Other Properties</t>
        </is>
      </c>
      <c r="D25" t="inlineStr">
        <is>
          <t>157,600</t>
        </is>
      </c>
      <c r="E25" t="inlineStr">
        <is>
          <t>27,900</t>
        </is>
      </c>
      <c r="F25" t="inlineStr">
        <is>
          <t>32,000</t>
        </is>
      </c>
      <c r="G25" t="inlineStr">
        <is>
          <t>-</t>
        </is>
      </c>
    </row>
    <row r="26">
      <c r="A26" s="1" t="n">
        <v>24</v>
      </c>
      <c r="B26" t="inlineStr">
        <is>
          <t>1.2.1.2.</t>
        </is>
      </c>
      <c r="C26" t="inlineStr">
        <is>
          <t xml:space="preserve">  =&gt;  Accumulated Depreciation</t>
        </is>
      </c>
      <c r="D26" t="inlineStr">
        <is>
          <t>-</t>
        </is>
      </c>
      <c r="E26" t="inlineStr">
        <is>
          <t>-346,500</t>
        </is>
      </c>
      <c r="F26" t="inlineStr">
        <is>
          <t>-319,500</t>
        </is>
      </c>
      <c r="G26" t="inlineStr">
        <is>
          <t>-286,100</t>
        </is>
      </c>
    </row>
    <row r="27">
      <c r="A27" s="1" t="n">
        <v>25</v>
      </c>
      <c r="B27" t="inlineStr">
        <is>
          <t>1.2.2.</t>
        </is>
      </c>
      <c r="C27" t="inlineStr">
        <is>
          <t xml:space="preserve">  =&gt;Goodwill And Other Intangible Assets</t>
        </is>
      </c>
      <c r="D27" t="inlineStr">
        <is>
          <t>2,656,100</t>
        </is>
      </c>
      <c r="E27" t="inlineStr">
        <is>
          <t>2,226,800</t>
        </is>
      </c>
      <c r="F27" t="inlineStr">
        <is>
          <t>2,151,400</t>
        </is>
      </c>
      <c r="G27" t="inlineStr">
        <is>
          <t>2,114,900</t>
        </is>
      </c>
    </row>
    <row r="28">
      <c r="A28" s="1" t="n">
        <v>26</v>
      </c>
      <c r="B28" t="inlineStr">
        <is>
          <t>1.2.2.1.</t>
        </is>
      </c>
      <c r="C28" t="inlineStr">
        <is>
          <t xml:space="preserve">  =&gt;=&gt;Goodwill</t>
        </is>
      </c>
      <c r="D28" t="inlineStr">
        <is>
          <t>2,323,600</t>
        </is>
      </c>
      <c r="E28" t="inlineStr">
        <is>
          <t>2,031,800</t>
        </is>
      </c>
      <c r="F28" t="inlineStr">
        <is>
          <t>1,973,500</t>
        </is>
      </c>
      <c r="G28" t="inlineStr">
        <is>
          <t>1,927,400</t>
        </is>
      </c>
    </row>
    <row r="29">
      <c r="A29" s="1" t="n">
        <v>27</v>
      </c>
      <c r="B29" t="inlineStr">
        <is>
          <t>1.2.2.2.</t>
        </is>
      </c>
      <c r="C29" t="inlineStr">
        <is>
          <t xml:space="preserve">  =&gt;  Other Intangible Assets</t>
        </is>
      </c>
      <c r="D29" t="inlineStr">
        <is>
          <t>332,500</t>
        </is>
      </c>
      <c r="E29" t="inlineStr">
        <is>
          <t>195,000</t>
        </is>
      </c>
      <c r="F29" t="inlineStr">
        <is>
          <t>177,900</t>
        </is>
      </c>
      <c r="G29" t="inlineStr">
        <is>
          <t>187,500</t>
        </is>
      </c>
    </row>
    <row r="30">
      <c r="A30" s="1" t="n">
        <v>28</v>
      </c>
      <c r="B30" t="inlineStr">
        <is>
          <t>1.2.3.</t>
        </is>
      </c>
      <c r="C30" t="inlineStr">
        <is>
          <t xml:space="preserve">    Other Non Current Assets</t>
        </is>
      </c>
      <c r="D30" t="inlineStr">
        <is>
          <t>208,400</t>
        </is>
      </c>
      <c r="E30" t="inlineStr">
        <is>
          <t>187,600</t>
        </is>
      </c>
      <c r="F30" t="inlineStr">
        <is>
          <t>150,300</t>
        </is>
      </c>
      <c r="G30" t="inlineStr">
        <is>
          <t>1,600</t>
        </is>
      </c>
    </row>
    <row r="31">
      <c r="A31" s="1" t="n">
        <v>29</v>
      </c>
      <c r="B31" t="inlineStr">
        <is>
          <t>2.</t>
        </is>
      </c>
      <c r="C31" t="inlineStr">
        <is>
          <t>Total Liabilities Net Minority Interest</t>
        </is>
      </c>
      <c r="D31" t="inlineStr">
        <is>
          <t>4,938,700</t>
        </is>
      </c>
      <c r="E31" t="inlineStr">
        <is>
          <t>4,603,100</t>
        </is>
      </c>
      <c r="F31" t="inlineStr">
        <is>
          <t>4,203,400</t>
        </is>
      </c>
      <c r="G31" t="inlineStr">
        <is>
          <t>3,622,400</t>
        </is>
      </c>
    </row>
    <row r="32">
      <c r="A32" s="1" t="n">
        <v>30</v>
      </c>
      <c r="B32" t="inlineStr">
        <is>
          <t>2.1.</t>
        </is>
      </c>
      <c r="C32">
        <f>&gt;Current Liabilities</f>
        <v/>
      </c>
      <c r="D32" t="inlineStr">
        <is>
          <t>3,741,900</t>
        </is>
      </c>
      <c r="E32" t="inlineStr">
        <is>
          <t>3,863,900</t>
        </is>
      </c>
      <c r="F32" t="inlineStr">
        <is>
          <t>3,371,700</t>
        </is>
      </c>
      <c r="G32" t="inlineStr">
        <is>
          <t>2,763,600</t>
        </is>
      </c>
    </row>
    <row r="33">
      <c r="A33" s="1" t="n">
        <v>31</v>
      </c>
      <c r="B33" t="inlineStr">
        <is>
          <t>2.1.1.</t>
        </is>
      </c>
      <c r="C33">
        <f>&gt;=&gt;Payables And Accrued Expenses</f>
        <v/>
      </c>
      <c r="D33" t="inlineStr">
        <is>
          <t>76,400</t>
        </is>
      </c>
      <c r="E33" t="inlineStr">
        <is>
          <t>59,400</t>
        </is>
      </c>
      <c r="F33" t="inlineStr">
        <is>
          <t>57,100</t>
        </is>
      </c>
      <c r="G33" t="inlineStr">
        <is>
          <t>65,200</t>
        </is>
      </c>
    </row>
    <row r="34">
      <c r="A34" s="1" t="n">
        <v>32</v>
      </c>
      <c r="B34" t="inlineStr">
        <is>
          <t>2.1.1.1.</t>
        </is>
      </c>
      <c r="C34">
        <f>&gt;=&gt;=&gt;Payables</f>
        <v/>
      </c>
      <c r="D34" t="inlineStr">
        <is>
          <t>51,700</t>
        </is>
      </c>
      <c r="E34" t="inlineStr">
        <is>
          <t>38,900</t>
        </is>
      </c>
      <c r="F34" t="inlineStr">
        <is>
          <t>43,200</t>
        </is>
      </c>
      <c r="G34" t="inlineStr">
        <is>
          <t>41,500</t>
        </is>
      </c>
    </row>
    <row r="35">
      <c r="A35" s="1" t="n">
        <v>33</v>
      </c>
      <c r="B35" t="inlineStr">
        <is>
          <t>2.1.1.1.1.</t>
        </is>
      </c>
      <c r="C35">
        <f>&gt;=&gt;=&gt;  Accounts Payable</f>
        <v/>
      </c>
      <c r="D35" t="inlineStr">
        <is>
          <t>51,700</t>
        </is>
      </c>
      <c r="E35" t="inlineStr">
        <is>
          <t>38,900</t>
        </is>
      </c>
      <c r="F35" t="inlineStr">
        <is>
          <t>43,200</t>
        </is>
      </c>
      <c r="G35" t="inlineStr">
        <is>
          <t>41,500</t>
        </is>
      </c>
    </row>
    <row r="36">
      <c r="A36" s="1" t="n">
        <v>34</v>
      </c>
      <c r="B36" t="inlineStr">
        <is>
          <t>2.1.1.2.</t>
        </is>
      </c>
      <c r="C36">
        <f>&gt;=&gt;  Current Accrued Expenses</f>
        <v/>
      </c>
      <c r="D36" t="inlineStr">
        <is>
          <t>24,700</t>
        </is>
      </c>
      <c r="E36" t="inlineStr">
        <is>
          <t>20,500</t>
        </is>
      </c>
      <c r="F36" t="inlineStr">
        <is>
          <t>13,900</t>
        </is>
      </c>
      <c r="G36" t="inlineStr">
        <is>
          <t>23,700</t>
        </is>
      </c>
    </row>
    <row r="37">
      <c r="A37" s="1" t="n">
        <v>35</v>
      </c>
      <c r="B37" t="inlineStr">
        <is>
          <t>2.1.1.2.1.</t>
        </is>
      </c>
      <c r="C37">
        <f>&gt;=&gt;    Interest Payable</f>
        <v/>
      </c>
      <c r="D37" t="inlineStr">
        <is>
          <t>-</t>
        </is>
      </c>
      <c r="E37" t="inlineStr">
        <is>
          <t>-</t>
        </is>
      </c>
      <c r="F37" t="inlineStr">
        <is>
          <t>-</t>
        </is>
      </c>
      <c r="G37" t="inlineStr">
        <is>
          <t>100</t>
        </is>
      </c>
    </row>
    <row r="38">
      <c r="A38" s="1" t="n">
        <v>36</v>
      </c>
      <c r="B38" t="inlineStr">
        <is>
          <t>2.1.2.</t>
        </is>
      </c>
      <c r="C38">
        <f>&gt;=&gt;Pension &amp; Other Post Retirement Benefit Plans Current</f>
        <v/>
      </c>
      <c r="D38" t="inlineStr">
        <is>
          <t>77,300</t>
        </is>
      </c>
      <c r="E38" t="inlineStr">
        <is>
          <t>64,600</t>
        </is>
      </c>
      <c r="F38" t="inlineStr">
        <is>
          <t>75,900</t>
        </is>
      </c>
      <c r="G38" t="inlineStr">
        <is>
          <t>54,500</t>
        </is>
      </c>
    </row>
    <row r="39">
      <c r="A39" s="1" t="n">
        <v>37</v>
      </c>
      <c r="B39" t="inlineStr">
        <is>
          <t>2.1.3.</t>
        </is>
      </c>
      <c r="C39">
        <f>&gt;=&gt;Current Debt And Capital Lease Obligation</f>
        <v/>
      </c>
      <c r="D39" t="inlineStr">
        <is>
          <t>19,600</t>
        </is>
      </c>
      <c r="E39" t="inlineStr">
        <is>
          <t>17,700</t>
        </is>
      </c>
      <c r="F39" t="inlineStr">
        <is>
          <t>19,600</t>
        </is>
      </c>
      <c r="G39" t="inlineStr">
        <is>
          <t>6,800</t>
        </is>
      </c>
    </row>
    <row r="40">
      <c r="A40" s="1" t="n">
        <v>38</v>
      </c>
      <c r="B40" t="inlineStr">
        <is>
          <t>2.1.3.1.</t>
        </is>
      </c>
      <c r="C40">
        <f>&gt;=&gt;=&gt;Current Debt</f>
        <v/>
      </c>
      <c r="D40" t="inlineStr">
        <is>
          <t>8,300</t>
        </is>
      </c>
      <c r="E40" t="inlineStr">
        <is>
          <t>7,200</t>
        </is>
      </c>
      <c r="F40" t="inlineStr">
        <is>
          <t>10,800</t>
        </is>
      </c>
      <c r="G40" t="inlineStr">
        <is>
          <t>6,800</t>
        </is>
      </c>
    </row>
    <row r="41">
      <c r="A41" s="1" t="n">
        <v>39</v>
      </c>
      <c r="B41" t="inlineStr">
        <is>
          <t>2.1.3.1.1.</t>
        </is>
      </c>
      <c r="C41">
        <f>&gt;=&gt;=&gt;  Other Current Borrowings</f>
        <v/>
      </c>
      <c r="D41" t="inlineStr">
        <is>
          <t>8,300</t>
        </is>
      </c>
      <c r="E41" t="inlineStr">
        <is>
          <t>7,200</t>
        </is>
      </c>
      <c r="F41" t="inlineStr">
        <is>
          <t>10,800</t>
        </is>
      </c>
      <c r="G41" t="inlineStr">
        <is>
          <t>6,800</t>
        </is>
      </c>
    </row>
    <row r="42">
      <c r="A42" s="1" t="n">
        <v>40</v>
      </c>
      <c r="B42" t="inlineStr">
        <is>
          <t>2.1.3.2.</t>
        </is>
      </c>
      <c r="C42">
        <f>&gt;=&gt;  Current Capital Lease Obligation</f>
        <v/>
      </c>
      <c r="D42" t="inlineStr">
        <is>
          <t>11,300</t>
        </is>
      </c>
      <c r="E42" t="inlineStr">
        <is>
          <t>10,500</t>
        </is>
      </c>
      <c r="F42" t="inlineStr">
        <is>
          <t>8,800</t>
        </is>
      </c>
      <c r="G42" t="inlineStr">
        <is>
          <t>-</t>
        </is>
      </c>
    </row>
    <row r="43">
      <c r="A43" s="1" t="n">
        <v>41</v>
      </c>
      <c r="B43" t="inlineStr">
        <is>
          <t>2.1.4.</t>
        </is>
      </c>
      <c r="C43">
        <f>&gt;=&gt;Current Deferred Liabilities</f>
        <v/>
      </c>
      <c r="D43" t="inlineStr">
        <is>
          <t>48,700</t>
        </is>
      </c>
      <c r="E43" t="inlineStr">
        <is>
          <t>24,400</t>
        </is>
      </c>
      <c r="F43" t="inlineStr">
        <is>
          <t>25,500</t>
        </is>
      </c>
      <c r="G43" t="inlineStr">
        <is>
          <t>17,200</t>
        </is>
      </c>
    </row>
    <row r="44">
      <c r="A44" s="1" t="n">
        <v>42</v>
      </c>
      <c r="B44" t="inlineStr">
        <is>
          <t>2.1.4.1.</t>
        </is>
      </c>
      <c r="C44">
        <f>&gt;=&gt;  Current Deferred Revenue</f>
        <v/>
      </c>
      <c r="D44" t="inlineStr">
        <is>
          <t>48,700</t>
        </is>
      </c>
      <c r="E44" t="inlineStr">
        <is>
          <t>24,400</t>
        </is>
      </c>
      <c r="F44" t="inlineStr">
        <is>
          <t>25,500</t>
        </is>
      </c>
      <c r="G44" t="inlineStr">
        <is>
          <t>17,200</t>
        </is>
      </c>
    </row>
    <row r="45">
      <c r="A45" s="1" t="n">
        <v>43</v>
      </c>
      <c r="B45" t="inlineStr">
        <is>
          <t>2.1.5.</t>
        </is>
      </c>
      <c r="C45">
        <f>&gt;  Other Current Liabilities</f>
        <v/>
      </c>
      <c r="D45" t="inlineStr">
        <is>
          <t>3,519,900</t>
        </is>
      </c>
      <c r="E45" t="inlineStr">
        <is>
          <t>3,697,800</t>
        </is>
      </c>
      <c r="F45" t="inlineStr">
        <is>
          <t>3,193,600</t>
        </is>
      </c>
      <c r="G45" t="inlineStr">
        <is>
          <t>2,619,900</t>
        </is>
      </c>
    </row>
    <row r="46">
      <c r="A46" s="1" t="n">
        <v>44</v>
      </c>
      <c r="B46" t="inlineStr">
        <is>
          <t>2.2.</t>
        </is>
      </c>
      <c r="C46" t="inlineStr">
        <is>
          <t xml:space="preserve">  Total Non Current Liabilities Net Minority Interest</t>
        </is>
      </c>
      <c r="D46" t="inlineStr">
        <is>
          <t>1,196,800</t>
        </is>
      </c>
      <c r="E46" t="inlineStr">
        <is>
          <t>739,200</t>
        </is>
      </c>
      <c r="F46" t="inlineStr">
        <is>
          <t>831,700</t>
        </is>
      </c>
      <c r="G46" t="inlineStr">
        <is>
          <t>858,800</t>
        </is>
      </c>
    </row>
    <row r="47">
      <c r="A47" s="1" t="n">
        <v>45</v>
      </c>
      <c r="B47" t="inlineStr">
        <is>
          <t>2.2.1.</t>
        </is>
      </c>
      <c r="C47" t="inlineStr">
        <is>
          <t xml:space="preserve">  =&gt;Long Term Debt And Capital Lease Obligation</t>
        </is>
      </c>
      <c r="D47" t="inlineStr">
        <is>
          <t>1,157,100</t>
        </is>
      </c>
      <c r="E47" t="inlineStr">
        <is>
          <t>694,200</t>
        </is>
      </c>
      <c r="F47" t="inlineStr">
        <is>
          <t>696,400</t>
        </is>
      </c>
      <c r="G47" t="inlineStr">
        <is>
          <t>663,500</t>
        </is>
      </c>
    </row>
    <row r="48">
      <c r="A48" s="1" t="n">
        <v>46</v>
      </c>
      <c r="B48" t="inlineStr">
        <is>
          <t>2.2.1.1.</t>
        </is>
      </c>
      <c r="C48" t="inlineStr">
        <is>
          <t xml:space="preserve">  =&gt;=&gt;Long Term Debt</t>
        </is>
      </c>
      <c r="D48" t="inlineStr">
        <is>
          <t>1,124,400</t>
        </is>
      </c>
      <c r="E48" t="inlineStr">
        <is>
          <t>660,600</t>
        </is>
      </c>
      <c r="F48" t="inlineStr">
        <is>
          <t>666,300</t>
        </is>
      </c>
      <c r="G48" t="inlineStr">
        <is>
          <t>663,500</t>
        </is>
      </c>
    </row>
    <row r="49">
      <c r="A49" s="1" t="n">
        <v>47</v>
      </c>
      <c r="B49" t="inlineStr">
        <is>
          <t>2.2.1.2.</t>
        </is>
      </c>
      <c r="C49" t="inlineStr">
        <is>
          <t xml:space="preserve">  =&gt;  Long Term Capital Lease Obligation</t>
        </is>
      </c>
      <c r="D49" t="inlineStr">
        <is>
          <t>32,700</t>
        </is>
      </c>
      <c r="E49" t="inlineStr">
        <is>
          <t>33,600</t>
        </is>
      </c>
      <c r="F49" t="inlineStr">
        <is>
          <t>30,100</t>
        </is>
      </c>
      <c r="G49" t="inlineStr">
        <is>
          <t>-</t>
        </is>
      </c>
    </row>
    <row r="50">
      <c r="A50" s="1" t="n">
        <v>48</v>
      </c>
      <c r="B50" t="inlineStr">
        <is>
          <t>2.2.2.</t>
        </is>
      </c>
      <c r="C50" t="inlineStr">
        <is>
          <t xml:space="preserve">  =&gt;Employee Benefits</t>
        </is>
      </c>
      <c r="D50" t="inlineStr">
        <is>
          <t>20,700</t>
        </is>
      </c>
      <c r="E50" t="inlineStr">
        <is>
          <t>24,400</t>
        </is>
      </c>
      <c r="F50" t="inlineStr">
        <is>
          <t>117,200</t>
        </is>
      </c>
      <c r="G50" t="inlineStr">
        <is>
          <t>153,300</t>
        </is>
      </c>
    </row>
    <row r="51">
      <c r="A51" s="1" t="n">
        <v>49</v>
      </c>
      <c r="B51" t="inlineStr">
        <is>
          <t>2.2.3.</t>
        </is>
      </c>
      <c r="C51" t="inlineStr">
        <is>
          <t xml:space="preserve">    Other Non Current Liabilities</t>
        </is>
      </c>
      <c r="D51" t="inlineStr">
        <is>
          <t>19,000</t>
        </is>
      </c>
      <c r="E51" t="inlineStr">
        <is>
          <t>20,600</t>
        </is>
      </c>
      <c r="F51" t="inlineStr">
        <is>
          <t>18,100</t>
        </is>
      </c>
      <c r="G51" t="inlineStr">
        <is>
          <t>42,000</t>
        </is>
      </c>
    </row>
    <row r="52">
      <c r="A52" s="1" t="n">
        <v>50</v>
      </c>
      <c r="B52" t="inlineStr">
        <is>
          <t>3.</t>
        </is>
      </c>
      <c r="C52" t="inlineStr">
        <is>
          <t>Total Equity Gross Minority Interest</t>
        </is>
      </c>
      <c r="D52" t="inlineStr">
        <is>
          <t>2,227,500</t>
        </is>
      </c>
      <c r="E52" t="inlineStr">
        <is>
          <t>2,098,200</t>
        </is>
      </c>
      <c r="F52" t="inlineStr">
        <is>
          <t>1,882,300</t>
        </is>
      </c>
      <c r="G52" t="inlineStr">
        <is>
          <t>1,532,000</t>
        </is>
      </c>
    </row>
    <row r="53">
      <c r="A53" s="1" t="n">
        <v>51</v>
      </c>
      <c r="B53" t="inlineStr">
        <is>
          <t>3.1.</t>
        </is>
      </c>
      <c r="C53">
        <f>&gt;Stockholders' Equity</f>
        <v/>
      </c>
      <c r="D53" t="inlineStr">
        <is>
          <t>2,227,500</t>
        </is>
      </c>
      <c r="E53" t="inlineStr">
        <is>
          <t>2,098,200</t>
        </is>
      </c>
      <c r="F53" t="inlineStr">
        <is>
          <t>1,882,300</t>
        </is>
      </c>
      <c r="G53" t="inlineStr">
        <is>
          <t>1,532,000</t>
        </is>
      </c>
    </row>
    <row r="54">
      <c r="A54" s="1" t="n">
        <v>52</v>
      </c>
      <c r="B54" t="inlineStr">
        <is>
          <t>3.1.1.</t>
        </is>
      </c>
      <c r="C54">
        <f>&gt;=&gt;Capital Stock</f>
        <v/>
      </c>
      <c r="D54" t="inlineStr">
        <is>
          <t>1,500</t>
        </is>
      </c>
      <c r="E54" t="inlineStr">
        <is>
          <t>1,500</t>
        </is>
      </c>
      <c r="F54" t="inlineStr">
        <is>
          <t>1,400</t>
        </is>
      </c>
      <c r="G54" t="inlineStr">
        <is>
          <t>1,400</t>
        </is>
      </c>
    </row>
    <row r="55">
      <c r="A55" s="1" t="n">
        <v>53</v>
      </c>
      <c r="B55" t="inlineStr">
        <is>
          <t>3.1.1.1.</t>
        </is>
      </c>
      <c r="C55">
        <f>&gt;=&gt;=&gt;Preferred Stock</f>
        <v/>
      </c>
      <c r="D55" t="inlineStr">
        <is>
          <t>-</t>
        </is>
      </c>
      <c r="E55" t="inlineStr">
        <is>
          <t>-</t>
        </is>
      </c>
      <c r="F55" t="inlineStr">
        <is>
          <t>-</t>
        </is>
      </c>
      <c r="G55" t="inlineStr">
        <is>
          <t>0</t>
        </is>
      </c>
    </row>
    <row r="56">
      <c r="A56" s="1" t="n">
        <v>54</v>
      </c>
      <c r="B56" t="inlineStr">
        <is>
          <t>3.1.1.2.</t>
        </is>
      </c>
      <c r="C56">
        <f>&gt;=&gt;  Common Stock</f>
        <v/>
      </c>
      <c r="D56" t="inlineStr">
        <is>
          <t>1,500</t>
        </is>
      </c>
      <c r="E56" t="inlineStr">
        <is>
          <t>1,500</t>
        </is>
      </c>
      <c r="F56" t="inlineStr">
        <is>
          <t>1,400</t>
        </is>
      </c>
      <c r="G56" t="inlineStr">
        <is>
          <t>1,400</t>
        </is>
      </c>
    </row>
    <row r="57">
      <c r="A57" s="1" t="n">
        <v>55</v>
      </c>
      <c r="B57" t="inlineStr">
        <is>
          <t>3.1.2.</t>
        </is>
      </c>
      <c r="C57">
        <f>&gt;=&gt;Additional Paid in Capital</f>
        <v/>
      </c>
      <c r="D57" t="inlineStr">
        <is>
          <t>2,860,000</t>
        </is>
      </c>
      <c r="E57" t="inlineStr">
        <is>
          <t>2,606,500</t>
        </is>
      </c>
      <c r="F57" t="inlineStr">
        <is>
          <t>2,449,100</t>
        </is>
      </c>
      <c r="G57" t="inlineStr">
        <is>
          <t>2,325,600</t>
        </is>
      </c>
    </row>
    <row r="58">
      <c r="A58" s="1" t="n">
        <v>56</v>
      </c>
      <c r="B58" t="inlineStr">
        <is>
          <t>3.1.3.</t>
        </is>
      </c>
      <c r="C58">
        <f>&gt;=&gt;Retained Earnings</f>
        <v/>
      </c>
      <c r="D58" t="inlineStr">
        <is>
          <t>-309,200</t>
        </is>
      </c>
      <c r="E58" t="inlineStr">
        <is>
          <t>-233,800</t>
        </is>
      </c>
      <c r="F58" t="inlineStr">
        <is>
          <t>-229,800</t>
        </is>
      </c>
      <c r="G58" t="inlineStr">
        <is>
          <t>-419,300</t>
        </is>
      </c>
    </row>
    <row r="59">
      <c r="A59" s="1" t="n">
        <v>57</v>
      </c>
      <c r="B59" t="inlineStr">
        <is>
          <t>3.1.4.</t>
        </is>
      </c>
      <c r="C59">
        <f>&gt;  Gains Losses Not Affecting Retained Earnings</f>
        <v/>
      </c>
      <c r="D59" t="inlineStr">
        <is>
          <t>-324,800</t>
        </is>
      </c>
      <c r="E59" t="inlineStr">
        <is>
          <t>-276,000</t>
        </is>
      </c>
      <c r="F59" t="inlineStr">
        <is>
          <t>-338,400</t>
        </is>
      </c>
      <c r="G59" t="inlineStr">
        <is>
          <t>-375,700</t>
        </is>
      </c>
    </row>
    <row r="60">
      <c r="A60" s="1" t="n">
        <v>58</v>
      </c>
      <c r="B60" t="inlineStr">
        <is>
          <t>3.2.</t>
        </is>
      </c>
      <c r="C60" t="inlineStr">
        <is>
          <t xml:space="preserve">  Minority Interest</t>
        </is>
      </c>
      <c r="D60" t="inlineStr">
        <is>
          <t>-</t>
        </is>
      </c>
      <c r="E60" t="inlineStr">
        <is>
          <t>-</t>
        </is>
      </c>
      <c r="F60" t="inlineStr">
        <is>
          <t>-</t>
        </is>
      </c>
      <c r="G60" t="inlineStr">
        <is>
          <t>0</t>
        </is>
      </c>
    </row>
    <row r="61">
      <c r="A61" s="1" t="n">
        <v>59</v>
      </c>
      <c r="B61" t="inlineStr">
        <is>
          <t>4.</t>
        </is>
      </c>
      <c r="C61" t="inlineStr">
        <is>
          <t>Total Capitalization</t>
        </is>
      </c>
      <c r="D61" t="inlineStr">
        <is>
          <t>3,351,900</t>
        </is>
      </c>
      <c r="E61" t="inlineStr">
        <is>
          <t>2,758,800</t>
        </is>
      </c>
      <c r="F61" t="inlineStr">
        <is>
          <t>2,548,600</t>
        </is>
      </c>
      <c r="G61" t="inlineStr">
        <is>
          <t>2,195,500</t>
        </is>
      </c>
    </row>
    <row r="62">
      <c r="A62" s="1" t="n">
        <v>60</v>
      </c>
      <c r="B62" t="inlineStr">
        <is>
          <t>5.</t>
        </is>
      </c>
      <c r="C62" t="inlineStr">
        <is>
          <t>Common Stock Equity</t>
        </is>
      </c>
      <c r="D62" t="inlineStr">
        <is>
          <t>2,227,500</t>
        </is>
      </c>
      <c r="E62" t="inlineStr">
        <is>
          <t>2,098,200</t>
        </is>
      </c>
      <c r="F62" t="inlineStr">
        <is>
          <t>1,882,300</t>
        </is>
      </c>
      <c r="G62" t="inlineStr">
        <is>
          <t>1,532,000</t>
        </is>
      </c>
    </row>
    <row r="63">
      <c r="A63" s="1" t="n">
        <v>61</v>
      </c>
      <c r="B63" t="inlineStr">
        <is>
          <t>6.</t>
        </is>
      </c>
      <c r="C63" t="inlineStr">
        <is>
          <t>Capital Lease Obligations</t>
        </is>
      </c>
      <c r="D63" t="inlineStr">
        <is>
          <t>44,000</t>
        </is>
      </c>
      <c r="E63" t="inlineStr">
        <is>
          <t>44,100</t>
        </is>
      </c>
      <c r="F63" t="inlineStr">
        <is>
          <t>38,900</t>
        </is>
      </c>
      <c r="G63" t="inlineStr">
        <is>
          <t>-</t>
        </is>
      </c>
    </row>
    <row r="64">
      <c r="A64" s="1" t="n">
        <v>62</v>
      </c>
      <c r="B64" t="inlineStr">
        <is>
          <t>7.</t>
        </is>
      </c>
      <c r="C64" t="inlineStr">
        <is>
          <t>Net Tangible Assets</t>
        </is>
      </c>
      <c r="D64" t="inlineStr">
        <is>
          <t>-428,600</t>
        </is>
      </c>
      <c r="E64" t="inlineStr">
        <is>
          <t>-128,600</t>
        </is>
      </c>
      <c r="F64" t="inlineStr">
        <is>
          <t>-269,100</t>
        </is>
      </c>
      <c r="G64" t="inlineStr">
        <is>
          <t>-582,900</t>
        </is>
      </c>
    </row>
    <row r="65">
      <c r="A65" s="1" t="n">
        <v>63</v>
      </c>
      <c r="B65" t="inlineStr">
        <is>
          <t>8.</t>
        </is>
      </c>
      <c r="C65" t="inlineStr">
        <is>
          <t>Working Capital</t>
        </is>
      </c>
      <c r="D65" t="inlineStr">
        <is>
          <t>402,200</t>
        </is>
      </c>
      <c r="E65" t="inlineStr">
        <is>
          <t>258,700</t>
        </is>
      </c>
      <c r="F65" t="inlineStr">
        <is>
          <t>252,000</t>
        </is>
      </c>
      <c r="G65" t="inlineStr">
        <is>
          <t>169,900</t>
        </is>
      </c>
    </row>
    <row r="66">
      <c r="A66" s="1" t="n">
        <v>64</v>
      </c>
      <c r="B66" t="inlineStr">
        <is>
          <t>9.</t>
        </is>
      </c>
      <c r="C66" t="inlineStr">
        <is>
          <t>Invested Capital</t>
        </is>
      </c>
      <c r="D66" t="inlineStr">
        <is>
          <t>3,360,200</t>
        </is>
      </c>
      <c r="E66" t="inlineStr">
        <is>
          <t>2,766,000</t>
        </is>
      </c>
      <c r="F66" t="inlineStr">
        <is>
          <t>2,559,400</t>
        </is>
      </c>
      <c r="G66" t="inlineStr">
        <is>
          <t>2,202,300</t>
        </is>
      </c>
    </row>
    <row r="67">
      <c r="A67" s="1" t="n">
        <v>65</v>
      </c>
      <c r="B67" t="inlineStr">
        <is>
          <t>10.</t>
        </is>
      </c>
      <c r="C67" t="inlineStr">
        <is>
          <t>Tangible Book Value</t>
        </is>
      </c>
      <c r="D67" t="inlineStr">
        <is>
          <t>-428,600</t>
        </is>
      </c>
      <c r="E67" t="inlineStr">
        <is>
          <t>-128,600</t>
        </is>
      </c>
      <c r="F67" t="inlineStr">
        <is>
          <t>-269,100</t>
        </is>
      </c>
      <c r="G67" t="inlineStr">
        <is>
          <t>-582,900</t>
        </is>
      </c>
    </row>
    <row r="68">
      <c r="A68" s="1" t="n">
        <v>66</v>
      </c>
      <c r="B68" t="inlineStr">
        <is>
          <t>11.</t>
        </is>
      </c>
      <c r="C68" t="inlineStr">
        <is>
          <t>Total Debt</t>
        </is>
      </c>
      <c r="D68" t="inlineStr">
        <is>
          <t>1,176,700</t>
        </is>
      </c>
      <c r="E68" t="inlineStr">
        <is>
          <t>711,900</t>
        </is>
      </c>
      <c r="F68" t="inlineStr">
        <is>
          <t>716,000</t>
        </is>
      </c>
      <c r="G68" t="inlineStr">
        <is>
          <t>670,300</t>
        </is>
      </c>
    </row>
    <row r="69">
      <c r="A69" s="1" t="n">
        <v>67</v>
      </c>
      <c r="B69" t="inlineStr">
        <is>
          <t>12.</t>
        </is>
      </c>
      <c r="C69" t="inlineStr">
        <is>
          <t>Net Debt</t>
        </is>
      </c>
      <c r="D69" t="inlineStr">
        <is>
          <t>765,200</t>
        </is>
      </c>
      <c r="E69" t="inlineStr">
        <is>
          <t>479,600</t>
        </is>
      </c>
      <c r="F69" t="inlineStr">
        <is>
          <t>395,800</t>
        </is>
      </c>
      <c r="G69" t="inlineStr">
        <is>
          <t>452,500</t>
        </is>
      </c>
    </row>
    <row r="70">
      <c r="A70" s="1" t="n">
        <v>68</v>
      </c>
      <c r="B70" t="inlineStr">
        <is>
          <t>13.</t>
        </is>
      </c>
      <c r="C70" t="inlineStr">
        <is>
          <t>Share Issued</t>
        </is>
      </c>
      <c r="D70" t="inlineStr">
        <is>
          <t>151,995</t>
        </is>
      </c>
      <c r="E70" t="inlineStr">
        <is>
          <t>148,571</t>
        </is>
      </c>
      <c r="F70" t="inlineStr">
        <is>
          <t>144,387</t>
        </is>
      </c>
      <c r="G70" t="inlineStr">
        <is>
          <t>139,454</t>
        </is>
      </c>
    </row>
    <row r="71">
      <c r="A71" s="1" t="n">
        <v>69</v>
      </c>
      <c r="B71" t="inlineStr">
        <is>
          <t>14.</t>
        </is>
      </c>
      <c r="C71" t="inlineStr">
        <is>
          <t>Ordinary Shares Number</t>
        </is>
      </c>
      <c r="D71" t="inlineStr">
        <is>
          <t>151,995</t>
        </is>
      </c>
      <c r="E71" t="inlineStr">
        <is>
          <t>148,571</t>
        </is>
      </c>
      <c r="F71" t="inlineStr">
        <is>
          <t>144,387</t>
        </is>
      </c>
      <c r="G71" t="inlineStr">
        <is>
          <t>139,454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12/30/2021</t>
        </is>
      </c>
      <c r="F1" s="1" t="inlineStr">
        <is>
          <t>12/30/2020</t>
        </is>
      </c>
      <c r="G1" s="1" t="inlineStr">
        <is>
          <t>12/30/2019</t>
        </is>
      </c>
      <c r="H1" s="1" t="inlineStr">
        <is>
          <t>12/30/2018</t>
        </is>
      </c>
    </row>
    <row r="2">
      <c r="A2" s="1" t="n">
        <v>0</v>
      </c>
      <c r="B2" t="inlineStr">
        <is>
          <t>1.</t>
        </is>
      </c>
      <c r="C2" t="inlineStr">
        <is>
          <t>Operating Cash Flow</t>
        </is>
      </c>
      <c r="D2" t="inlineStr">
        <is>
          <t>48,800</t>
        </is>
      </c>
      <c r="E2" t="inlineStr">
        <is>
          <t>48,800</t>
        </is>
      </c>
      <c r="F2" t="inlineStr">
        <is>
          <t>-30,200</t>
        </is>
      </c>
      <c r="G2" t="inlineStr">
        <is>
          <t>50,600</t>
        </is>
      </c>
      <c r="H2" t="inlineStr">
        <is>
          <t>9,500</t>
        </is>
      </c>
    </row>
    <row r="3">
      <c r="A3" s="1" t="n">
        <v>1</v>
      </c>
      <c r="B3" t="inlineStr">
        <is>
          <t>1.1.</t>
        </is>
      </c>
      <c r="C3">
        <f>&gt;Cash Flow from Continuing Operating Activities</f>
        <v/>
      </c>
      <c r="D3" t="inlineStr">
        <is>
          <t>48,800</t>
        </is>
      </c>
      <c r="E3" t="inlineStr">
        <is>
          <t>48,800</t>
        </is>
      </c>
      <c r="F3" t="inlineStr">
        <is>
          <t>-30,200</t>
        </is>
      </c>
      <c r="G3" t="inlineStr">
        <is>
          <t>50,600</t>
        </is>
      </c>
      <c r="H3" t="inlineStr">
        <is>
          <t>10,700</t>
        </is>
      </c>
    </row>
    <row r="4">
      <c r="A4" s="1" t="n">
        <v>2</v>
      </c>
      <c r="B4" t="inlineStr">
        <is>
          <t>1.1.1.</t>
        </is>
      </c>
      <c r="C4">
        <f>&gt;=&gt;Net Income from Continuing Operations</f>
        <v/>
      </c>
      <c r="D4" t="inlineStr">
        <is>
          <t>-75,400</t>
        </is>
      </c>
      <c r="E4" t="inlineStr">
        <is>
          <t>-75,400</t>
        </is>
      </c>
      <c r="F4" t="inlineStr">
        <is>
          <t>-4,000</t>
        </is>
      </c>
      <c r="G4" t="inlineStr">
        <is>
          <t>78,700</t>
        </is>
      </c>
      <c r="H4" t="inlineStr">
        <is>
          <t>-63,900</t>
        </is>
      </c>
    </row>
    <row r="5">
      <c r="A5" s="1" t="n">
        <v>3</v>
      </c>
      <c r="B5" t="inlineStr">
        <is>
          <t>1.1.2.</t>
        </is>
      </c>
      <c r="C5">
        <f>&gt;=&gt;Operating Gains Losses</f>
        <v/>
      </c>
      <c r="D5" t="inlineStr">
        <is>
          <t>-10,300</t>
        </is>
      </c>
      <c r="E5" t="inlineStr">
        <is>
          <t>-10,300</t>
        </is>
      </c>
      <c r="F5" t="inlineStr">
        <is>
          <t>3,300</t>
        </is>
      </c>
      <c r="G5" t="inlineStr">
        <is>
          <t>5,200</t>
        </is>
      </c>
      <c r="H5" t="inlineStr">
        <is>
          <t>28,400</t>
        </is>
      </c>
    </row>
    <row r="6">
      <c r="A6" s="1" t="n">
        <v>4</v>
      </c>
      <c r="B6" t="inlineStr">
        <is>
          <t>1.1.2.1.</t>
        </is>
      </c>
      <c r="C6">
        <f>&gt;=&gt;  Pension And Employee Benefit Expense</f>
        <v/>
      </c>
      <c r="D6" t="inlineStr">
        <is>
          <t>8,800</t>
        </is>
      </c>
      <c r="E6" t="inlineStr">
        <is>
          <t>8,800</t>
        </is>
      </c>
      <c r="F6" t="inlineStr">
        <is>
          <t>3,300</t>
        </is>
      </c>
      <c r="G6" t="inlineStr">
        <is>
          <t>5,200</t>
        </is>
      </c>
      <c r="H6" t="inlineStr">
        <is>
          <t>2,700</t>
        </is>
      </c>
    </row>
    <row r="7">
      <c r="A7" s="1" t="n">
        <v>5</v>
      </c>
      <c r="B7" t="inlineStr">
        <is>
          <t>1.1.3.</t>
        </is>
      </c>
      <c r="C7">
        <f>&gt;=&gt;Depreciation Amortization Depletion</f>
        <v/>
      </c>
      <c r="D7" t="inlineStr">
        <is>
          <t>77,500</t>
        </is>
      </c>
      <c r="E7" t="inlineStr">
        <is>
          <t>77,500</t>
        </is>
      </c>
      <c r="F7" t="inlineStr">
        <is>
          <t>51,800</t>
        </is>
      </c>
      <c r="G7" t="inlineStr">
        <is>
          <t>57,100</t>
        </is>
      </c>
      <c r="H7" t="inlineStr">
        <is>
          <t>56,600</t>
        </is>
      </c>
    </row>
    <row r="8">
      <c r="A8" s="1" t="n">
        <v>6</v>
      </c>
      <c r="B8" t="inlineStr">
        <is>
          <t>1.1.3.1.</t>
        </is>
      </c>
      <c r="C8">
        <f>&gt;=&gt;  Depreciation &amp; amortization</f>
        <v/>
      </c>
      <c r="D8" t="inlineStr">
        <is>
          <t>77,500</t>
        </is>
      </c>
      <c r="E8" t="inlineStr">
        <is>
          <t>77,500</t>
        </is>
      </c>
      <c r="F8" t="inlineStr">
        <is>
          <t>51,800</t>
        </is>
      </c>
      <c r="G8" t="inlineStr">
        <is>
          <t>57,100</t>
        </is>
      </c>
      <c r="H8" t="inlineStr">
        <is>
          <t>56,600</t>
        </is>
      </c>
    </row>
    <row r="9">
      <c r="A9" s="1" t="n">
        <v>7</v>
      </c>
      <c r="B9" t="inlineStr">
        <is>
          <t>1.1.4.</t>
        </is>
      </c>
      <c r="C9">
        <f>&gt;=&gt;Deferred Tax</f>
        <v/>
      </c>
      <c r="D9" t="inlineStr">
        <is>
          <t>-38,500</t>
        </is>
      </c>
      <c r="E9" t="inlineStr">
        <is>
          <t>-38,500</t>
        </is>
      </c>
      <c r="F9" t="inlineStr">
        <is>
          <t>-7,000</t>
        </is>
      </c>
      <c r="G9" t="inlineStr">
        <is>
          <t>-69,400</t>
        </is>
      </c>
      <c r="H9" t="inlineStr">
        <is>
          <t>-16,800</t>
        </is>
      </c>
    </row>
    <row r="10">
      <c r="A10" s="1" t="n">
        <v>8</v>
      </c>
      <c r="B10" t="inlineStr">
        <is>
          <t>1.1.4.1.</t>
        </is>
      </c>
      <c r="C10">
        <f>&gt;=&gt;  Deferred Income Tax</f>
        <v/>
      </c>
      <c r="D10" t="inlineStr">
        <is>
          <t>-38,500</t>
        </is>
      </c>
      <c r="E10" t="inlineStr">
        <is>
          <t>-38,500</t>
        </is>
      </c>
      <c r="F10" t="inlineStr">
        <is>
          <t>-7,000</t>
        </is>
      </c>
      <c r="G10" t="inlineStr">
        <is>
          <t>-69,400</t>
        </is>
      </c>
      <c r="H10" t="inlineStr">
        <is>
          <t>-16,800</t>
        </is>
      </c>
    </row>
    <row r="11">
      <c r="A11" s="1" t="n">
        <v>9</v>
      </c>
      <c r="B11" t="inlineStr">
        <is>
          <t>1.1.5.</t>
        </is>
      </c>
      <c r="C11">
        <f>&gt;=&gt;Asset Impairment Charge</f>
        <v/>
      </c>
      <c r="D11" t="inlineStr">
        <is>
          <t>-</t>
        </is>
      </c>
      <c r="E11" t="inlineStr">
        <is>
          <t>-</t>
        </is>
      </c>
      <c r="F11" t="inlineStr">
        <is>
          <t>-</t>
        </is>
      </c>
      <c r="G11" t="inlineStr">
        <is>
          <t>-</t>
        </is>
      </c>
      <c r="H11" t="inlineStr">
        <is>
          <t>0</t>
        </is>
      </c>
    </row>
    <row r="12">
      <c r="A12" s="1" t="n">
        <v>10</v>
      </c>
      <c r="B12" t="inlineStr">
        <is>
          <t>1.1.6.</t>
        </is>
      </c>
      <c r="C12">
        <f>&gt;=&gt;Provision &amp; Write Off of Assets</f>
        <v/>
      </c>
      <c r="D12" t="inlineStr">
        <is>
          <t>1,800</t>
        </is>
      </c>
      <c r="E12" t="inlineStr">
        <is>
          <t>1,800</t>
        </is>
      </c>
      <c r="F12" t="inlineStr">
        <is>
          <t>2,000</t>
        </is>
      </c>
      <c r="G12" t="inlineStr">
        <is>
          <t>3,200</t>
        </is>
      </c>
      <c r="H12" t="inlineStr">
        <is>
          <t>0</t>
        </is>
      </c>
    </row>
    <row r="13">
      <c r="A13" s="1" t="n">
        <v>11</v>
      </c>
      <c r="B13" t="inlineStr">
        <is>
          <t>1.1.7.</t>
        </is>
      </c>
      <c r="C13">
        <f>&gt;=&gt;Stock based compensation</f>
        <v/>
      </c>
      <c r="D13" t="inlineStr">
        <is>
          <t>113,400</t>
        </is>
      </c>
      <c r="E13" t="inlineStr">
        <is>
          <t>113,400</t>
        </is>
      </c>
      <c r="F13" t="inlineStr">
        <is>
          <t>65,800</t>
        </is>
      </c>
      <c r="G13" t="inlineStr">
        <is>
          <t>36,500</t>
        </is>
      </c>
      <c r="H13" t="inlineStr">
        <is>
          <t>23,200</t>
        </is>
      </c>
    </row>
    <row r="14">
      <c r="A14" s="1" t="n">
        <v>12</v>
      </c>
      <c r="B14" t="inlineStr">
        <is>
          <t>1.1.8.</t>
        </is>
      </c>
      <c r="C14">
        <f>&gt;=&gt;Other non-cash items</f>
        <v/>
      </c>
      <c r="D14" t="inlineStr">
        <is>
          <t>21,300</t>
        </is>
      </c>
      <c r="E14" t="inlineStr">
        <is>
          <t>21,300</t>
        </is>
      </c>
      <c r="F14" t="inlineStr">
        <is>
          <t>19,000</t>
        </is>
      </c>
      <c r="G14" t="inlineStr">
        <is>
          <t>800</t>
        </is>
      </c>
      <c r="H14" t="inlineStr">
        <is>
          <t>28,200</t>
        </is>
      </c>
    </row>
    <row r="15">
      <c r="A15" s="1" t="n">
        <v>13</v>
      </c>
      <c r="B15" t="inlineStr">
        <is>
          <t>1.1.9.</t>
        </is>
      </c>
      <c r="C15">
        <f>&gt;  Change in working capital</f>
        <v/>
      </c>
      <c r="D15" t="inlineStr">
        <is>
          <t>-41,000</t>
        </is>
      </c>
      <c r="E15" t="inlineStr">
        <is>
          <t>-41,000</t>
        </is>
      </c>
      <c r="F15" t="inlineStr">
        <is>
          <t>-161,100</t>
        </is>
      </c>
      <c r="G15" t="inlineStr">
        <is>
          <t>-61,500</t>
        </is>
      </c>
      <c r="H15" t="inlineStr">
        <is>
          <t>-45,000</t>
        </is>
      </c>
    </row>
    <row r="16">
      <c r="A16" s="1" t="n">
        <v>14</v>
      </c>
      <c r="B16" t="inlineStr">
        <is>
          <t>1.1.9.1.</t>
        </is>
      </c>
      <c r="C16">
        <f>&gt;  =&gt;Change in Receivables</f>
        <v/>
      </c>
      <c r="D16" t="inlineStr">
        <is>
          <t>-34,800</t>
        </is>
      </c>
      <c r="E16" t="inlineStr">
        <is>
          <t>-34,800</t>
        </is>
      </c>
      <c r="F16" t="inlineStr">
        <is>
          <t>-12,000</t>
        </is>
      </c>
      <c r="G16" t="inlineStr">
        <is>
          <t>-16,400</t>
        </is>
      </c>
      <c r="H16" t="inlineStr">
        <is>
          <t>-5,300</t>
        </is>
      </c>
    </row>
    <row r="17">
      <c r="A17" s="1" t="n">
        <v>15</v>
      </c>
      <c r="B17" t="inlineStr">
        <is>
          <t>1.1.9.2.</t>
        </is>
      </c>
      <c r="C17">
        <f>&gt;  =&gt;Change in Prepaid Assets</f>
        <v/>
      </c>
      <c r="D17" t="inlineStr">
        <is>
          <t>-12,300</t>
        </is>
      </c>
      <c r="E17" t="inlineStr">
        <is>
          <t>-12,300</t>
        </is>
      </c>
      <c r="F17" t="inlineStr">
        <is>
          <t>-6,800</t>
        </is>
      </c>
      <c r="G17" t="inlineStr">
        <is>
          <t>-8,000</t>
        </is>
      </c>
      <c r="H17" t="inlineStr">
        <is>
          <t>-4,600</t>
        </is>
      </c>
    </row>
    <row r="18">
      <c r="A18" s="1" t="n">
        <v>16</v>
      </c>
      <c r="B18" t="inlineStr">
        <is>
          <t>1.1.9.3.</t>
        </is>
      </c>
      <c r="C18">
        <f>&gt;  =&gt;Change in Payables And Accrued Expense</f>
        <v/>
      </c>
      <c r="D18" t="inlineStr">
        <is>
          <t>10,100</t>
        </is>
      </c>
      <c r="E18" t="inlineStr">
        <is>
          <t>10,100</t>
        </is>
      </c>
      <c r="F18" t="inlineStr">
        <is>
          <t>-5,100</t>
        </is>
      </c>
      <c r="G18" t="inlineStr">
        <is>
          <t>-7,300</t>
        </is>
      </c>
      <c r="H18" t="inlineStr">
        <is>
          <t>-13,700</t>
        </is>
      </c>
    </row>
    <row r="19">
      <c r="A19" s="1" t="n">
        <v>17</v>
      </c>
      <c r="B19" t="inlineStr">
        <is>
          <t>1.1.9.3.1.</t>
        </is>
      </c>
      <c r="C19">
        <f>&gt;  =&gt;=&gt;Change in Payable</f>
        <v/>
      </c>
      <c r="D19" t="inlineStr">
        <is>
          <t>9,700</t>
        </is>
      </c>
      <c r="E19" t="inlineStr">
        <is>
          <t>9,700</t>
        </is>
      </c>
      <c r="F19" t="inlineStr">
        <is>
          <t>-5,100</t>
        </is>
      </c>
      <c r="G19" t="inlineStr">
        <is>
          <t>-7,300</t>
        </is>
      </c>
      <c r="H19" t="inlineStr">
        <is>
          <t>2,000</t>
        </is>
      </c>
    </row>
    <row r="20">
      <c r="A20" s="1" t="n">
        <v>18</v>
      </c>
      <c r="B20" t="inlineStr">
        <is>
          <t>1.1.9.3.1.1.</t>
        </is>
      </c>
      <c r="C20">
        <f>&gt;  =&gt;=&gt;=&gt;Change in Tax Payable</f>
        <v/>
      </c>
      <c r="D20" t="inlineStr">
        <is>
          <t>400</t>
        </is>
      </c>
      <c r="E20" t="inlineStr">
        <is>
          <t>400</t>
        </is>
      </c>
      <c r="F20" t="inlineStr">
        <is>
          <t>-3,700</t>
        </is>
      </c>
      <c r="G20" t="inlineStr">
        <is>
          <t>-11,100</t>
        </is>
      </c>
      <c r="H20" t="inlineStr">
        <is>
          <t>8,400</t>
        </is>
      </c>
    </row>
    <row r="21">
      <c r="A21" s="1" t="n">
        <v>19</v>
      </c>
      <c r="B21" t="inlineStr">
        <is>
          <t>1.1.9.3.1.1.1.</t>
        </is>
      </c>
      <c r="C21">
        <f>&gt;  =&gt;=&gt;=&gt;  Change in Income Tax Payable</f>
        <v/>
      </c>
      <c r="D21" t="inlineStr">
        <is>
          <t>400</t>
        </is>
      </c>
      <c r="E21" t="inlineStr">
        <is>
          <t>400</t>
        </is>
      </c>
      <c r="F21" t="inlineStr">
        <is>
          <t>-3,700</t>
        </is>
      </c>
      <c r="G21" t="inlineStr">
        <is>
          <t>-11,100</t>
        </is>
      </c>
      <c r="H21" t="inlineStr">
        <is>
          <t>8,400</t>
        </is>
      </c>
    </row>
    <row r="22">
      <c r="A22" s="1" t="n">
        <v>20</v>
      </c>
      <c r="B22" t="inlineStr">
        <is>
          <t>1.1.9.3.1.2.</t>
        </is>
      </c>
      <c r="C22">
        <f>&gt;  =&gt;=&gt;  Change in Account Payable</f>
        <v/>
      </c>
      <c r="D22" t="inlineStr">
        <is>
          <t>9,300</t>
        </is>
      </c>
      <c r="E22" t="inlineStr">
        <is>
          <t>9,300</t>
        </is>
      </c>
      <c r="F22" t="inlineStr">
        <is>
          <t>-1,400</t>
        </is>
      </c>
      <c r="G22" t="inlineStr">
        <is>
          <t>3,800</t>
        </is>
      </c>
      <c r="H22" t="inlineStr">
        <is>
          <t>-6,400</t>
        </is>
      </c>
    </row>
    <row r="23">
      <c r="A23" s="1" t="n">
        <v>21</v>
      </c>
      <c r="B23" t="inlineStr">
        <is>
          <t>1.1.9.3.2.</t>
        </is>
      </c>
      <c r="C23">
        <f>&gt;  =&gt;  Change in Accrued Expense</f>
        <v/>
      </c>
      <c r="D23" t="inlineStr">
        <is>
          <t>400</t>
        </is>
      </c>
      <c r="E23" t="inlineStr">
        <is>
          <t>400</t>
        </is>
      </c>
      <c r="F23" t="inlineStr">
        <is>
          <t>0</t>
        </is>
      </c>
      <c r="G23" t="inlineStr">
        <is>
          <t>0</t>
        </is>
      </c>
      <c r="H23" t="inlineStr">
        <is>
          <t>-15,700</t>
        </is>
      </c>
    </row>
    <row r="24">
      <c r="A24" s="1" t="n">
        <v>22</v>
      </c>
      <c r="B24" t="inlineStr">
        <is>
          <t>1.1.9.3.2.1.</t>
        </is>
      </c>
      <c r="C24">
        <f>&gt;  =&gt;    Change in Interest Payable</f>
        <v/>
      </c>
      <c r="D24" t="inlineStr">
        <is>
          <t>400</t>
        </is>
      </c>
      <c r="E24" t="inlineStr">
        <is>
          <t>400</t>
        </is>
      </c>
      <c r="F24" t="inlineStr">
        <is>
          <t>0</t>
        </is>
      </c>
      <c r="G24" t="inlineStr">
        <is>
          <t>0</t>
        </is>
      </c>
      <c r="H24" t="inlineStr">
        <is>
          <t>-15,700</t>
        </is>
      </c>
    </row>
    <row r="25">
      <c r="A25" s="1" t="n">
        <v>23</v>
      </c>
      <c r="B25" t="inlineStr">
        <is>
          <t>1.1.9.4.</t>
        </is>
      </c>
      <c r="C25">
        <f>&gt;    Change in Other Working Capital</f>
        <v/>
      </c>
      <c r="D25" t="inlineStr">
        <is>
          <t>-4,000</t>
        </is>
      </c>
      <c r="E25" t="inlineStr">
        <is>
          <t>-4,000</t>
        </is>
      </c>
      <c r="F25" t="inlineStr">
        <is>
          <t>-137,200</t>
        </is>
      </c>
      <c r="G25" t="inlineStr">
        <is>
          <t>-29,800</t>
        </is>
      </c>
      <c r="H25" t="inlineStr">
        <is>
          <t>-21,400</t>
        </is>
      </c>
    </row>
    <row r="26">
      <c r="A26" s="1" t="n">
        <v>24</v>
      </c>
      <c r="B26" t="inlineStr">
        <is>
          <t>1.2.</t>
        </is>
      </c>
      <c r="C26" t="inlineStr">
        <is>
          <t xml:space="preserve">  Cash from Discontinued Operating Activities</t>
        </is>
      </c>
      <c r="D26" t="inlineStr">
        <is>
          <t>-</t>
        </is>
      </c>
      <c r="E26" t="inlineStr">
        <is>
          <t>-</t>
        </is>
      </c>
      <c r="F26" t="inlineStr">
        <is>
          <t>-</t>
        </is>
      </c>
      <c r="G26" t="inlineStr">
        <is>
          <t>0</t>
        </is>
      </c>
      <c r="H26" t="inlineStr">
        <is>
          <t>-1,200</t>
        </is>
      </c>
    </row>
    <row r="27">
      <c r="A27" s="1" t="n">
        <v>25</v>
      </c>
      <c r="B27" t="inlineStr">
        <is>
          <t>2.</t>
        </is>
      </c>
      <c r="C27" t="inlineStr">
        <is>
          <t>Investing Cash Flow</t>
        </is>
      </c>
      <c r="D27" t="inlineStr">
        <is>
          <t>-711,100</t>
        </is>
      </c>
      <c r="E27" t="inlineStr">
        <is>
          <t>-711,100</t>
        </is>
      </c>
      <c r="F27" t="inlineStr">
        <is>
          <t>38,800</t>
        </is>
      </c>
      <c r="G27" t="inlineStr">
        <is>
          <t>-119,300</t>
        </is>
      </c>
      <c r="H27" t="inlineStr">
        <is>
          <t>1,379,200</t>
        </is>
      </c>
    </row>
    <row r="28">
      <c r="A28" s="1" t="n">
        <v>26</v>
      </c>
      <c r="B28" t="inlineStr">
        <is>
          <t>2.1.</t>
        </is>
      </c>
      <c r="C28">
        <f>&gt;Cash Flow from Continuing Investing Activities</f>
        <v/>
      </c>
      <c r="D28" t="inlineStr">
        <is>
          <t>-711,100</t>
        </is>
      </c>
      <c r="E28" t="inlineStr">
        <is>
          <t>-711,100</t>
        </is>
      </c>
      <c r="F28" t="inlineStr">
        <is>
          <t>38,800</t>
        </is>
      </c>
      <c r="G28" t="inlineStr">
        <is>
          <t>-119,300</t>
        </is>
      </c>
      <c r="H28" t="inlineStr">
        <is>
          <t>1,379,200</t>
        </is>
      </c>
    </row>
    <row r="29">
      <c r="A29" s="1" t="n">
        <v>27</v>
      </c>
      <c r="B29" t="inlineStr">
        <is>
          <t>2.1.1.</t>
        </is>
      </c>
      <c r="C29">
        <f>&gt;=&gt;Capital Expenditure Reported</f>
        <v/>
      </c>
      <c r="D29" t="inlineStr">
        <is>
          <t>-63,700</t>
        </is>
      </c>
      <c r="E29" t="inlineStr">
        <is>
          <t>-63,700</t>
        </is>
      </c>
      <c r="F29" t="inlineStr">
        <is>
          <t>-59,800</t>
        </is>
      </c>
      <c r="G29" t="inlineStr">
        <is>
          <t>-55,200</t>
        </is>
      </c>
      <c r="H29" t="inlineStr">
        <is>
          <t>-40,200</t>
        </is>
      </c>
    </row>
    <row r="30">
      <c r="A30" s="1" t="n">
        <v>28</v>
      </c>
      <c r="B30" t="inlineStr">
        <is>
          <t>2.1.2.</t>
        </is>
      </c>
      <c r="C30">
        <f>&gt;=&gt;Net PPE Purchase And Sale</f>
        <v/>
      </c>
      <c r="D30" t="inlineStr">
        <is>
          <t>-</t>
        </is>
      </c>
      <c r="E30" t="inlineStr">
        <is>
          <t>-</t>
        </is>
      </c>
      <c r="F30" t="inlineStr">
        <is>
          <t>-18,100</t>
        </is>
      </c>
      <c r="G30" t="inlineStr">
        <is>
          <t>-16,300</t>
        </is>
      </c>
      <c r="H30" t="inlineStr">
        <is>
          <t>-8,000</t>
        </is>
      </c>
    </row>
    <row r="31">
      <c r="A31" s="1" t="n">
        <v>29</v>
      </c>
      <c r="B31" t="inlineStr">
        <is>
          <t>2.1.2.1.</t>
        </is>
      </c>
      <c r="C31">
        <f>&gt;=&gt;  Purchase of PPE</f>
        <v/>
      </c>
      <c r="D31" t="inlineStr">
        <is>
          <t>-</t>
        </is>
      </c>
      <c r="E31" t="inlineStr">
        <is>
          <t>-</t>
        </is>
      </c>
      <c r="F31" t="inlineStr">
        <is>
          <t>-18,100</t>
        </is>
      </c>
      <c r="G31" t="inlineStr">
        <is>
          <t>-16,300</t>
        </is>
      </c>
      <c r="H31" t="inlineStr">
        <is>
          <t>-8,000</t>
        </is>
      </c>
    </row>
    <row r="32">
      <c r="A32" s="1" t="n">
        <v>30</v>
      </c>
      <c r="B32" t="inlineStr">
        <is>
          <t>2.1.3.</t>
        </is>
      </c>
      <c r="C32">
        <f>&gt;=&gt;Net Intangibles Purchase And Sale</f>
        <v/>
      </c>
      <c r="D32" t="inlineStr">
        <is>
          <t>-</t>
        </is>
      </c>
      <c r="E32" t="inlineStr">
        <is>
          <t>-</t>
        </is>
      </c>
      <c r="F32" t="inlineStr">
        <is>
          <t>-41,700</t>
        </is>
      </c>
      <c r="G32" t="inlineStr">
        <is>
          <t>-38,900</t>
        </is>
      </c>
      <c r="H32" t="inlineStr">
        <is>
          <t>-32,200</t>
        </is>
      </c>
    </row>
    <row r="33">
      <c r="A33" s="1" t="n">
        <v>31</v>
      </c>
      <c r="B33" t="inlineStr">
        <is>
          <t>2.1.3.1.</t>
        </is>
      </c>
      <c r="C33">
        <f>&gt;=&gt;  Purchase of Intangibles</f>
        <v/>
      </c>
      <c r="D33" t="inlineStr">
        <is>
          <t>-</t>
        </is>
      </c>
      <c r="E33" t="inlineStr">
        <is>
          <t>-</t>
        </is>
      </c>
      <c r="F33" t="inlineStr">
        <is>
          <t>-41,700</t>
        </is>
      </c>
      <c r="G33" t="inlineStr">
        <is>
          <t>-38,900</t>
        </is>
      </c>
      <c r="H33" t="inlineStr">
        <is>
          <t>-32,200</t>
        </is>
      </c>
    </row>
    <row r="34">
      <c r="A34" s="1" t="n">
        <v>32</v>
      </c>
      <c r="B34" t="inlineStr">
        <is>
          <t>2.1.4.</t>
        </is>
      </c>
      <c r="C34">
        <f>&gt;=&gt;Net Business Purchase And Sale</f>
        <v/>
      </c>
      <c r="D34" t="inlineStr">
        <is>
          <t>-409,500</t>
        </is>
      </c>
      <c r="E34" t="inlineStr">
        <is>
          <t>-409,500</t>
        </is>
      </c>
      <c r="F34" t="inlineStr">
        <is>
          <t>-58,300</t>
        </is>
      </c>
      <c r="G34" t="inlineStr">
        <is>
          <t>-30,200</t>
        </is>
      </c>
      <c r="H34" t="inlineStr">
        <is>
          <t>0</t>
        </is>
      </c>
    </row>
    <row r="35">
      <c r="A35" s="1" t="n">
        <v>33</v>
      </c>
      <c r="B35" t="inlineStr">
        <is>
          <t>2.1.4.1.</t>
        </is>
      </c>
      <c r="C35">
        <f>&gt;=&gt;  Purchase of Business</f>
        <v/>
      </c>
      <c r="D35" t="inlineStr">
        <is>
          <t>-409,500</t>
        </is>
      </c>
      <c r="E35" t="inlineStr">
        <is>
          <t>-409,500</t>
        </is>
      </c>
      <c r="F35" t="inlineStr">
        <is>
          <t>-58,300</t>
        </is>
      </c>
      <c r="G35" t="inlineStr">
        <is>
          <t>-30,200</t>
        </is>
      </c>
      <c r="H35" t="inlineStr">
        <is>
          <t>-</t>
        </is>
      </c>
    </row>
    <row r="36">
      <c r="A36" s="1" t="n">
        <v>34</v>
      </c>
      <c r="B36" t="inlineStr">
        <is>
          <t>2.1.5.</t>
        </is>
      </c>
      <c r="C36">
        <f>&gt;=&gt;Net Investment Purchase And Sale</f>
        <v/>
      </c>
      <c r="D36" t="inlineStr">
        <is>
          <t>-275,800</t>
        </is>
      </c>
      <c r="E36" t="inlineStr">
        <is>
          <t>-275,800</t>
        </is>
      </c>
      <c r="F36" t="inlineStr">
        <is>
          <t>156,900</t>
        </is>
      </c>
      <c r="G36" t="inlineStr">
        <is>
          <t>-33,900</t>
        </is>
      </c>
      <c r="H36" t="inlineStr">
        <is>
          <t>-10,900</t>
        </is>
      </c>
    </row>
    <row r="37">
      <c r="A37" s="1" t="n">
        <v>35</v>
      </c>
      <c r="B37" t="inlineStr">
        <is>
          <t>2.1.5.1.</t>
        </is>
      </c>
      <c r="C37">
        <f>&gt;=&gt;=&gt;Purchase of Investment</f>
        <v/>
      </c>
      <c r="D37" t="inlineStr">
        <is>
          <t>-763,800</t>
        </is>
      </c>
      <c r="E37" t="inlineStr">
        <is>
          <t>-763,800</t>
        </is>
      </c>
      <c r="F37" t="inlineStr">
        <is>
          <t>-212,400</t>
        </is>
      </c>
      <c r="G37" t="inlineStr">
        <is>
          <t>-408,400</t>
        </is>
      </c>
      <c r="H37" t="inlineStr">
        <is>
          <t>-855,200</t>
        </is>
      </c>
    </row>
    <row r="38">
      <c r="A38" s="1" t="n">
        <v>36</v>
      </c>
      <c r="B38" t="inlineStr">
        <is>
          <t>2.1.5.2.</t>
        </is>
      </c>
      <c r="C38">
        <f>&gt;=&gt;  Sale of Investment</f>
        <v/>
      </c>
      <c r="D38" t="inlineStr">
        <is>
          <t>488,000</t>
        </is>
      </c>
      <c r="E38" t="inlineStr">
        <is>
          <t>488,000</t>
        </is>
      </c>
      <c r="F38" t="inlineStr">
        <is>
          <t>369,300</t>
        </is>
      </c>
      <c r="G38" t="inlineStr">
        <is>
          <t>374,500</t>
        </is>
      </c>
      <c r="H38" t="inlineStr">
        <is>
          <t>844,300</t>
        </is>
      </c>
    </row>
    <row r="39">
      <c r="A39" s="1" t="n">
        <v>37</v>
      </c>
      <c r="B39" t="inlineStr">
        <is>
          <t>2.1.6.</t>
        </is>
      </c>
      <c r="C39">
        <f>&gt;  Net Other Investing Changes</f>
        <v/>
      </c>
      <c r="D39" t="inlineStr">
        <is>
          <t>37,900</t>
        </is>
      </c>
      <c r="E39" t="inlineStr">
        <is>
          <t>37,900</t>
        </is>
      </c>
      <c r="F39" t="inlineStr">
        <is>
          <t>-</t>
        </is>
      </c>
      <c r="G39" t="inlineStr">
        <is>
          <t>-</t>
        </is>
      </c>
      <c r="H39" t="inlineStr">
        <is>
          <t>1,430,300</t>
        </is>
      </c>
    </row>
    <row r="40">
      <c r="A40" s="1" t="n">
        <v>38</v>
      </c>
      <c r="B40" t="inlineStr">
        <is>
          <t>2.2.</t>
        </is>
      </c>
      <c r="C40" t="inlineStr">
        <is>
          <t xml:space="preserve">  Cash from Discontinued Investing Activities</t>
        </is>
      </c>
      <c r="D40" t="inlineStr">
        <is>
          <t>-</t>
        </is>
      </c>
      <c r="E40" t="inlineStr">
        <is>
          <t>-</t>
        </is>
      </c>
      <c r="F40" t="inlineStr">
        <is>
          <t>-</t>
        </is>
      </c>
      <c r="G40" t="inlineStr">
        <is>
          <t>0</t>
        </is>
      </c>
      <c r="H40" t="inlineStr">
        <is>
          <t>0</t>
        </is>
      </c>
    </row>
    <row r="41">
      <c r="A41" s="1" t="n">
        <v>39</v>
      </c>
      <c r="B41" t="inlineStr">
        <is>
          <t>3.</t>
        </is>
      </c>
      <c r="C41" t="inlineStr">
        <is>
          <t>Financing Cash Flow</t>
        </is>
      </c>
      <c r="D41" t="inlineStr">
        <is>
          <t>407,500</t>
        </is>
      </c>
      <c r="E41" t="inlineStr">
        <is>
          <t>407,500</t>
        </is>
      </c>
      <c r="F41" t="inlineStr">
        <is>
          <t>565,300</t>
        </is>
      </c>
      <c r="G41" t="inlineStr">
        <is>
          <t>609,700</t>
        </is>
      </c>
      <c r="H41" t="inlineStr">
        <is>
          <t>-1,255,900</t>
        </is>
      </c>
    </row>
    <row r="42">
      <c r="A42" s="1" t="n">
        <v>40</v>
      </c>
      <c r="B42" t="inlineStr">
        <is>
          <t>3.1.</t>
        </is>
      </c>
      <c r="C42">
        <f>&gt;Cash Flow from Continuing Financing Activities</f>
        <v/>
      </c>
      <c r="D42" t="inlineStr">
        <is>
          <t>407,500</t>
        </is>
      </c>
      <c r="E42" t="inlineStr">
        <is>
          <t>407,500</t>
        </is>
      </c>
      <c r="F42" t="inlineStr">
        <is>
          <t>565,300</t>
        </is>
      </c>
      <c r="G42" t="inlineStr">
        <is>
          <t>609,700</t>
        </is>
      </c>
      <c r="H42" t="inlineStr">
        <is>
          <t>-1,255,900</t>
        </is>
      </c>
    </row>
    <row r="43">
      <c r="A43" s="1" t="n">
        <v>41</v>
      </c>
      <c r="B43" t="inlineStr">
        <is>
          <t>3.1.1.</t>
        </is>
      </c>
      <c r="C43">
        <f>&gt;=&gt;Net Issuance Payments of Debt</f>
        <v/>
      </c>
      <c r="D43" t="inlineStr">
        <is>
          <t>554,000</t>
        </is>
      </c>
      <c r="E43" t="inlineStr">
        <is>
          <t>554,000</t>
        </is>
      </c>
      <c r="F43" t="inlineStr">
        <is>
          <t>-10,000</t>
        </is>
      </c>
      <c r="G43" t="inlineStr">
        <is>
          <t>-7,200</t>
        </is>
      </c>
      <c r="H43" t="inlineStr">
        <is>
          <t>-454,000</t>
        </is>
      </c>
    </row>
    <row r="44">
      <c r="A44" s="1" t="n">
        <v>42</v>
      </c>
      <c r="B44" t="inlineStr">
        <is>
          <t>3.1.1.1.</t>
        </is>
      </c>
      <c r="C44">
        <f>&gt;=&gt;=&gt;Net Long Term Debt Issuance</f>
        <v/>
      </c>
      <c r="D44" t="inlineStr">
        <is>
          <t>554,000</t>
        </is>
      </c>
      <c r="E44" t="inlineStr">
        <is>
          <t>554,000</t>
        </is>
      </c>
      <c r="F44" t="inlineStr">
        <is>
          <t>-10,000</t>
        </is>
      </c>
      <c r="G44" t="inlineStr">
        <is>
          <t>-7,200</t>
        </is>
      </c>
      <c r="H44" t="inlineStr">
        <is>
          <t>-454,000</t>
        </is>
      </c>
    </row>
    <row r="45">
      <c r="A45" s="1" t="n">
        <v>43</v>
      </c>
      <c r="B45" t="inlineStr">
        <is>
          <t>3.1.1.1.1.</t>
        </is>
      </c>
      <c r="C45">
        <f>&gt;=&gt;=&gt;=&gt;Long Term Debt Issuance</f>
        <v/>
      </c>
      <c r="D45" t="inlineStr">
        <is>
          <t>561,800</t>
        </is>
      </c>
      <c r="E45" t="inlineStr">
        <is>
          <t>561,800</t>
        </is>
      </c>
      <c r="F45" t="inlineStr">
        <is>
          <t>295,000</t>
        </is>
      </c>
      <c r="G45" t="inlineStr">
        <is>
          <t>0</t>
        </is>
      </c>
      <c r="H45" t="inlineStr">
        <is>
          <t>680,000</t>
        </is>
      </c>
    </row>
    <row r="46">
      <c r="A46" s="1" t="n">
        <v>44</v>
      </c>
      <c r="B46" t="inlineStr">
        <is>
          <t>3.1.1.1.2.</t>
        </is>
      </c>
      <c r="C46">
        <f>&gt;=&gt;=&gt;  Long Term Debt Payments</f>
        <v/>
      </c>
      <c r="D46" t="inlineStr">
        <is>
          <t>-7,800</t>
        </is>
      </c>
      <c r="E46" t="inlineStr">
        <is>
          <t>-7,800</t>
        </is>
      </c>
      <c r="F46" t="inlineStr">
        <is>
          <t>-10,000</t>
        </is>
      </c>
      <c r="G46" t="inlineStr">
        <is>
          <t>-7,200</t>
        </is>
      </c>
      <c r="H46" t="inlineStr">
        <is>
          <t>-1,134,000</t>
        </is>
      </c>
    </row>
    <row r="47">
      <c r="A47" s="1" t="n">
        <v>45</v>
      </c>
      <c r="B47" t="inlineStr">
        <is>
          <t>3.1.1.2.</t>
        </is>
      </c>
      <c r="C47">
        <f>&gt;=&gt;  Net Short Term Debt Issuance</f>
        <v/>
      </c>
      <c r="D47" t="inlineStr">
        <is>
          <t>0</t>
        </is>
      </c>
      <c r="E47" t="inlineStr">
        <is>
          <t>0</t>
        </is>
      </c>
      <c r="F47" t="inlineStr">
        <is>
          <t>0</t>
        </is>
      </c>
      <c r="G47" t="inlineStr">
        <is>
          <t>-</t>
        </is>
      </c>
      <c r="H47" t="inlineStr">
        <is>
          <t>-</t>
        </is>
      </c>
    </row>
    <row r="48">
      <c r="A48" s="1" t="n">
        <v>46</v>
      </c>
      <c r="B48" t="inlineStr">
        <is>
          <t>3.1.1.2.1.</t>
        </is>
      </c>
      <c r="C48">
        <f>&gt;=&gt;  =&gt;Short Term Debt Issuance</f>
        <v/>
      </c>
      <c r="D48" t="inlineStr">
        <is>
          <t>295,000</t>
        </is>
      </c>
      <c r="E48" t="inlineStr">
        <is>
          <t>295,000</t>
        </is>
      </c>
      <c r="F48" t="inlineStr">
        <is>
          <t>295,000</t>
        </is>
      </c>
      <c r="G48" t="inlineStr">
        <is>
          <t>-</t>
        </is>
      </c>
      <c r="H48" t="inlineStr">
        <is>
          <t>-</t>
        </is>
      </c>
    </row>
    <row r="49">
      <c r="A49" s="1" t="n">
        <v>47</v>
      </c>
      <c r="B49" t="inlineStr">
        <is>
          <t>3.1.1.2.2.</t>
        </is>
      </c>
      <c r="C49">
        <f>&gt;=&gt;    Short Term Debt Payments</f>
        <v/>
      </c>
      <c r="D49" t="inlineStr">
        <is>
          <t>-295,000</t>
        </is>
      </c>
      <c r="E49" t="inlineStr">
        <is>
          <t>-295,000</t>
        </is>
      </c>
      <c r="F49" t="inlineStr">
        <is>
          <t>-295,000</t>
        </is>
      </c>
      <c r="G49" t="inlineStr">
        <is>
          <t>-</t>
        </is>
      </c>
      <c r="H49" t="inlineStr">
        <is>
          <t>-</t>
        </is>
      </c>
    </row>
    <row r="50">
      <c r="A50" s="1" t="n">
        <v>48</v>
      </c>
      <c r="B50" t="inlineStr">
        <is>
          <t>3.1.2.</t>
        </is>
      </c>
      <c r="C50">
        <f>&gt;=&gt;Net Common Stock Issuance</f>
        <v/>
      </c>
      <c r="D50" t="inlineStr">
        <is>
          <t>-</t>
        </is>
      </c>
      <c r="E50" t="inlineStr">
        <is>
          <t>-</t>
        </is>
      </c>
      <c r="F50" t="inlineStr">
        <is>
          <t>-</t>
        </is>
      </c>
      <c r="G50" t="inlineStr">
        <is>
          <t>0</t>
        </is>
      </c>
      <c r="H50" t="inlineStr">
        <is>
          <t>595,000</t>
        </is>
      </c>
    </row>
    <row r="51">
      <c r="A51" s="1" t="n">
        <v>49</v>
      </c>
      <c r="B51" t="inlineStr">
        <is>
          <t>3.1.2.1.</t>
        </is>
      </c>
      <c r="C51">
        <f>&gt;=&gt;=&gt;Common Stock Issuance</f>
        <v/>
      </c>
      <c r="D51" t="inlineStr">
        <is>
          <t>-</t>
        </is>
      </c>
      <c r="E51" t="inlineStr">
        <is>
          <t>-</t>
        </is>
      </c>
      <c r="F51" t="inlineStr">
        <is>
          <t>-</t>
        </is>
      </c>
      <c r="G51" t="inlineStr">
        <is>
          <t>0</t>
        </is>
      </c>
      <c r="H51" t="inlineStr">
        <is>
          <t>595,000</t>
        </is>
      </c>
    </row>
    <row r="52">
      <c r="A52" s="1" t="n">
        <v>50</v>
      </c>
      <c r="B52" t="inlineStr">
        <is>
          <t>3.1.2.2.</t>
        </is>
      </c>
      <c r="C52">
        <f>&gt;=&gt;  Common Stock Payments</f>
        <v/>
      </c>
      <c r="D52" t="inlineStr">
        <is>
          <t>-</t>
        </is>
      </c>
      <c r="E52" t="inlineStr">
        <is>
          <t>-</t>
        </is>
      </c>
      <c r="F52" t="inlineStr">
        <is>
          <t>-</t>
        </is>
      </c>
      <c r="G52" t="inlineStr">
        <is>
          <t>0</t>
        </is>
      </c>
      <c r="H52" t="inlineStr">
        <is>
          <t>0</t>
        </is>
      </c>
    </row>
    <row r="53">
      <c r="A53" s="1" t="n">
        <v>51</v>
      </c>
      <c r="B53" t="inlineStr">
        <is>
          <t>3.1.3.</t>
        </is>
      </c>
      <c r="C53">
        <f>&gt;=&gt;Proceeds from Stock Option Exercised</f>
        <v/>
      </c>
      <c r="D53" t="inlineStr">
        <is>
          <t>95,400</t>
        </is>
      </c>
      <c r="E53" t="inlineStr">
        <is>
          <t>95,400</t>
        </is>
      </c>
      <c r="F53" t="inlineStr">
        <is>
          <t>91,700</t>
        </is>
      </c>
      <c r="G53" t="inlineStr">
        <is>
          <t>87,000</t>
        </is>
      </c>
      <c r="H53" t="inlineStr">
        <is>
          <t>45,800</t>
        </is>
      </c>
    </row>
    <row r="54">
      <c r="A54" s="1" t="n">
        <v>52</v>
      </c>
      <c r="B54" t="inlineStr">
        <is>
          <t>3.1.4.</t>
        </is>
      </c>
      <c r="C54">
        <f>&gt;  Net Other Financing Charges</f>
        <v/>
      </c>
      <c r="D54" t="inlineStr">
        <is>
          <t>-241,900</t>
        </is>
      </c>
      <c r="E54" t="inlineStr">
        <is>
          <t>-241,900</t>
        </is>
      </c>
      <c r="F54" t="inlineStr">
        <is>
          <t>483,600</t>
        </is>
      </c>
      <c r="G54" t="inlineStr">
        <is>
          <t>529,900</t>
        </is>
      </c>
      <c r="H54" t="inlineStr">
        <is>
          <t>-1,442,700</t>
        </is>
      </c>
    </row>
    <row r="55">
      <c r="A55" s="1" t="n">
        <v>53</v>
      </c>
      <c r="B55" t="inlineStr">
        <is>
          <t>3.2.</t>
        </is>
      </c>
      <c r="C55" t="inlineStr">
        <is>
          <t xml:space="preserve">  Cash from Discontinued Financing Activities</t>
        </is>
      </c>
      <c r="D55" t="inlineStr">
        <is>
          <t>-</t>
        </is>
      </c>
      <c r="E55" t="inlineStr">
        <is>
          <t>-</t>
        </is>
      </c>
      <c r="F55" t="inlineStr">
        <is>
          <t>-</t>
        </is>
      </c>
      <c r="G55" t="inlineStr">
        <is>
          <t>-</t>
        </is>
      </c>
      <c r="H55" t="inlineStr">
        <is>
          <t>0</t>
        </is>
      </c>
    </row>
    <row r="56">
      <c r="A56" s="1" t="n">
        <v>54</v>
      </c>
      <c r="B56" t="inlineStr">
        <is>
          <t>4.</t>
        </is>
      </c>
      <c r="C56" t="inlineStr">
        <is>
          <t>End Cash Position</t>
        </is>
      </c>
      <c r="D56" t="inlineStr">
        <is>
          <t>1,952,800</t>
        </is>
      </c>
      <c r="E56" t="inlineStr">
        <is>
          <t>1,952,800</t>
        </is>
      </c>
      <c r="F56" t="inlineStr">
        <is>
          <t>2,228,500</t>
        </is>
      </c>
      <c r="G56" t="inlineStr">
        <is>
          <t>1,658,600</t>
        </is>
      </c>
      <c r="H56" t="inlineStr">
        <is>
          <t>217,800</t>
        </is>
      </c>
    </row>
    <row r="57">
      <c r="A57" s="1" t="n">
        <v>55</v>
      </c>
      <c r="B57" t="inlineStr">
        <is>
          <t>4.1.</t>
        </is>
      </c>
      <c r="C57">
        <f>&gt;Changes in Cash</f>
        <v/>
      </c>
      <c r="D57" t="inlineStr">
        <is>
          <t>-254,800</t>
        </is>
      </c>
      <c r="E57" t="inlineStr">
        <is>
          <t>-254,800</t>
        </is>
      </c>
      <c r="F57" t="inlineStr">
        <is>
          <t>573,900</t>
        </is>
      </c>
      <c r="G57" t="inlineStr">
        <is>
          <t>541,000</t>
        </is>
      </c>
      <c r="H57" t="inlineStr">
        <is>
          <t>132,800</t>
        </is>
      </c>
    </row>
    <row r="58">
      <c r="A58" s="1" t="n">
        <v>56</v>
      </c>
      <c r="B58" t="inlineStr">
        <is>
          <t>4.2.</t>
        </is>
      </c>
      <c r="C58">
        <f>&gt;Effect of Exchange Rate Changes</f>
        <v/>
      </c>
      <c r="D58" t="inlineStr">
        <is>
          <t>-20,900</t>
        </is>
      </c>
      <c r="E58" t="inlineStr">
        <is>
          <t>-20,900</t>
        </is>
      </c>
      <c r="F58" t="inlineStr">
        <is>
          <t>-4,000</t>
        </is>
      </c>
      <c r="G58" t="inlineStr">
        <is>
          <t>11,300</t>
        </is>
      </c>
      <c r="H58" t="inlineStr">
        <is>
          <t>-9,700</t>
        </is>
      </c>
    </row>
    <row r="59">
      <c r="A59" s="1" t="n">
        <v>57</v>
      </c>
      <c r="B59" t="inlineStr">
        <is>
          <t>4.3.</t>
        </is>
      </c>
      <c r="C59">
        <f>&gt;Beginning Cash Position</f>
        <v/>
      </c>
      <c r="D59" t="inlineStr">
        <is>
          <t>2,228,500</t>
        </is>
      </c>
      <c r="E59" t="inlineStr">
        <is>
          <t>2,228,500</t>
        </is>
      </c>
      <c r="F59" t="inlineStr">
        <is>
          <t>1,658,600</t>
        </is>
      </c>
      <c r="G59" t="inlineStr">
        <is>
          <t>1,106,300</t>
        </is>
      </c>
      <c r="H59" t="inlineStr">
        <is>
          <t>94,200</t>
        </is>
      </c>
    </row>
    <row r="60">
      <c r="A60" s="1" t="n">
        <v>58</v>
      </c>
      <c r="B60" t="inlineStr">
        <is>
          <t>4.4.</t>
        </is>
      </c>
      <c r="C60" t="inlineStr">
        <is>
          <t xml:space="preserve">  Other Cash Adjustment Outside Change in Cash</t>
        </is>
      </c>
      <c r="D60" t="inlineStr">
        <is>
          <t>-</t>
        </is>
      </c>
      <c r="E60" t="inlineStr">
        <is>
          <t>-</t>
        </is>
      </c>
      <c r="F60" t="inlineStr">
        <is>
          <t>0</t>
        </is>
      </c>
      <c r="G60" t="inlineStr">
        <is>
          <t>0</t>
        </is>
      </c>
      <c r="H60" t="inlineStr">
        <is>
          <t>500</t>
        </is>
      </c>
    </row>
    <row r="61">
      <c r="A61" s="1" t="n">
        <v>59</v>
      </c>
      <c r="B61" t="inlineStr">
        <is>
          <t>5.</t>
        </is>
      </c>
      <c r="C61" t="inlineStr">
        <is>
          <t>Income Tax Paid Supplemental Data</t>
        </is>
      </c>
      <c r="D61" t="inlineStr">
        <is>
          <t>33,400</t>
        </is>
      </c>
      <c r="E61" t="inlineStr">
        <is>
          <t>33,400</t>
        </is>
      </c>
      <c r="F61" t="inlineStr">
        <is>
          <t>4,200</t>
        </is>
      </c>
      <c r="G61" t="inlineStr">
        <is>
          <t>36,200</t>
        </is>
      </c>
      <c r="H61" t="inlineStr">
        <is>
          <t>21,100</t>
        </is>
      </c>
    </row>
    <row r="62">
      <c r="A62" s="1" t="n">
        <v>60</v>
      </c>
      <c r="B62" t="inlineStr">
        <is>
          <t>6.</t>
        </is>
      </c>
      <c r="C62" t="inlineStr">
        <is>
          <t>Interest Paid Supplemental Data</t>
        </is>
      </c>
      <c r="D62" t="inlineStr">
        <is>
          <t>19,100</t>
        </is>
      </c>
      <c r="E62" t="inlineStr">
        <is>
          <t>19,100</t>
        </is>
      </c>
      <c r="F62" t="inlineStr">
        <is>
          <t>26,700</t>
        </is>
      </c>
      <c r="G62" t="inlineStr">
        <is>
          <t>37,400</t>
        </is>
      </c>
      <c r="H62" t="inlineStr">
        <is>
          <t>74,500</t>
        </is>
      </c>
    </row>
    <row r="63">
      <c r="A63" s="1" t="n">
        <v>61</v>
      </c>
      <c r="B63" t="inlineStr">
        <is>
          <t>7.</t>
        </is>
      </c>
      <c r="C63" t="inlineStr">
        <is>
          <t>Capital Expenditure</t>
        </is>
      </c>
      <c r="D63" t="inlineStr">
        <is>
          <t>-63,700</t>
        </is>
      </c>
      <c r="E63" t="inlineStr">
        <is>
          <t>-63,700</t>
        </is>
      </c>
      <c r="F63" t="inlineStr">
        <is>
          <t>-59,800</t>
        </is>
      </c>
      <c r="G63" t="inlineStr">
        <is>
          <t>-55,200</t>
        </is>
      </c>
      <c r="H63" t="inlineStr">
        <is>
          <t>-40,200</t>
        </is>
      </c>
    </row>
    <row r="64">
      <c r="A64" s="1" t="n">
        <v>62</v>
      </c>
      <c r="B64" t="inlineStr">
        <is>
          <t>8.</t>
        </is>
      </c>
      <c r="C64" t="inlineStr">
        <is>
          <t>Issuance of Capital Stock</t>
        </is>
      </c>
      <c r="D64" t="inlineStr">
        <is>
          <t>-</t>
        </is>
      </c>
      <c r="E64" t="inlineStr">
        <is>
          <t>-</t>
        </is>
      </c>
      <c r="F64" t="inlineStr">
        <is>
          <t>-</t>
        </is>
      </c>
      <c r="G64" t="inlineStr">
        <is>
          <t>0</t>
        </is>
      </c>
      <c r="H64" t="inlineStr">
        <is>
          <t>595,000</t>
        </is>
      </c>
    </row>
    <row r="65">
      <c r="A65" s="1" t="n">
        <v>63</v>
      </c>
      <c r="B65" t="inlineStr">
        <is>
          <t>9.</t>
        </is>
      </c>
      <c r="C65" t="inlineStr">
        <is>
          <t>Issuance of Debt</t>
        </is>
      </c>
      <c r="D65" t="inlineStr">
        <is>
          <t>856,800</t>
        </is>
      </c>
      <c r="E65" t="inlineStr">
        <is>
          <t>856,800</t>
        </is>
      </c>
      <c r="F65" t="inlineStr">
        <is>
          <t>295,000</t>
        </is>
      </c>
      <c r="G65" t="inlineStr">
        <is>
          <t>0</t>
        </is>
      </c>
      <c r="H65" t="inlineStr">
        <is>
          <t>680,000</t>
        </is>
      </c>
    </row>
    <row r="66">
      <c r="A66" s="1" t="n">
        <v>64</v>
      </c>
      <c r="B66" t="inlineStr">
        <is>
          <t>10.</t>
        </is>
      </c>
      <c r="C66" t="inlineStr">
        <is>
          <t>Repayment of Debt</t>
        </is>
      </c>
      <c r="D66" t="inlineStr">
        <is>
          <t>-302,800</t>
        </is>
      </c>
      <c r="E66" t="inlineStr">
        <is>
          <t>-302,800</t>
        </is>
      </c>
      <c r="F66" t="inlineStr">
        <is>
          <t>-305,000</t>
        </is>
      </c>
      <c r="G66" t="inlineStr">
        <is>
          <t>-7,200</t>
        </is>
      </c>
      <c r="H66" t="inlineStr">
        <is>
          <t>-1,134,000</t>
        </is>
      </c>
    </row>
    <row r="67">
      <c r="A67" s="1" t="n">
        <v>65</v>
      </c>
      <c r="B67" t="inlineStr">
        <is>
          <t>11.</t>
        </is>
      </c>
      <c r="C67" t="inlineStr">
        <is>
          <t>Repurchase of Capital Stock</t>
        </is>
      </c>
      <c r="D67" t="inlineStr">
        <is>
          <t>-</t>
        </is>
      </c>
      <c r="E67" t="inlineStr">
        <is>
          <t>-</t>
        </is>
      </c>
      <c r="F67" t="inlineStr">
        <is>
          <t>-</t>
        </is>
      </c>
      <c r="G67" t="inlineStr">
        <is>
          <t>0</t>
        </is>
      </c>
      <c r="H67" t="inlineStr">
        <is>
          <t>0</t>
        </is>
      </c>
    </row>
    <row r="68">
      <c r="A68" s="1" t="n">
        <v>66</v>
      </c>
      <c r="B68" t="inlineStr">
        <is>
          <t>12.</t>
        </is>
      </c>
      <c r="C68" t="inlineStr">
        <is>
          <t>Free Cash Flow</t>
        </is>
      </c>
      <c r="D68" t="inlineStr">
        <is>
          <t>-14,900</t>
        </is>
      </c>
      <c r="E68" t="inlineStr">
        <is>
          <t>-14,900</t>
        </is>
      </c>
      <c r="F68" t="inlineStr">
        <is>
          <t>-90,000</t>
        </is>
      </c>
      <c r="G68" t="inlineStr">
        <is>
          <t>-4,600</t>
        </is>
      </c>
      <c r="H68" t="inlineStr">
        <is>
          <t>-30,700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2022-02-27T20:48:43Z</dcterms:created>
  <dcterms:modified xmlns:dcterms="http://purl.org/dc/terms/" xmlns:xsi="http://www.w3.org/2001/XMLSchema-instance" xsi:type="dcterms:W3CDTF">2022-02-27T20:48:43Z</dcterms:modified>
</cp:coreProperties>
</file>