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cash-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6/29/2021</t>
        </is>
      </c>
      <c r="F1" s="1" t="inlineStr">
        <is>
          <t>6/29/2020</t>
        </is>
      </c>
      <c r="G1" s="1" t="inlineStr">
        <is>
          <t>6/29/2019</t>
        </is>
      </c>
      <c r="H1" s="1" t="inlineStr">
        <is>
          <t>6/29/2018</t>
        </is>
      </c>
    </row>
    <row r="2">
      <c r="A2" s="1" t="n">
        <v>0</v>
      </c>
      <c r="B2" t="inlineStr">
        <is>
          <t>1.</t>
        </is>
      </c>
      <c r="C2" t="inlineStr">
        <is>
          <t>Total Revenue</t>
        </is>
      </c>
      <c r="D2" t="inlineStr">
        <is>
          <t>184,903,000</t>
        </is>
      </c>
      <c r="E2" t="inlineStr">
        <is>
          <t>168,088,000</t>
        </is>
      </c>
      <c r="F2" t="inlineStr">
        <is>
          <t>143,015,000</t>
        </is>
      </c>
      <c r="G2" t="inlineStr">
        <is>
          <t>125,843,000</t>
        </is>
      </c>
      <c r="H2" t="inlineStr">
        <is>
          <t>110,360,000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Operating Revenue</t>
        </is>
      </c>
      <c r="D3" t="inlineStr">
        <is>
          <t>184,903,000</t>
        </is>
      </c>
      <c r="E3" t="inlineStr">
        <is>
          <t>168,088,000</t>
        </is>
      </c>
      <c r="F3" t="inlineStr">
        <is>
          <t>143,015,000</t>
        </is>
      </c>
      <c r="G3" t="inlineStr">
        <is>
          <t>125,843,000</t>
        </is>
      </c>
      <c r="H3" t="inlineStr">
        <is>
          <t>110,360,000</t>
        </is>
      </c>
    </row>
    <row r="4">
      <c r="A4" s="1" t="n">
        <v>2</v>
      </c>
      <c r="B4" t="inlineStr">
        <is>
          <t>2.</t>
        </is>
      </c>
      <c r="C4" t="inlineStr">
        <is>
          <t>Cost of Revenue</t>
        </is>
      </c>
      <c r="D4" t="inlineStr">
        <is>
          <t>57,642,000</t>
        </is>
      </c>
      <c r="E4" t="inlineStr">
        <is>
          <t>52,232,000</t>
        </is>
      </c>
      <c r="F4" t="inlineStr">
        <is>
          <t>46,078,000</t>
        </is>
      </c>
      <c r="G4" t="inlineStr">
        <is>
          <t>42,910,000</t>
        </is>
      </c>
      <c r="H4" t="inlineStr">
        <is>
          <t>38,353,000</t>
        </is>
      </c>
    </row>
    <row r="5">
      <c r="A5" s="1" t="n">
        <v>3</v>
      </c>
      <c r="B5" t="inlineStr">
        <is>
          <t>3.</t>
        </is>
      </c>
      <c r="C5" t="inlineStr">
        <is>
          <t>Gross Profit</t>
        </is>
      </c>
      <c r="D5" t="inlineStr">
        <is>
          <t>127,261,000</t>
        </is>
      </c>
      <c r="E5" t="inlineStr">
        <is>
          <t>115,856,000</t>
        </is>
      </c>
      <c r="F5" t="inlineStr">
        <is>
          <t>96,937,000</t>
        </is>
      </c>
      <c r="G5" t="inlineStr">
        <is>
          <t>82,933,000</t>
        </is>
      </c>
      <c r="H5" t="inlineStr">
        <is>
          <t>72,007,000</t>
        </is>
      </c>
    </row>
    <row r="6">
      <c r="A6" s="1" t="n">
        <v>4</v>
      </c>
      <c r="B6" t="inlineStr">
        <is>
          <t>4.</t>
        </is>
      </c>
      <c r="C6" t="inlineStr">
        <is>
          <t>Operating Expense</t>
        </is>
      </c>
      <c r="D6" t="inlineStr">
        <is>
          <t>48,633,000</t>
        </is>
      </c>
      <c r="E6" t="inlineStr">
        <is>
          <t>45,940,000</t>
        </is>
      </c>
      <c r="F6" t="inlineStr">
        <is>
          <t>43,978,000</t>
        </is>
      </c>
      <c r="G6" t="inlineStr">
        <is>
          <t>39,974,000</t>
        </is>
      </c>
      <c r="H6" t="inlineStr">
        <is>
          <t>36,949,000</t>
        </is>
      </c>
    </row>
    <row r="7">
      <c r="A7" s="1" t="n">
        <v>5</v>
      </c>
      <c r="B7" t="inlineStr">
        <is>
          <t>4.1.</t>
        </is>
      </c>
      <c r="C7">
        <f>&gt;Selling General and Administrative</f>
        <v/>
      </c>
      <c r="D7" t="inlineStr">
        <is>
          <t>26,385,000</t>
        </is>
      </c>
      <c r="E7" t="inlineStr">
        <is>
          <t>25,224,000</t>
        </is>
      </c>
      <c r="F7" t="inlineStr">
        <is>
          <t>24,709,000</t>
        </is>
      </c>
      <c r="G7" t="inlineStr">
        <is>
          <t>23,098,000</t>
        </is>
      </c>
      <c r="H7" t="inlineStr">
        <is>
          <t>22,223,000</t>
        </is>
      </c>
    </row>
    <row r="8">
      <c r="A8" s="1" t="n">
        <v>6</v>
      </c>
      <c r="B8" t="inlineStr">
        <is>
          <t>4.1.1.</t>
        </is>
      </c>
      <c r="C8">
        <f>&gt;=&gt;General &amp; Administrative Expense</f>
        <v/>
      </c>
      <c r="D8" t="inlineStr">
        <is>
          <t>5,520,000</t>
        </is>
      </c>
      <c r="E8" t="inlineStr">
        <is>
          <t>5,107,000</t>
        </is>
      </c>
      <c r="F8" t="inlineStr">
        <is>
          <t>5,111,000</t>
        </is>
      </c>
      <c r="G8" t="inlineStr">
        <is>
          <t>4,885,000</t>
        </is>
      </c>
      <c r="H8" t="inlineStr">
        <is>
          <t>4,754,000</t>
        </is>
      </c>
    </row>
    <row r="9">
      <c r="A9" s="1" t="n">
        <v>7</v>
      </c>
      <c r="B9" t="inlineStr">
        <is>
          <t>4.1.1.1.</t>
        </is>
      </c>
      <c r="C9">
        <f>&gt;=&gt;  Other G and A</f>
        <v/>
      </c>
      <c r="D9" t="inlineStr">
        <is>
          <t>5,520,000</t>
        </is>
      </c>
      <c r="E9" t="inlineStr">
        <is>
          <t>5,107,000</t>
        </is>
      </c>
      <c r="F9" t="inlineStr">
        <is>
          <t>5,111,000</t>
        </is>
      </c>
      <c r="G9" t="inlineStr">
        <is>
          <t>4,885,000</t>
        </is>
      </c>
      <c r="H9" t="inlineStr">
        <is>
          <t>4,754,000</t>
        </is>
      </c>
    </row>
    <row r="10">
      <c r="A10" s="1" t="n">
        <v>8</v>
      </c>
      <c r="B10" t="inlineStr">
        <is>
          <t>4.1.2.</t>
        </is>
      </c>
      <c r="C10">
        <f>&gt;  Selling &amp; Marketing Expense</f>
        <v/>
      </c>
      <c r="D10" t="inlineStr">
        <is>
          <t>20,865,000</t>
        </is>
      </c>
      <c r="E10" t="inlineStr">
        <is>
          <t>20,117,000</t>
        </is>
      </c>
      <c r="F10" t="inlineStr">
        <is>
          <t>19,598,000</t>
        </is>
      </c>
      <c r="G10" t="inlineStr">
        <is>
          <t>18,213,000</t>
        </is>
      </c>
      <c r="H10" t="inlineStr">
        <is>
          <t>17,469,000</t>
        </is>
      </c>
    </row>
    <row r="11">
      <c r="A11" s="1" t="n">
        <v>9</v>
      </c>
      <c r="B11" t="inlineStr">
        <is>
          <t>4.2.</t>
        </is>
      </c>
      <c r="C11" t="inlineStr">
        <is>
          <t xml:space="preserve">  Research &amp; Development</t>
        </is>
      </c>
      <c r="D11" t="inlineStr">
        <is>
          <t>22,248,000</t>
        </is>
      </c>
      <c r="E11" t="inlineStr">
        <is>
          <t>20,716,000</t>
        </is>
      </c>
      <c r="F11" t="inlineStr">
        <is>
          <t>19,269,000</t>
        </is>
      </c>
      <c r="G11" t="inlineStr">
        <is>
          <t>16,876,000</t>
        </is>
      </c>
      <c r="H11" t="inlineStr">
        <is>
          <t>14,726,000</t>
        </is>
      </c>
    </row>
    <row r="12">
      <c r="A12" s="1" t="n">
        <v>10</v>
      </c>
      <c r="B12" t="inlineStr">
        <is>
          <t>5.</t>
        </is>
      </c>
      <c r="C12" t="inlineStr">
        <is>
          <t>Operating Income</t>
        </is>
      </c>
      <c r="D12" t="inlineStr">
        <is>
          <t>78,628,000</t>
        </is>
      </c>
      <c r="E12" t="inlineStr">
        <is>
          <t>69,916,000</t>
        </is>
      </c>
      <c r="F12" t="inlineStr">
        <is>
          <t>52,959,000</t>
        </is>
      </c>
      <c r="G12" t="inlineStr">
        <is>
          <t>42,959,000</t>
        </is>
      </c>
      <c r="H12" t="inlineStr">
        <is>
          <t>35,058,000</t>
        </is>
      </c>
    </row>
    <row r="13">
      <c r="A13" s="1" t="n">
        <v>11</v>
      </c>
      <c r="B13" t="inlineStr">
        <is>
          <t>6.</t>
        </is>
      </c>
      <c r="C13" t="inlineStr">
        <is>
          <t>Net Non Operating Interest Income Expense</t>
        </is>
      </c>
      <c r="D13" t="inlineStr">
        <is>
          <t>-211,000</t>
        </is>
      </c>
      <c r="E13" t="inlineStr">
        <is>
          <t>-215,000</t>
        </is>
      </c>
      <c r="F13" t="inlineStr">
        <is>
          <t>89,000</t>
        </is>
      </c>
      <c r="G13" t="inlineStr">
        <is>
          <t>76,000</t>
        </is>
      </c>
      <c r="H13" t="inlineStr">
        <is>
          <t>-2,733,000</t>
        </is>
      </c>
    </row>
    <row r="14">
      <c r="A14" s="1" t="n">
        <v>12</v>
      </c>
      <c r="B14" t="inlineStr">
        <is>
          <t>6.1.</t>
        </is>
      </c>
      <c r="C14">
        <f>&gt;Interest Income Non Operating</f>
        <v/>
      </c>
      <c r="D14" t="inlineStr">
        <is>
          <t>2,039,000</t>
        </is>
      </c>
      <c r="E14" t="inlineStr">
        <is>
          <t>2,131,000</t>
        </is>
      </c>
      <c r="F14" t="inlineStr">
        <is>
          <t>2,680,000</t>
        </is>
      </c>
      <c r="G14" t="inlineStr">
        <is>
          <t>2,762,000</t>
        </is>
      </c>
      <c r="H14" t="inlineStr">
        <is>
          <t>-</t>
        </is>
      </c>
    </row>
    <row r="15">
      <c r="A15" s="1" t="n">
        <v>13</v>
      </c>
      <c r="B15" t="inlineStr">
        <is>
          <t>6.2.</t>
        </is>
      </c>
      <c r="C15" t="inlineStr">
        <is>
          <t xml:space="preserve">  Interest Expense Non Operating</t>
        </is>
      </c>
      <c r="D15" t="inlineStr">
        <is>
          <t>2,250,000</t>
        </is>
      </c>
      <c r="E15" t="inlineStr">
        <is>
          <t>2,346,000</t>
        </is>
      </c>
      <c r="F15" t="inlineStr">
        <is>
          <t>2,591,000</t>
        </is>
      </c>
      <c r="G15" t="inlineStr">
        <is>
          <t>2,686,000</t>
        </is>
      </c>
      <c r="H15" t="inlineStr">
        <is>
          <t>2,733,000</t>
        </is>
      </c>
    </row>
    <row r="16">
      <c r="A16" s="1" t="n">
        <v>14</v>
      </c>
      <c r="B16" t="inlineStr">
        <is>
          <t>7.</t>
        </is>
      </c>
      <c r="C16" t="inlineStr">
        <is>
          <t>Other Income Expense</t>
        </is>
      </c>
      <c r="D16" t="inlineStr">
        <is>
          <t>1,263,000</t>
        </is>
      </c>
      <c r="E16" t="inlineStr">
        <is>
          <t>1,401,000</t>
        </is>
      </c>
      <c r="F16" t="inlineStr">
        <is>
          <t>-12,000</t>
        </is>
      </c>
      <c r="G16" t="inlineStr">
        <is>
          <t>653,000</t>
        </is>
      </c>
      <c r="H16" t="inlineStr">
        <is>
          <t>4,149,000</t>
        </is>
      </c>
    </row>
    <row r="17">
      <c r="A17" s="1" t="n">
        <v>15</v>
      </c>
      <c r="B17" t="inlineStr">
        <is>
          <t>7.1.</t>
        </is>
      </c>
      <c r="C17">
        <f>&gt;Gain on Sale of Security</f>
        <v/>
      </c>
      <c r="D17" t="inlineStr">
        <is>
          <t>1,233,000</t>
        </is>
      </c>
      <c r="E17" t="inlineStr">
        <is>
          <t>1,303,000</t>
        </is>
      </c>
      <c r="F17" t="inlineStr">
        <is>
          <t>28,000</t>
        </is>
      </c>
      <c r="G17" t="inlineStr">
        <is>
          <t>710,000</t>
        </is>
      </c>
      <c r="H17" t="inlineStr">
        <is>
          <t>4,208,000</t>
        </is>
      </c>
    </row>
    <row r="18">
      <c r="A18" s="1" t="n">
        <v>16</v>
      </c>
      <c r="B18" t="inlineStr">
        <is>
          <t>7.2.</t>
        </is>
      </c>
      <c r="C18">
        <f>&gt;Special Income Charges</f>
        <v/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>
        <is>
          <t>7.2.1.</t>
        </is>
      </c>
      <c r="C19">
        <f>&gt;  Restructuring &amp; Mergers Acquisition</f>
        <v/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>
        <is>
          <t>7.3.</t>
        </is>
      </c>
      <c r="C20" t="inlineStr">
        <is>
          <t xml:space="preserve">  Other Non Operating Income Expenses</t>
        </is>
      </c>
      <c r="D20" t="inlineStr">
        <is>
          <t>30,000</t>
        </is>
      </c>
      <c r="E20" t="inlineStr">
        <is>
          <t>98,000</t>
        </is>
      </c>
      <c r="F20" t="inlineStr">
        <is>
          <t>-40,000</t>
        </is>
      </c>
      <c r="G20" t="inlineStr">
        <is>
          <t>-57,000</t>
        </is>
      </c>
      <c r="H20" t="inlineStr">
        <is>
          <t>-59,000</t>
        </is>
      </c>
    </row>
    <row r="21">
      <c r="A21" s="1" t="n">
        <v>19</v>
      </c>
      <c r="B21" t="inlineStr">
        <is>
          <t>8.</t>
        </is>
      </c>
      <c r="C21" t="inlineStr">
        <is>
          <t>Pretax Income</t>
        </is>
      </c>
      <c r="D21" t="inlineStr">
        <is>
          <t>79,680,000</t>
        </is>
      </c>
      <c r="E21" t="inlineStr">
        <is>
          <t>71,102,000</t>
        </is>
      </c>
      <c r="F21" t="inlineStr">
        <is>
          <t>53,036,000</t>
        </is>
      </c>
      <c r="G21" t="inlineStr">
        <is>
          <t>43,688,000</t>
        </is>
      </c>
      <c r="H21" t="inlineStr">
        <is>
          <t>36,474,000</t>
        </is>
      </c>
    </row>
    <row r="22">
      <c r="A22" s="1" t="n">
        <v>20</v>
      </c>
      <c r="B22" t="inlineStr">
        <is>
          <t>9.</t>
        </is>
      </c>
      <c r="C22" t="inlineStr">
        <is>
          <t>Tax Provision</t>
        </is>
      </c>
      <c r="D22" t="inlineStr">
        <is>
          <t>8,495,000</t>
        </is>
      </c>
      <c r="E22" t="inlineStr">
        <is>
          <t>9,831,000</t>
        </is>
      </c>
      <c r="F22" t="inlineStr">
        <is>
          <t>8,755,000</t>
        </is>
      </c>
      <c r="G22" t="inlineStr">
        <is>
          <t>4,448,000</t>
        </is>
      </c>
      <c r="H22" t="inlineStr">
        <is>
          <t>19,903,000</t>
        </is>
      </c>
    </row>
    <row r="23">
      <c r="A23" s="1" t="n">
        <v>21</v>
      </c>
      <c r="B23" t="inlineStr">
        <is>
          <t>10.</t>
        </is>
      </c>
      <c r="C23" t="inlineStr">
        <is>
          <t>Net Income Common Stockholders</t>
        </is>
      </c>
      <c r="D23" t="inlineStr">
        <is>
          <t>71,185,000</t>
        </is>
      </c>
      <c r="E23" t="inlineStr">
        <is>
          <t>61,271,000</t>
        </is>
      </c>
      <c r="F23" t="inlineStr">
        <is>
          <t>44,281,000</t>
        </is>
      </c>
      <c r="G23" t="inlineStr">
        <is>
          <t>39,240,000</t>
        </is>
      </c>
      <c r="H23" t="inlineStr">
        <is>
          <t>16,571,000</t>
        </is>
      </c>
    </row>
    <row r="24">
      <c r="A24" s="1" t="n">
        <v>22</v>
      </c>
      <c r="B24" t="inlineStr">
        <is>
          <t>10.1.</t>
        </is>
      </c>
      <c r="C24" t="inlineStr">
        <is>
          <t xml:space="preserve">  Net Income</t>
        </is>
      </c>
      <c r="D24" t="inlineStr">
        <is>
          <t>71,185,000</t>
        </is>
      </c>
      <c r="E24" t="inlineStr">
        <is>
          <t>61,271,000</t>
        </is>
      </c>
      <c r="F24" t="inlineStr">
        <is>
          <t>44,281,000</t>
        </is>
      </c>
      <c r="G24" t="inlineStr">
        <is>
          <t>39,240,000</t>
        </is>
      </c>
      <c r="H24" t="inlineStr">
        <is>
          <t>16,571,000</t>
        </is>
      </c>
    </row>
    <row r="25">
      <c r="A25" s="1" t="n">
        <v>23</v>
      </c>
      <c r="B25" t="inlineStr">
        <is>
          <t>10.1.1.</t>
        </is>
      </c>
      <c r="C25" t="inlineStr">
        <is>
          <t xml:space="preserve">    Net Income Including Non-Controlling Interests</t>
        </is>
      </c>
      <c r="D25" t="inlineStr">
        <is>
          <t>71,185,000</t>
        </is>
      </c>
      <c r="E25" t="inlineStr">
        <is>
          <t>61,271,000</t>
        </is>
      </c>
      <c r="F25" t="inlineStr">
        <is>
          <t>44,281,000</t>
        </is>
      </c>
      <c r="G25" t="inlineStr">
        <is>
          <t>39,240,000</t>
        </is>
      </c>
      <c r="H25" t="inlineStr">
        <is>
          <t>16,571,000</t>
        </is>
      </c>
    </row>
    <row r="26">
      <c r="A26" s="1" t="n">
        <v>24</v>
      </c>
      <c r="B26" t="inlineStr">
        <is>
          <t>10.1.1.1.</t>
        </is>
      </c>
      <c r="C26" t="inlineStr">
        <is>
          <t xml:space="preserve">      Net Income Continuous Operations</t>
        </is>
      </c>
      <c r="D26" t="inlineStr">
        <is>
          <t>71,185,000</t>
        </is>
      </c>
      <c r="E26" t="inlineStr">
        <is>
          <t>61,271,000</t>
        </is>
      </c>
      <c r="F26" t="inlineStr">
        <is>
          <t>44,281,000</t>
        </is>
      </c>
      <c r="G26" t="inlineStr">
        <is>
          <t>39,240,000</t>
        </is>
      </c>
      <c r="H26" t="inlineStr">
        <is>
          <t>16,571,000</t>
        </is>
      </c>
    </row>
    <row r="27">
      <c r="A27" s="1" t="n">
        <v>25</v>
      </c>
      <c r="B27" t="inlineStr">
        <is>
          <t>11.</t>
        </is>
      </c>
      <c r="C27" t="inlineStr">
        <is>
          <t>Diluted NI Available to Com Stockholders</t>
        </is>
      </c>
      <c r="D27" t="inlineStr">
        <is>
          <t>71,185,000</t>
        </is>
      </c>
      <c r="E27" t="inlineStr">
        <is>
          <t>61,271,000</t>
        </is>
      </c>
      <c r="F27" t="inlineStr">
        <is>
          <t>44,281,000</t>
        </is>
      </c>
      <c r="G27" t="inlineStr">
        <is>
          <t>39,240,000</t>
        </is>
      </c>
      <c r="H27" t="inlineStr">
        <is>
          <t>16,571,000</t>
        </is>
      </c>
    </row>
    <row r="28">
      <c r="A28" s="1" t="n">
        <v>26</v>
      </c>
      <c r="B28" t="inlineStr">
        <is>
          <t>12.</t>
        </is>
      </c>
      <c r="C28" t="inlineStr">
        <is>
          <t>Basic EPS</t>
        </is>
      </c>
      <c r="D28" t="inlineStr">
        <is>
          <t>-</t>
        </is>
      </c>
      <c r="E28" t="inlineStr">
        <is>
          <t>8.12</t>
        </is>
      </c>
      <c r="F28" t="inlineStr">
        <is>
          <t>5.82</t>
        </is>
      </c>
      <c r="G28" t="inlineStr">
        <is>
          <t>5.11</t>
        </is>
      </c>
      <c r="H28" t="inlineStr">
        <is>
          <t>2.15</t>
        </is>
      </c>
    </row>
    <row r="29">
      <c r="A29" s="1" t="n">
        <v>27</v>
      </c>
      <c r="B29" t="inlineStr">
        <is>
          <t>13.</t>
        </is>
      </c>
      <c r="C29" t="inlineStr">
        <is>
          <t>Diluted EPS</t>
        </is>
      </c>
      <c r="D29" t="inlineStr">
        <is>
          <t>-</t>
        </is>
      </c>
      <c r="E29" t="inlineStr">
        <is>
          <t>8.05</t>
        </is>
      </c>
      <c r="F29" t="inlineStr">
        <is>
          <t>5.76</t>
        </is>
      </c>
      <c r="G29" t="inlineStr">
        <is>
          <t>5.06</t>
        </is>
      </c>
      <c r="H29" t="inlineStr">
        <is>
          <t>2.13</t>
        </is>
      </c>
    </row>
    <row r="30">
      <c r="A30" s="1" t="n">
        <v>28</v>
      </c>
      <c r="B30" t="inlineStr">
        <is>
          <t>14.</t>
        </is>
      </c>
      <c r="C30" t="inlineStr">
        <is>
          <t>Basic Average Shares</t>
        </is>
      </c>
      <c r="D30" t="inlineStr">
        <is>
          <t>-</t>
        </is>
      </c>
      <c r="E30" t="inlineStr">
        <is>
          <t>7,547,000</t>
        </is>
      </c>
      <c r="F30" t="inlineStr">
        <is>
          <t>7,610,000</t>
        </is>
      </c>
      <c r="G30" t="inlineStr">
        <is>
          <t>7,673,000</t>
        </is>
      </c>
      <c r="H30" t="inlineStr">
        <is>
          <t>7,700,000</t>
        </is>
      </c>
    </row>
    <row r="31">
      <c r="A31" s="1" t="n">
        <v>29</v>
      </c>
      <c r="B31" t="inlineStr">
        <is>
          <t>15.</t>
        </is>
      </c>
      <c r="C31" t="inlineStr">
        <is>
          <t>Diluted Average Shares</t>
        </is>
      </c>
      <c r="D31" t="inlineStr">
        <is>
          <t>-</t>
        </is>
      </c>
      <c r="E31" t="inlineStr">
        <is>
          <t>7,608,000</t>
        </is>
      </c>
      <c r="F31" t="inlineStr">
        <is>
          <t>7,683,000</t>
        </is>
      </c>
      <c r="G31" t="inlineStr">
        <is>
          <t>7,753,000</t>
        </is>
      </c>
      <c r="H31" t="inlineStr">
        <is>
          <t>7,794,000</t>
        </is>
      </c>
    </row>
    <row r="32">
      <c r="A32" s="1" t="n">
        <v>30</v>
      </c>
      <c r="B32" t="inlineStr">
        <is>
          <t>16.</t>
        </is>
      </c>
      <c r="C32" t="inlineStr">
        <is>
          <t>Total Operating Income as Reported</t>
        </is>
      </c>
      <c r="D32" t="inlineStr">
        <is>
          <t>78,628,000</t>
        </is>
      </c>
      <c r="E32" t="inlineStr">
        <is>
          <t>69,916,000</t>
        </is>
      </c>
      <c r="F32" t="inlineStr">
        <is>
          <t>52,959,000</t>
        </is>
      </c>
      <c r="G32" t="inlineStr">
        <is>
          <t>42,959,000</t>
        </is>
      </c>
      <c r="H32" t="inlineStr">
        <is>
          <t>35,058,000</t>
        </is>
      </c>
    </row>
    <row r="33">
      <c r="A33" s="1" t="n">
        <v>31</v>
      </c>
      <c r="B33" t="inlineStr">
        <is>
          <t>17.</t>
        </is>
      </c>
      <c r="C33" t="inlineStr">
        <is>
          <t>Total Expenses</t>
        </is>
      </c>
      <c r="D33" t="inlineStr">
        <is>
          <t>106,275,000</t>
        </is>
      </c>
      <c r="E33" t="inlineStr">
        <is>
          <t>98,172,000</t>
        </is>
      </c>
      <c r="F33" t="inlineStr">
        <is>
          <t>90,056,000</t>
        </is>
      </c>
      <c r="G33" t="inlineStr">
        <is>
          <t>82,884,000</t>
        </is>
      </c>
      <c r="H33" t="inlineStr">
        <is>
          <t>75,302,000</t>
        </is>
      </c>
    </row>
    <row r="34">
      <c r="A34" s="1" t="n">
        <v>32</v>
      </c>
      <c r="B34" t="inlineStr">
        <is>
          <t>18.</t>
        </is>
      </c>
      <c r="C34" t="inlineStr">
        <is>
          <t>Net Income from Continuing &amp; Discontinued Operation</t>
        </is>
      </c>
      <c r="D34" t="inlineStr">
        <is>
          <t>71,185,000</t>
        </is>
      </c>
      <c r="E34" t="inlineStr">
        <is>
          <t>61,271,000</t>
        </is>
      </c>
      <c r="F34" t="inlineStr">
        <is>
          <t>44,281,000</t>
        </is>
      </c>
      <c r="G34" t="inlineStr">
        <is>
          <t>39,240,000</t>
        </is>
      </c>
      <c r="H34" t="inlineStr">
        <is>
          <t>16,571,000</t>
        </is>
      </c>
    </row>
    <row r="35">
      <c r="A35" s="1" t="n">
        <v>33</v>
      </c>
      <c r="B35" t="inlineStr">
        <is>
          <t>19.</t>
        </is>
      </c>
      <c r="C35" t="inlineStr">
        <is>
          <t>Normalized Income</t>
        </is>
      </c>
      <c r="D35" t="inlineStr">
        <is>
          <t>70,083,455</t>
        </is>
      </c>
      <c r="E35" t="inlineStr">
        <is>
          <t>60,150,420</t>
        </is>
      </c>
      <c r="F35" t="inlineStr">
        <is>
          <t>44,257,620</t>
        </is>
      </c>
      <c r="G35" t="inlineStr">
        <is>
          <t>38,602,420</t>
        </is>
      </c>
      <c r="H35" t="inlineStr">
        <is>
          <t>13,499,160</t>
        </is>
      </c>
    </row>
    <row r="36">
      <c r="A36" s="1" t="n">
        <v>34</v>
      </c>
      <c r="B36" t="inlineStr">
        <is>
          <t>20.</t>
        </is>
      </c>
      <c r="C36" t="inlineStr">
        <is>
          <t>Interest Income</t>
        </is>
      </c>
      <c r="D36" t="inlineStr">
        <is>
          <t>2,039,000</t>
        </is>
      </c>
      <c r="E36" t="inlineStr">
        <is>
          <t>2,131,000</t>
        </is>
      </c>
      <c r="F36" t="inlineStr">
        <is>
          <t>2,680,000</t>
        </is>
      </c>
      <c r="G36" t="inlineStr">
        <is>
          <t>2,762,000</t>
        </is>
      </c>
      <c r="H36" t="inlineStr">
        <is>
          <t>-</t>
        </is>
      </c>
    </row>
    <row r="37">
      <c r="A37" s="1" t="n">
        <v>35</v>
      </c>
      <c r="B37" t="inlineStr">
        <is>
          <t>21.</t>
        </is>
      </c>
      <c r="C37" t="inlineStr">
        <is>
          <t>Interest Expense</t>
        </is>
      </c>
      <c r="D37" t="inlineStr">
        <is>
          <t>2,250,000</t>
        </is>
      </c>
      <c r="E37" t="inlineStr">
        <is>
          <t>2,346,000</t>
        </is>
      </c>
      <c r="F37" t="inlineStr">
        <is>
          <t>2,591,000</t>
        </is>
      </c>
      <c r="G37" t="inlineStr">
        <is>
          <t>2,686,000</t>
        </is>
      </c>
      <c r="H37" t="inlineStr">
        <is>
          <t>2,733,000</t>
        </is>
      </c>
    </row>
    <row r="38">
      <c r="A38" s="1" t="n">
        <v>36</v>
      </c>
      <c r="B38" t="inlineStr">
        <is>
          <t>22.</t>
        </is>
      </c>
      <c r="C38" t="inlineStr">
        <is>
          <t>Net Interest Income</t>
        </is>
      </c>
      <c r="D38" t="inlineStr">
        <is>
          <t>-211,000</t>
        </is>
      </c>
      <c r="E38" t="inlineStr">
        <is>
          <t>-215,000</t>
        </is>
      </c>
      <c r="F38" t="inlineStr">
        <is>
          <t>89,000</t>
        </is>
      </c>
      <c r="G38" t="inlineStr">
        <is>
          <t>76,000</t>
        </is>
      </c>
      <c r="H38" t="inlineStr">
        <is>
          <t>-2,733,000</t>
        </is>
      </c>
    </row>
    <row r="39">
      <c r="A39" s="1" t="n">
        <v>37</v>
      </c>
      <c r="B39" t="inlineStr">
        <is>
          <t>23.</t>
        </is>
      </c>
      <c r="C39" t="inlineStr">
        <is>
          <t>EBIT</t>
        </is>
      </c>
      <c r="D39" t="inlineStr">
        <is>
          <t>81,930,000</t>
        </is>
      </c>
      <c r="E39" t="inlineStr">
        <is>
          <t>73,448,000</t>
        </is>
      </c>
      <c r="F39" t="inlineStr">
        <is>
          <t>55,627,000</t>
        </is>
      </c>
      <c r="G39" t="inlineStr">
        <is>
          <t>46,374,000</t>
        </is>
      </c>
      <c r="H39" t="inlineStr">
        <is>
          <t>39,207,000</t>
        </is>
      </c>
    </row>
    <row r="40">
      <c r="A40" s="1" t="n">
        <v>38</v>
      </c>
      <c r="B40" t="inlineStr">
        <is>
          <t>24.</t>
        </is>
      </c>
      <c r="C40" t="inlineStr">
        <is>
          <t>EBITDA</t>
        </is>
      </c>
      <c r="D40" t="inlineStr">
        <is>
          <t>94,918,000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s="1" t="n">
        <v>39</v>
      </c>
      <c r="B41" t="inlineStr">
        <is>
          <t>25.</t>
        </is>
      </c>
      <c r="C41" t="inlineStr">
        <is>
          <t>Reconciled Cost of Revenue</t>
        </is>
      </c>
      <c r="D41" t="inlineStr">
        <is>
          <t>57,642,000</t>
        </is>
      </c>
      <c r="E41" t="inlineStr">
        <is>
          <t>52,232,000</t>
        </is>
      </c>
      <c r="F41" t="inlineStr">
        <is>
          <t>46,078,000</t>
        </is>
      </c>
      <c r="G41" t="inlineStr">
        <is>
          <t>42,910,000</t>
        </is>
      </c>
      <c r="H41" t="inlineStr">
        <is>
          <t>38,353,000</t>
        </is>
      </c>
    </row>
    <row r="42">
      <c r="A42" s="1" t="n">
        <v>40</v>
      </c>
      <c r="B42" t="inlineStr">
        <is>
          <t>26.</t>
        </is>
      </c>
      <c r="C42" t="inlineStr">
        <is>
          <t>Reconciled Depreciation</t>
        </is>
      </c>
      <c r="D42" t="inlineStr">
        <is>
          <t>12,988,000</t>
        </is>
      </c>
      <c r="E42" t="inlineStr">
        <is>
          <t>11,686,000</t>
        </is>
      </c>
      <c r="F42" t="inlineStr">
        <is>
          <t>12,796,000</t>
        </is>
      </c>
      <c r="G42" t="inlineStr">
        <is>
          <t>11,682,000</t>
        </is>
      </c>
      <c r="H42" t="inlineStr">
        <is>
          <t>10,261,000</t>
        </is>
      </c>
    </row>
    <row r="43">
      <c r="A43" s="1" t="n">
        <v>41</v>
      </c>
      <c r="B43" t="inlineStr">
        <is>
          <t>27.</t>
        </is>
      </c>
      <c r="C43" t="inlineStr">
        <is>
          <t>Net Income from Continuing Operation Net Minority Interest</t>
        </is>
      </c>
      <c r="D43" t="inlineStr">
        <is>
          <t>71,185,000</t>
        </is>
      </c>
      <c r="E43" t="inlineStr">
        <is>
          <t>61,271,000</t>
        </is>
      </c>
      <c r="F43" t="inlineStr">
        <is>
          <t>44,281,000</t>
        </is>
      </c>
      <c r="G43" t="inlineStr">
        <is>
          <t>39,240,000</t>
        </is>
      </c>
      <c r="H43" t="inlineStr">
        <is>
          <t>16,571,000</t>
        </is>
      </c>
    </row>
    <row r="44">
      <c r="A44" s="1" t="n">
        <v>42</v>
      </c>
      <c r="B44" t="inlineStr">
        <is>
          <t>28.</t>
        </is>
      </c>
      <c r="C44" t="inlineStr">
        <is>
          <t>Total Unusual Items Excluding Goodwill</t>
        </is>
      </c>
      <c r="D44" t="inlineStr">
        <is>
          <t>1,233,000</t>
        </is>
      </c>
      <c r="E44" t="inlineStr">
        <is>
          <t>1,303,000</t>
        </is>
      </c>
      <c r="F44" t="inlineStr">
        <is>
          <t>28,000</t>
        </is>
      </c>
      <c r="G44" t="inlineStr">
        <is>
          <t>710,000</t>
        </is>
      </c>
      <c r="H44" t="inlineStr">
        <is>
          <t>4,208,000</t>
        </is>
      </c>
    </row>
    <row r="45">
      <c r="A45" s="1" t="n">
        <v>43</v>
      </c>
      <c r="B45" t="inlineStr">
        <is>
          <t>29.</t>
        </is>
      </c>
      <c r="C45" t="inlineStr">
        <is>
          <t>Total Unusual Items</t>
        </is>
      </c>
      <c r="D45" t="inlineStr">
        <is>
          <t>1,233,000</t>
        </is>
      </c>
      <c r="E45" t="inlineStr">
        <is>
          <t>1,303,000</t>
        </is>
      </c>
      <c r="F45" t="inlineStr">
        <is>
          <t>28,000</t>
        </is>
      </c>
      <c r="G45" t="inlineStr">
        <is>
          <t>710,000</t>
        </is>
      </c>
      <c r="H45" t="inlineStr">
        <is>
          <t>4,208,000</t>
        </is>
      </c>
    </row>
    <row r="46">
      <c r="A46" s="1" t="n">
        <v>44</v>
      </c>
      <c r="B46" t="inlineStr">
        <is>
          <t>30.</t>
        </is>
      </c>
      <c r="C46" t="inlineStr">
        <is>
          <t>Normalized EBITDA</t>
        </is>
      </c>
      <c r="D46" t="inlineStr">
        <is>
          <t>93,685,000</t>
        </is>
      </c>
      <c r="E46" t="inlineStr">
        <is>
          <t>83,831,000</t>
        </is>
      </c>
      <c r="F46" t="inlineStr">
        <is>
          <t>68,395,000</t>
        </is>
      </c>
      <c r="G46" t="inlineStr">
        <is>
          <t>57,346,000</t>
        </is>
      </c>
      <c r="H46" t="inlineStr">
        <is>
          <t>45,260,000</t>
        </is>
      </c>
    </row>
    <row r="47">
      <c r="A47" s="1" t="n">
        <v>45</v>
      </c>
      <c r="B47" t="inlineStr">
        <is>
          <t>31.</t>
        </is>
      </c>
      <c r="C47" t="inlineStr">
        <is>
          <t>Tax Rate for Calcs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</row>
    <row r="48">
      <c r="A48" s="1" t="n">
        <v>46</v>
      </c>
      <c r="B48" t="inlineStr">
        <is>
          <t>32.</t>
        </is>
      </c>
      <c r="C48" t="inlineStr">
        <is>
          <t>Tax Effect of Unusual Items</t>
        </is>
      </c>
      <c r="D48" t="inlineStr">
        <is>
          <t>131,455</t>
        </is>
      </c>
      <c r="E48" t="inlineStr">
        <is>
          <t>182,420</t>
        </is>
      </c>
      <c r="F48" t="inlineStr">
        <is>
          <t>4,620</t>
        </is>
      </c>
      <c r="G48" t="inlineStr">
        <is>
          <t>72,420</t>
        </is>
      </c>
      <c r="H48" t="inlineStr">
        <is>
          <t>1,136,160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6/29/2021</t>
        </is>
      </c>
      <c r="E1" s="1" t="inlineStr">
        <is>
          <t>6/29/2020</t>
        </is>
      </c>
      <c r="F1" s="1" t="inlineStr">
        <is>
          <t>6/29/2019</t>
        </is>
      </c>
      <c r="G1" s="1" t="inlineStr">
        <is>
          <t>6/29/2018</t>
        </is>
      </c>
    </row>
    <row r="2">
      <c r="A2" s="1" t="n">
        <v>0</v>
      </c>
      <c r="B2" t="inlineStr">
        <is>
          <t>1.</t>
        </is>
      </c>
      <c r="C2" t="inlineStr">
        <is>
          <t>Total Assets</t>
        </is>
      </c>
      <c r="D2" t="inlineStr">
        <is>
          <t>333,779,000</t>
        </is>
      </c>
      <c r="E2" t="inlineStr">
        <is>
          <t>301,311,000</t>
        </is>
      </c>
      <c r="F2" t="inlineStr">
        <is>
          <t>286,556,000</t>
        </is>
      </c>
      <c r="G2" t="inlineStr">
        <is>
          <t>258,848,000</t>
        </is>
      </c>
    </row>
    <row r="3">
      <c r="A3" s="1" t="n">
        <v>1</v>
      </c>
      <c r="B3" t="inlineStr">
        <is>
          <t>1.1.</t>
        </is>
      </c>
      <c r="C3">
        <f>&gt;Current Assets</f>
        <v/>
      </c>
      <c r="D3" t="inlineStr">
        <is>
          <t>184,406,000</t>
        </is>
      </c>
      <c r="E3" t="inlineStr">
        <is>
          <t>181,915,000</t>
        </is>
      </c>
      <c r="F3" t="inlineStr">
        <is>
          <t>175,552,000</t>
        </is>
      </c>
      <c r="G3" t="inlineStr">
        <is>
          <t>169,662,000</t>
        </is>
      </c>
    </row>
    <row r="4">
      <c r="A4" s="1" t="n">
        <v>2</v>
      </c>
      <c r="B4" t="inlineStr">
        <is>
          <t>1.1.1.</t>
        </is>
      </c>
      <c r="C4">
        <f>&gt;=&gt;Cash, Cash Equivalents &amp; Short Term Investments</f>
        <v/>
      </c>
      <c r="D4" t="inlineStr">
        <is>
          <t>130,334,000</t>
        </is>
      </c>
      <c r="E4" t="inlineStr">
        <is>
          <t>136,527,000</t>
        </is>
      </c>
      <c r="F4" t="inlineStr">
        <is>
          <t>133,819,000</t>
        </is>
      </c>
      <c r="G4" t="inlineStr">
        <is>
          <t>133,768,000</t>
        </is>
      </c>
    </row>
    <row r="5">
      <c r="A5" s="1" t="n">
        <v>3</v>
      </c>
      <c r="B5" t="inlineStr">
        <is>
          <t>1.1.1.1.</t>
        </is>
      </c>
      <c r="C5">
        <f>&gt;=&gt;=&gt;Cash And Cash Equivalents</f>
        <v/>
      </c>
      <c r="D5" t="inlineStr">
        <is>
          <t>11,748,000</t>
        </is>
      </c>
      <c r="E5" t="inlineStr">
        <is>
          <t>13,576,000</t>
        </is>
      </c>
      <c r="F5" t="inlineStr">
        <is>
          <t>11,356,000</t>
        </is>
      </c>
      <c r="G5" t="inlineStr">
        <is>
          <t>11,946,000</t>
        </is>
      </c>
    </row>
    <row r="6">
      <c r="A6" s="1" t="n">
        <v>4</v>
      </c>
      <c r="B6" t="inlineStr">
        <is>
          <t>1.1.1.1.1.</t>
        </is>
      </c>
      <c r="C6">
        <f>&gt;=&gt;=&gt;=&gt;Cash</f>
        <v/>
      </c>
      <c r="D6" t="inlineStr">
        <is>
          <t>7,272,000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5</v>
      </c>
      <c r="B7" t="inlineStr">
        <is>
          <t>1.1.1.1.2.</t>
        </is>
      </c>
      <c r="C7">
        <f>&gt;=&gt;=&gt;  Cash Equivalents</f>
        <v/>
      </c>
      <c r="D7" t="inlineStr">
        <is>
          <t>4,476,000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6</v>
      </c>
      <c r="B8" t="inlineStr">
        <is>
          <t>1.1.1.2.</t>
        </is>
      </c>
      <c r="C8">
        <f>&gt;=&gt;  Other Short Term Investments</f>
        <v/>
      </c>
      <c r="D8" t="inlineStr">
        <is>
          <t>118,586,000</t>
        </is>
      </c>
      <c r="E8" t="inlineStr">
        <is>
          <t>122,951,000</t>
        </is>
      </c>
      <c r="F8" t="inlineStr">
        <is>
          <t>122,463,000</t>
        </is>
      </c>
      <c r="G8" t="inlineStr">
        <is>
          <t>121,822,000</t>
        </is>
      </c>
    </row>
    <row r="9">
      <c r="A9" s="1" t="n">
        <v>7</v>
      </c>
      <c r="B9" t="inlineStr">
        <is>
          <t>1.1.2.</t>
        </is>
      </c>
      <c r="C9">
        <f>&gt;=&gt;Receivables</f>
        <v/>
      </c>
      <c r="D9" t="inlineStr">
        <is>
          <t>38,043,000</t>
        </is>
      </c>
      <c r="E9" t="inlineStr">
        <is>
          <t>32,011,000</t>
        </is>
      </c>
      <c r="F9" t="inlineStr">
        <is>
          <t>29,524,000</t>
        </is>
      </c>
      <c r="G9" t="inlineStr">
        <is>
          <t>26,481,000</t>
        </is>
      </c>
    </row>
    <row r="10">
      <c r="A10" s="1" t="n">
        <v>8</v>
      </c>
      <c r="B10" t="inlineStr">
        <is>
          <t>1.1.2.1.</t>
        </is>
      </c>
      <c r="C10">
        <f>&gt;=&gt;  Accounts receivable</f>
        <v/>
      </c>
      <c r="D10" t="inlineStr">
        <is>
          <t>38,043,000</t>
        </is>
      </c>
      <c r="E10" t="inlineStr">
        <is>
          <t>32,011,000</t>
        </is>
      </c>
      <c r="F10" t="inlineStr">
        <is>
          <t>29,524,000</t>
        </is>
      </c>
      <c r="G10" t="inlineStr">
        <is>
          <t>26,481,000</t>
        </is>
      </c>
    </row>
    <row r="11">
      <c r="A11" s="1" t="n">
        <v>9</v>
      </c>
      <c r="B11" t="inlineStr">
        <is>
          <t>1.1.2.1.1.</t>
        </is>
      </c>
      <c r="C11">
        <f>&gt;=&gt;  =&gt;Gross Accounts Receivable</f>
        <v/>
      </c>
      <c r="D11" t="inlineStr">
        <is>
          <t>38,794,000</t>
        </is>
      </c>
      <c r="E11" t="inlineStr">
        <is>
          <t>32,799,000</t>
        </is>
      </c>
      <c r="F11" t="inlineStr">
        <is>
          <t>29,935,000</t>
        </is>
      </c>
      <c r="G11" t="inlineStr">
        <is>
          <t>26,858,000</t>
        </is>
      </c>
    </row>
    <row r="12">
      <c r="A12" s="1" t="n">
        <v>10</v>
      </c>
      <c r="B12" t="inlineStr">
        <is>
          <t>1.1.2.1.2.</t>
        </is>
      </c>
      <c r="C12">
        <f>&gt;=&gt;    Allowance For Doubtful Accounts Receivable</f>
        <v/>
      </c>
      <c r="D12" t="inlineStr">
        <is>
          <t>-751,000</t>
        </is>
      </c>
      <c r="E12" t="inlineStr">
        <is>
          <t>-788,000</t>
        </is>
      </c>
      <c r="F12" t="inlineStr">
        <is>
          <t>-411,000</t>
        </is>
      </c>
      <c r="G12" t="inlineStr">
        <is>
          <t>-377,000</t>
        </is>
      </c>
    </row>
    <row r="13">
      <c r="A13" s="1" t="n">
        <v>11</v>
      </c>
      <c r="B13" t="inlineStr">
        <is>
          <t>1.1.3.</t>
        </is>
      </c>
      <c r="C13">
        <f>&gt;=&gt;Inventory</f>
        <v/>
      </c>
      <c r="D13" t="inlineStr">
        <is>
          <t>2,636,000</t>
        </is>
      </c>
      <c r="E13" t="inlineStr">
        <is>
          <t>1,895,000</t>
        </is>
      </c>
      <c r="F13" t="inlineStr">
        <is>
          <t>2,063,000</t>
        </is>
      </c>
      <c r="G13" t="inlineStr">
        <is>
          <t>2,662,000</t>
        </is>
      </c>
    </row>
    <row r="14">
      <c r="A14" s="1" t="n">
        <v>12</v>
      </c>
      <c r="B14" t="inlineStr">
        <is>
          <t>1.1.3.1.</t>
        </is>
      </c>
      <c r="C14">
        <f>&gt;=&gt;=&gt;Raw Materials</f>
        <v/>
      </c>
      <c r="D14" t="inlineStr">
        <is>
          <t>1,190,000</t>
        </is>
      </c>
      <c r="E14" t="inlineStr">
        <is>
          <t>700,000</t>
        </is>
      </c>
      <c r="F14" t="inlineStr">
        <is>
          <t>399,000</t>
        </is>
      </c>
      <c r="G14" t="inlineStr">
        <is>
          <t>655,000</t>
        </is>
      </c>
    </row>
    <row r="15">
      <c r="A15" s="1" t="n">
        <v>13</v>
      </c>
      <c r="B15" t="inlineStr">
        <is>
          <t>1.1.3.2.</t>
        </is>
      </c>
      <c r="C15">
        <f>&gt;=&gt;=&gt;Work in Process</f>
        <v/>
      </c>
      <c r="D15" t="inlineStr">
        <is>
          <t>79,000</t>
        </is>
      </c>
      <c r="E15" t="inlineStr">
        <is>
          <t>83,000</t>
        </is>
      </c>
      <c r="F15" t="inlineStr">
        <is>
          <t>53,000</t>
        </is>
      </c>
      <c r="G15" t="inlineStr">
        <is>
          <t>54,000</t>
        </is>
      </c>
    </row>
    <row r="16">
      <c r="A16" s="1" t="n">
        <v>14</v>
      </c>
      <c r="B16" t="inlineStr">
        <is>
          <t>1.1.3.3.</t>
        </is>
      </c>
      <c r="C16">
        <f>&gt;=&gt;  Finished Goods</f>
        <v/>
      </c>
      <c r="D16" t="inlineStr">
        <is>
          <t>1,367,000</t>
        </is>
      </c>
      <c r="E16" t="inlineStr">
        <is>
          <t>1,112,000</t>
        </is>
      </c>
      <c r="F16" t="inlineStr">
        <is>
          <t>1,611,000</t>
        </is>
      </c>
      <c r="G16" t="inlineStr">
        <is>
          <t>1,953,000</t>
        </is>
      </c>
    </row>
    <row r="17">
      <c r="A17" s="1" t="n">
        <v>15</v>
      </c>
      <c r="B17" t="inlineStr">
        <is>
          <t>1.1.4.</t>
        </is>
      </c>
      <c r="C17">
        <f>&gt;=&gt;Hedging Assets Current</f>
        <v/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s="1" t="n">
        <v>16</v>
      </c>
      <c r="B18" t="inlineStr">
        <is>
          <t>1.1.5.</t>
        </is>
      </c>
      <c r="C18">
        <f>&gt;  Other Current Assets</f>
        <v/>
      </c>
      <c r="D18" t="inlineStr">
        <is>
          <t>13,393,000</t>
        </is>
      </c>
      <c r="E18" t="inlineStr">
        <is>
          <t>11,482,000</t>
        </is>
      </c>
      <c r="F18" t="inlineStr">
        <is>
          <t>10,146,000</t>
        </is>
      </c>
      <c r="G18" t="inlineStr">
        <is>
          <t>6,751,000</t>
        </is>
      </c>
    </row>
    <row r="19">
      <c r="A19" s="1" t="n">
        <v>17</v>
      </c>
      <c r="B19" t="inlineStr">
        <is>
          <t>1.2.</t>
        </is>
      </c>
      <c r="C19" t="inlineStr">
        <is>
          <t xml:space="preserve">  Total non-current assets</t>
        </is>
      </c>
      <c r="D19" t="inlineStr">
        <is>
          <t>149,373,000</t>
        </is>
      </c>
      <c r="E19" t="inlineStr">
        <is>
          <t>119,396,000</t>
        </is>
      </c>
      <c r="F19" t="inlineStr">
        <is>
          <t>111,004,000</t>
        </is>
      </c>
      <c r="G19" t="inlineStr">
        <is>
          <t>89,186,000</t>
        </is>
      </c>
    </row>
    <row r="20">
      <c r="A20" s="1" t="n">
        <v>18</v>
      </c>
      <c r="B20" t="inlineStr">
        <is>
          <t>1.2.1.</t>
        </is>
      </c>
      <c r="C20" t="inlineStr">
        <is>
          <t xml:space="preserve">  =&gt;Net PPE</t>
        </is>
      </c>
      <c r="D20" t="inlineStr">
        <is>
          <t>70,803,000</t>
        </is>
      </c>
      <c r="E20" t="inlineStr">
        <is>
          <t>52,904,000</t>
        </is>
      </c>
      <c r="F20" t="inlineStr">
        <is>
          <t>43,856,000</t>
        </is>
      </c>
      <c r="G20" t="inlineStr">
        <is>
          <t>36,146,000</t>
        </is>
      </c>
    </row>
    <row r="21">
      <c r="A21" s="1" t="n">
        <v>19</v>
      </c>
      <c r="B21" t="inlineStr">
        <is>
          <t>1.2.1.1.</t>
        </is>
      </c>
      <c r="C21" t="inlineStr">
        <is>
          <t xml:space="preserve">  =&gt;=&gt;Gross PPE</t>
        </is>
      </c>
      <c r="D21" t="inlineStr">
        <is>
          <t>122,154,000</t>
        </is>
      </c>
      <c r="E21" t="inlineStr">
        <is>
          <t>96,101,000</t>
        </is>
      </c>
      <c r="F21" t="inlineStr">
        <is>
          <t>79,186,000</t>
        </is>
      </c>
      <c r="G21" t="inlineStr">
        <is>
          <t>65,369,000</t>
        </is>
      </c>
    </row>
    <row r="22">
      <c r="A22" s="1" t="n">
        <v>20</v>
      </c>
      <c r="B22" t="inlineStr">
        <is>
          <t>1.2.1.1.1.</t>
        </is>
      </c>
      <c r="C22" t="inlineStr">
        <is>
          <t xml:space="preserve">  =&gt;=&gt;=&gt;Properties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s="1" t="n">
        <v>21</v>
      </c>
      <c r="B23" t="inlineStr">
        <is>
          <t>1.2.1.1.2.</t>
        </is>
      </c>
      <c r="C23" t="inlineStr">
        <is>
          <t xml:space="preserve">  =&gt;=&gt;=&gt;Land And Improvements</t>
        </is>
      </c>
      <c r="D23" t="inlineStr">
        <is>
          <t>3,660,000</t>
        </is>
      </c>
      <c r="E23" t="inlineStr">
        <is>
          <t>1,823,000</t>
        </is>
      </c>
      <c r="F23" t="inlineStr">
        <is>
          <t>1,540,000</t>
        </is>
      </c>
      <c r="G23" t="inlineStr">
        <is>
          <t>1,254,000</t>
        </is>
      </c>
    </row>
    <row r="24">
      <c r="A24" s="1" t="n">
        <v>22</v>
      </c>
      <c r="B24" t="inlineStr">
        <is>
          <t>1.2.1.1.3.</t>
        </is>
      </c>
      <c r="C24" t="inlineStr">
        <is>
          <t xml:space="preserve">  =&gt;=&gt;=&gt;Buildings And Improvements</t>
        </is>
      </c>
      <c r="D24" t="inlineStr">
        <is>
          <t>43,928,000</t>
        </is>
      </c>
      <c r="E24" t="inlineStr">
        <is>
          <t>33,995,000</t>
        </is>
      </c>
      <c r="F24" t="inlineStr">
        <is>
          <t>26,288,000</t>
        </is>
      </c>
      <c r="G24" t="inlineStr">
        <is>
          <t>20,604,000</t>
        </is>
      </c>
    </row>
    <row r="25">
      <c r="A25" s="1" t="n">
        <v>23</v>
      </c>
      <c r="B25" t="inlineStr">
        <is>
          <t>1.2.1.1.4.</t>
        </is>
      </c>
      <c r="C25" t="inlineStr">
        <is>
          <t xml:space="preserve">  =&gt;=&gt;=&gt;Machinery Furniture Equipment</t>
        </is>
      </c>
      <c r="D25" t="inlineStr">
        <is>
          <t>56,594,000</t>
        </is>
      </c>
      <c r="E25" t="inlineStr">
        <is>
          <t>46,043,000</t>
        </is>
      </c>
      <c r="F25" t="inlineStr">
        <is>
          <t>38,663,000</t>
        </is>
      </c>
      <c r="G25" t="inlineStr">
        <is>
          <t>32,090,000</t>
        </is>
      </c>
    </row>
    <row r="26">
      <c r="A26" s="1" t="n">
        <v>24</v>
      </c>
      <c r="B26" t="inlineStr">
        <is>
          <t>1.2.1.1.5.</t>
        </is>
      </c>
      <c r="C26" t="inlineStr">
        <is>
          <t xml:space="preserve">  =&gt;=&gt;=&gt;Other Properties</t>
        </is>
      </c>
      <c r="D26" t="inlineStr">
        <is>
          <t>11,088,000</t>
        </is>
      </c>
      <c r="E26" t="inlineStr">
        <is>
          <t>8,753,000</t>
        </is>
      </c>
      <c r="F26" t="inlineStr">
        <is>
          <t>7,379,000</t>
        </is>
      </c>
      <c r="G26" t="inlineStr">
        <is>
          <t>6,686,000</t>
        </is>
      </c>
    </row>
    <row r="27">
      <c r="A27" s="1" t="n">
        <v>25</v>
      </c>
      <c r="B27" t="inlineStr">
        <is>
          <t>1.2.1.1.6.</t>
        </is>
      </c>
      <c r="C27" t="inlineStr">
        <is>
          <t xml:space="preserve">  =&gt;=&gt;  Leases</t>
        </is>
      </c>
      <c r="D27" t="inlineStr">
        <is>
          <t>6,884,000</t>
        </is>
      </c>
      <c r="E27" t="inlineStr">
        <is>
          <t>5,487,000</t>
        </is>
      </c>
      <c r="F27" t="inlineStr">
        <is>
          <t>5,316,000</t>
        </is>
      </c>
      <c r="G27" t="inlineStr">
        <is>
          <t>4,735,000</t>
        </is>
      </c>
    </row>
    <row r="28">
      <c r="A28" s="1" t="n">
        <v>26</v>
      </c>
      <c r="B28" t="inlineStr">
        <is>
          <t>1.2.1.2.</t>
        </is>
      </c>
      <c r="C28" t="inlineStr">
        <is>
          <t xml:space="preserve">  =&gt;  Accumulated Depreciation</t>
        </is>
      </c>
      <c r="D28" t="inlineStr">
        <is>
          <t>-51,351,000</t>
        </is>
      </c>
      <c r="E28" t="inlineStr">
        <is>
          <t>-43,197,000</t>
        </is>
      </c>
      <c r="F28" t="inlineStr">
        <is>
          <t>-35,330,000</t>
        </is>
      </c>
      <c r="G28" t="inlineStr">
        <is>
          <t>-29,223,000</t>
        </is>
      </c>
    </row>
    <row r="29">
      <c r="A29" s="1" t="n">
        <v>27</v>
      </c>
      <c r="B29" t="inlineStr">
        <is>
          <t>1.2.2.</t>
        </is>
      </c>
      <c r="C29" t="inlineStr">
        <is>
          <t xml:space="preserve">  =&gt;Goodwill And Other Intangible Assets</t>
        </is>
      </c>
      <c r="D29" t="inlineStr">
        <is>
          <t>57,511,000</t>
        </is>
      </c>
      <c r="E29" t="inlineStr">
        <is>
          <t>50,389,000</t>
        </is>
      </c>
      <c r="F29" t="inlineStr">
        <is>
          <t>49,776,000</t>
        </is>
      </c>
      <c r="G29" t="inlineStr">
        <is>
          <t>43,736,000</t>
        </is>
      </c>
    </row>
    <row r="30">
      <c r="A30" s="1" t="n">
        <v>28</v>
      </c>
      <c r="B30" t="inlineStr">
        <is>
          <t>1.2.2.1.</t>
        </is>
      </c>
      <c r="C30" t="inlineStr">
        <is>
          <t xml:space="preserve">  =&gt;=&gt;Goodwill</t>
        </is>
      </c>
      <c r="D30" t="inlineStr">
        <is>
          <t>49,711,000</t>
        </is>
      </c>
      <c r="E30" t="inlineStr">
        <is>
          <t>43,351,000</t>
        </is>
      </c>
      <c r="F30" t="inlineStr">
        <is>
          <t>42,026,000</t>
        </is>
      </c>
      <c r="G30" t="inlineStr">
        <is>
          <t>35,683,000</t>
        </is>
      </c>
    </row>
    <row r="31">
      <c r="A31" s="1" t="n">
        <v>29</v>
      </c>
      <c r="B31" t="inlineStr">
        <is>
          <t>1.2.2.2.</t>
        </is>
      </c>
      <c r="C31" t="inlineStr">
        <is>
          <t xml:space="preserve">  =&gt;  Other Intangible Assets</t>
        </is>
      </c>
      <c r="D31" t="inlineStr">
        <is>
          <t>7,800,000</t>
        </is>
      </c>
      <c r="E31" t="inlineStr">
        <is>
          <t>7,038,000</t>
        </is>
      </c>
      <c r="F31" t="inlineStr">
        <is>
          <t>7,750,000</t>
        </is>
      </c>
      <c r="G31" t="inlineStr">
        <is>
          <t>8,053,000</t>
        </is>
      </c>
    </row>
    <row r="32">
      <c r="A32" s="1" t="n">
        <v>30</v>
      </c>
      <c r="B32" t="inlineStr">
        <is>
          <t>1.2.3.</t>
        </is>
      </c>
      <c r="C32" t="inlineStr">
        <is>
          <t xml:space="preserve">  =&gt;Investments And Advances</t>
        </is>
      </c>
      <c r="D32" t="inlineStr">
        <is>
          <t>5,984,000</t>
        </is>
      </c>
      <c r="E32" t="inlineStr">
        <is>
          <t>2,965,000</t>
        </is>
      </c>
      <c r="F32" t="inlineStr">
        <is>
          <t>2,649,000</t>
        </is>
      </c>
      <c r="G32" t="inlineStr">
        <is>
          <t>1,862,000</t>
        </is>
      </c>
    </row>
    <row r="33">
      <c r="A33" s="1" t="n">
        <v>31</v>
      </c>
      <c r="B33" t="inlineStr">
        <is>
          <t>1.2.3.1.</t>
        </is>
      </c>
      <c r="C33" t="inlineStr">
        <is>
          <t xml:space="preserve">  =&gt;  Long Term Equity Investment</t>
        </is>
      </c>
      <c r="D33" t="inlineStr">
        <is>
          <t>5,984,000</t>
        </is>
      </c>
      <c r="E33" t="inlineStr">
        <is>
          <t>2,965,000</t>
        </is>
      </c>
      <c r="F33" t="inlineStr">
        <is>
          <t>2,649,000</t>
        </is>
      </c>
      <c r="G33" t="inlineStr">
        <is>
          <t>1,862,000</t>
        </is>
      </c>
    </row>
    <row r="34">
      <c r="A34" s="1" t="n">
        <v>32</v>
      </c>
      <c r="B34" t="inlineStr">
        <is>
          <t>1.2.4.</t>
        </is>
      </c>
      <c r="C34" t="inlineStr">
        <is>
          <t xml:space="preserve">    Other Non Current Assets</t>
        </is>
      </c>
      <c r="D34" t="inlineStr">
        <is>
          <t>15,075,000</t>
        </is>
      </c>
      <c r="E34" t="inlineStr">
        <is>
          <t>13,138,000</t>
        </is>
      </c>
      <c r="F34" t="inlineStr">
        <is>
          <t>14,723,000</t>
        </is>
      </c>
      <c r="G34" t="inlineStr">
        <is>
          <t>7,442,000</t>
        </is>
      </c>
    </row>
    <row r="35">
      <c r="A35" s="1" t="n">
        <v>33</v>
      </c>
      <c r="B35" t="inlineStr">
        <is>
          <t>2.</t>
        </is>
      </c>
      <c r="C35" t="inlineStr">
        <is>
          <t>Total Liabilities Net Minority Interest</t>
        </is>
      </c>
      <c r="D35" t="inlineStr">
        <is>
          <t>191,791,000</t>
        </is>
      </c>
      <c r="E35" t="inlineStr">
        <is>
          <t>183,007,000</t>
        </is>
      </c>
      <c r="F35" t="inlineStr">
        <is>
          <t>184,226,000</t>
        </is>
      </c>
      <c r="G35" t="inlineStr">
        <is>
          <t>176,130,000</t>
        </is>
      </c>
    </row>
    <row r="36">
      <c r="A36" s="1" t="n">
        <v>34</v>
      </c>
      <c r="B36" t="inlineStr">
        <is>
          <t>2.1.</t>
        </is>
      </c>
      <c r="C36">
        <f>&gt;Current Liabilities</f>
        <v/>
      </c>
      <c r="D36" t="inlineStr">
        <is>
          <t>88,657,000</t>
        </is>
      </c>
      <c r="E36" t="inlineStr">
        <is>
          <t>72,310,000</t>
        </is>
      </c>
      <c r="F36" t="inlineStr">
        <is>
          <t>69,420,000</t>
        </is>
      </c>
      <c r="G36" t="inlineStr">
        <is>
          <t>58,488,000</t>
        </is>
      </c>
    </row>
    <row r="37">
      <c r="A37" s="1" t="n">
        <v>35</v>
      </c>
      <c r="B37" t="inlineStr">
        <is>
          <t>2.1.1.</t>
        </is>
      </c>
      <c r="C37">
        <f>&gt;=&gt;Payables And Accrued Expenses</f>
        <v/>
      </c>
      <c r="D37" t="inlineStr">
        <is>
          <t>17,337,000</t>
        </is>
      </c>
      <c r="E37" t="inlineStr">
        <is>
          <t>14,660,000</t>
        </is>
      </c>
      <c r="F37" t="inlineStr">
        <is>
          <t>15,047,000</t>
        </is>
      </c>
      <c r="G37" t="inlineStr">
        <is>
          <t>10,738,000</t>
        </is>
      </c>
    </row>
    <row r="38">
      <c r="A38" s="1" t="n">
        <v>36</v>
      </c>
      <c r="B38" t="inlineStr">
        <is>
          <t>2.1.1.1.</t>
        </is>
      </c>
      <c r="C38">
        <f>&gt;=&gt;  Payables</f>
        <v/>
      </c>
      <c r="D38" t="inlineStr">
        <is>
          <t>17,337,000</t>
        </is>
      </c>
      <c r="E38" t="inlineStr">
        <is>
          <t>14,660,000</t>
        </is>
      </c>
      <c r="F38" t="inlineStr">
        <is>
          <t>15,047,000</t>
        </is>
      </c>
      <c r="G38" t="inlineStr">
        <is>
          <t>10,738,000</t>
        </is>
      </c>
    </row>
    <row r="39">
      <c r="A39" s="1" t="n">
        <v>37</v>
      </c>
      <c r="B39" t="inlineStr">
        <is>
          <t>2.1.1.1.1.</t>
        </is>
      </c>
      <c r="C39">
        <f>&gt;=&gt;  =&gt;Accounts Payable</f>
        <v/>
      </c>
      <c r="D39" t="inlineStr">
        <is>
          <t>15,163,000</t>
        </is>
      </c>
      <c r="E39" t="inlineStr">
        <is>
          <t>12,530,000</t>
        </is>
      </c>
      <c r="F39" t="inlineStr">
        <is>
          <t>9,382,000</t>
        </is>
      </c>
      <c r="G39" t="inlineStr">
        <is>
          <t>8,617,000</t>
        </is>
      </c>
    </row>
    <row r="40">
      <c r="A40" s="1" t="n">
        <v>38</v>
      </c>
      <c r="B40" t="inlineStr">
        <is>
          <t>2.1.1.1.2.</t>
        </is>
      </c>
      <c r="C40">
        <f>&gt;=&gt;    Total Tax Payable</f>
        <v/>
      </c>
      <c r="D40" t="inlineStr">
        <is>
          <t>2,174,000</t>
        </is>
      </c>
      <c r="E40" t="inlineStr">
        <is>
          <t>2,130,000</t>
        </is>
      </c>
      <c r="F40" t="inlineStr">
        <is>
          <t>5,665,000</t>
        </is>
      </c>
      <c r="G40" t="inlineStr">
        <is>
          <t>2,121,000</t>
        </is>
      </c>
    </row>
    <row r="41">
      <c r="A41" s="1" t="n">
        <v>39</v>
      </c>
      <c r="B41" t="inlineStr">
        <is>
          <t>2.1.1.1.2.1.</t>
        </is>
      </c>
      <c r="C41">
        <f>&gt;=&gt;      Income Tax Payable</f>
        <v/>
      </c>
      <c r="D41" t="inlineStr">
        <is>
          <t>2,174,000</t>
        </is>
      </c>
      <c r="E41" t="inlineStr">
        <is>
          <t>2,130,000</t>
        </is>
      </c>
      <c r="F41" t="inlineStr">
        <is>
          <t>5,665,000</t>
        </is>
      </c>
      <c r="G41" t="inlineStr">
        <is>
          <t>2,121,000</t>
        </is>
      </c>
    </row>
    <row r="42">
      <c r="A42" s="1" t="n">
        <v>40</v>
      </c>
      <c r="B42" t="inlineStr">
        <is>
          <t>2.1.2.</t>
        </is>
      </c>
      <c r="C42">
        <f>&gt;=&gt;Pension &amp; Other Post Retirement Benefit Plans Current</f>
        <v/>
      </c>
      <c r="D42" t="inlineStr">
        <is>
          <t>10,057,000</t>
        </is>
      </c>
      <c r="E42" t="inlineStr">
        <is>
          <t>7,874,000</t>
        </is>
      </c>
      <c r="F42" t="inlineStr">
        <is>
          <t>6,830,000</t>
        </is>
      </c>
      <c r="G42" t="inlineStr">
        <is>
          <t>6,103,000</t>
        </is>
      </c>
    </row>
    <row r="43">
      <c r="A43" s="1" t="n">
        <v>41</v>
      </c>
      <c r="B43" t="inlineStr">
        <is>
          <t>2.1.3.</t>
        </is>
      </c>
      <c r="C43">
        <f>&gt;=&gt;Current Debt And Capital Lease Obligation</f>
        <v/>
      </c>
      <c r="D43" t="inlineStr">
        <is>
          <t>8,072,000</t>
        </is>
      </c>
      <c r="E43" t="inlineStr">
        <is>
          <t>3,749,000</t>
        </is>
      </c>
      <c r="F43" t="inlineStr">
        <is>
          <t>5,516,000</t>
        </is>
      </c>
      <c r="G43" t="inlineStr">
        <is>
          <t>3,998,000</t>
        </is>
      </c>
    </row>
    <row r="44">
      <c r="A44" s="1" t="n">
        <v>42</v>
      </c>
      <c r="B44" t="inlineStr">
        <is>
          <t>2.1.3.1.</t>
        </is>
      </c>
      <c r="C44">
        <f>&gt;=&gt;  Current Debt</f>
        <v/>
      </c>
      <c r="D44" t="inlineStr">
        <is>
          <t>8,072,000</t>
        </is>
      </c>
      <c r="E44" t="inlineStr">
        <is>
          <t>3,749,000</t>
        </is>
      </c>
      <c r="F44" t="inlineStr">
        <is>
          <t>5,516,000</t>
        </is>
      </c>
      <c r="G44" t="inlineStr">
        <is>
          <t>3,998,000</t>
        </is>
      </c>
    </row>
    <row r="45">
      <c r="A45" s="1" t="n">
        <v>43</v>
      </c>
      <c r="B45" t="inlineStr">
        <is>
          <t>2.1.4.</t>
        </is>
      </c>
      <c r="C45">
        <f>&gt;=&gt;Current Deferred Liabilities</f>
        <v/>
      </c>
      <c r="D45" t="inlineStr">
        <is>
          <t>41,525,000</t>
        </is>
      </c>
      <c r="E45" t="inlineStr">
        <is>
          <t>36,000,000</t>
        </is>
      </c>
      <c r="F45" t="inlineStr">
        <is>
          <t>32,676,000</t>
        </is>
      </c>
      <c r="G45" t="inlineStr">
        <is>
          <t>28,905,000</t>
        </is>
      </c>
    </row>
    <row r="46">
      <c r="A46" s="1" t="n">
        <v>44</v>
      </c>
      <c r="B46" t="inlineStr">
        <is>
          <t>2.1.4.1.</t>
        </is>
      </c>
      <c r="C46">
        <f>&gt;=&gt;  Current Deferred Revenue</f>
        <v/>
      </c>
      <c r="D46" t="inlineStr">
        <is>
          <t>41,525,000</t>
        </is>
      </c>
      <c r="E46" t="inlineStr">
        <is>
          <t>36,000,000</t>
        </is>
      </c>
      <c r="F46" t="inlineStr">
        <is>
          <t>32,676,000</t>
        </is>
      </c>
      <c r="G46" t="inlineStr">
        <is>
          <t>28,905,000</t>
        </is>
      </c>
    </row>
    <row r="47">
      <c r="A47" s="1" t="n">
        <v>45</v>
      </c>
      <c r="B47" t="inlineStr">
        <is>
          <t>2.1.5.</t>
        </is>
      </c>
      <c r="C47">
        <f>&gt;  Other Current Liabilities</f>
        <v/>
      </c>
      <c r="D47" t="inlineStr">
        <is>
          <t>11,666,000</t>
        </is>
      </c>
      <c r="E47" t="inlineStr">
        <is>
          <t>10,027,000</t>
        </is>
      </c>
      <c r="F47" t="inlineStr">
        <is>
          <t>9,351,000</t>
        </is>
      </c>
      <c r="G47" t="inlineStr">
        <is>
          <t>8,744,000</t>
        </is>
      </c>
    </row>
    <row r="48">
      <c r="A48" s="1" t="n">
        <v>46</v>
      </c>
      <c r="B48" t="inlineStr">
        <is>
          <t>2.2.</t>
        </is>
      </c>
      <c r="C48" t="inlineStr">
        <is>
          <t xml:space="preserve">  Total Non Current Liabilities Net Minority Interest</t>
        </is>
      </c>
      <c r="D48" t="inlineStr">
        <is>
          <t>103,134,000</t>
        </is>
      </c>
      <c r="E48" t="inlineStr">
        <is>
          <t>110,697,000</t>
        </is>
      </c>
      <c r="F48" t="inlineStr">
        <is>
          <t>114,806,000</t>
        </is>
      </c>
      <c r="G48" t="inlineStr">
        <is>
          <t>117,642,000</t>
        </is>
      </c>
    </row>
    <row r="49">
      <c r="A49" s="1" t="n">
        <v>47</v>
      </c>
      <c r="B49" t="inlineStr">
        <is>
          <t>2.2.1.</t>
        </is>
      </c>
      <c r="C49" t="inlineStr">
        <is>
          <t xml:space="preserve">  =&gt;Long Term Debt And Capital Lease Obligation</t>
        </is>
      </c>
      <c r="D49" t="inlineStr">
        <is>
          <t>59,703,000</t>
        </is>
      </c>
      <c r="E49" t="inlineStr">
        <is>
          <t>67,249,000</t>
        </is>
      </c>
      <c r="F49" t="inlineStr">
        <is>
          <t>72,850,000</t>
        </is>
      </c>
      <c r="G49" t="inlineStr">
        <is>
          <t>77,810,000</t>
        </is>
      </c>
    </row>
    <row r="50">
      <c r="A50" s="1" t="n">
        <v>48</v>
      </c>
      <c r="B50" t="inlineStr">
        <is>
          <t>2.2.1.1.</t>
        </is>
      </c>
      <c r="C50" t="inlineStr">
        <is>
          <t xml:space="preserve">  =&gt;=&gt;Long Term Debt</t>
        </is>
      </c>
      <c r="D50" t="inlineStr">
        <is>
          <t>50,074,000</t>
        </is>
      </c>
      <c r="E50" t="inlineStr">
        <is>
          <t>59,578,000</t>
        </is>
      </c>
      <c r="F50" t="inlineStr">
        <is>
          <t>66,662,000</t>
        </is>
      </c>
      <c r="G50" t="inlineStr">
        <is>
          <t>72,242,000</t>
        </is>
      </c>
    </row>
    <row r="51">
      <c r="A51" s="1" t="n">
        <v>49</v>
      </c>
      <c r="B51" t="inlineStr">
        <is>
          <t>2.2.1.2.</t>
        </is>
      </c>
      <c r="C51" t="inlineStr">
        <is>
          <t xml:space="preserve">  =&gt;  Long Term Capital Lease Obligation</t>
        </is>
      </c>
      <c r="D51" t="inlineStr">
        <is>
          <t>9,629,000</t>
        </is>
      </c>
      <c r="E51" t="inlineStr">
        <is>
          <t>7,671,000</t>
        </is>
      </c>
      <c r="F51" t="inlineStr">
        <is>
          <t>6,188,000</t>
        </is>
      </c>
      <c r="G51" t="inlineStr">
        <is>
          <t>5,568,000</t>
        </is>
      </c>
    </row>
    <row r="52">
      <c r="A52" s="1" t="n">
        <v>50</v>
      </c>
      <c r="B52" t="inlineStr">
        <is>
          <t>2.2.2.</t>
        </is>
      </c>
      <c r="C52" t="inlineStr">
        <is>
          <t xml:space="preserve">  =&gt;Non Current Deferred Liabilities</t>
        </is>
      </c>
      <c r="D52" t="inlineStr">
        <is>
          <t>2,814,000</t>
        </is>
      </c>
      <c r="E52" t="inlineStr">
        <is>
          <t>3,384,000</t>
        </is>
      </c>
      <c r="F52" t="inlineStr">
        <is>
          <t>4,763,000</t>
        </is>
      </c>
      <c r="G52" t="inlineStr">
        <is>
          <t>4,356,000</t>
        </is>
      </c>
    </row>
    <row r="53">
      <c r="A53" s="1" t="n">
        <v>51</v>
      </c>
      <c r="B53" t="inlineStr">
        <is>
          <t>2.2.2.1.</t>
        </is>
      </c>
      <c r="C53" t="inlineStr">
        <is>
          <t xml:space="preserve">  =&gt;=&gt;Non Current Deferred Taxes Liabilities</t>
        </is>
      </c>
      <c r="D53" t="inlineStr">
        <is>
          <t>198,000</t>
        </is>
      </c>
      <c r="E53" t="inlineStr">
        <is>
          <t>204,000</t>
        </is>
      </c>
      <c r="F53" t="inlineStr">
        <is>
          <t>233,000</t>
        </is>
      </c>
      <c r="G53" t="inlineStr">
        <is>
          <t>541,000</t>
        </is>
      </c>
    </row>
    <row r="54">
      <c r="A54" s="1" t="n">
        <v>52</v>
      </c>
      <c r="B54" t="inlineStr">
        <is>
          <t>2.2.2.2.</t>
        </is>
      </c>
      <c r="C54" t="inlineStr">
        <is>
          <t xml:space="preserve">  =&gt;  Non Current Deferred Revenue</t>
        </is>
      </c>
      <c r="D54" t="inlineStr">
        <is>
          <t>2,616,000</t>
        </is>
      </c>
      <c r="E54" t="inlineStr">
        <is>
          <t>3,180,000</t>
        </is>
      </c>
      <c r="F54" t="inlineStr">
        <is>
          <t>4,530,000</t>
        </is>
      </c>
      <c r="G54" t="inlineStr">
        <is>
          <t>3,815,000</t>
        </is>
      </c>
    </row>
    <row r="55">
      <c r="A55" s="1" t="n">
        <v>53</v>
      </c>
      <c r="B55" t="inlineStr">
        <is>
          <t>2.2.3.</t>
        </is>
      </c>
      <c r="C55" t="inlineStr">
        <is>
          <t xml:space="preserve">  =&gt;Tradeand Other Payables Non Current</t>
        </is>
      </c>
      <c r="D55" t="inlineStr">
        <is>
          <t>27,190,000</t>
        </is>
      </c>
      <c r="E55" t="inlineStr">
        <is>
          <t>29,432,000</t>
        </is>
      </c>
      <c r="F55" t="inlineStr">
        <is>
          <t>29,612,000</t>
        </is>
      </c>
      <c r="G55" t="inlineStr">
        <is>
          <t>30,265,000</t>
        </is>
      </c>
    </row>
    <row r="56">
      <c r="A56" s="1" t="n">
        <v>54</v>
      </c>
      <c r="B56" t="inlineStr">
        <is>
          <t>2.2.4.</t>
        </is>
      </c>
      <c r="C56" t="inlineStr">
        <is>
          <t xml:space="preserve">    Other Non Current Liabilities</t>
        </is>
      </c>
      <c r="D56" t="inlineStr">
        <is>
          <t>13,427,000</t>
        </is>
      </c>
      <c r="E56" t="inlineStr">
        <is>
          <t>10,632,000</t>
        </is>
      </c>
      <c r="F56" t="inlineStr">
        <is>
          <t>7,581,000</t>
        </is>
      </c>
      <c r="G56" t="inlineStr">
        <is>
          <t>5,211,000</t>
        </is>
      </c>
    </row>
    <row r="57">
      <c r="A57" s="1" t="n">
        <v>55</v>
      </c>
      <c r="B57" t="inlineStr">
        <is>
          <t>3.</t>
        </is>
      </c>
      <c r="C57" t="inlineStr">
        <is>
          <t>Total Equity Gross Minority Interest</t>
        </is>
      </c>
      <c r="D57" t="inlineStr">
        <is>
          <t>141,988,000</t>
        </is>
      </c>
      <c r="E57" t="inlineStr">
        <is>
          <t>118,304,000</t>
        </is>
      </c>
      <c r="F57" t="inlineStr">
        <is>
          <t>102,330,000</t>
        </is>
      </c>
      <c r="G57" t="inlineStr">
        <is>
          <t>82,718,000</t>
        </is>
      </c>
    </row>
    <row r="58">
      <c r="A58" s="1" t="n">
        <v>56</v>
      </c>
      <c r="B58" t="inlineStr">
        <is>
          <t>3.1.</t>
        </is>
      </c>
      <c r="C58" t="inlineStr">
        <is>
          <t xml:space="preserve">  Stockholders' Equity</t>
        </is>
      </c>
      <c r="D58" t="inlineStr">
        <is>
          <t>141,988,000</t>
        </is>
      </c>
      <c r="E58" t="inlineStr">
        <is>
          <t>118,304,000</t>
        </is>
      </c>
      <c r="F58" t="inlineStr">
        <is>
          <t>102,330,000</t>
        </is>
      </c>
      <c r="G58" t="inlineStr">
        <is>
          <t>82,718,000</t>
        </is>
      </c>
    </row>
    <row r="59">
      <c r="A59" s="1" t="n">
        <v>57</v>
      </c>
      <c r="B59" t="inlineStr">
        <is>
          <t>3.1.1.</t>
        </is>
      </c>
      <c r="C59" t="inlineStr">
        <is>
          <t xml:space="preserve">  =&gt;Capital Stock</t>
        </is>
      </c>
      <c r="D59" t="inlineStr">
        <is>
          <t>83,111,000</t>
        </is>
      </c>
      <c r="E59" t="inlineStr">
        <is>
          <t>80,552,000</t>
        </is>
      </c>
      <c r="F59" t="inlineStr">
        <is>
          <t>78,520,000</t>
        </is>
      </c>
      <c r="G59" t="inlineStr">
        <is>
          <t>71,223,000</t>
        </is>
      </c>
    </row>
    <row r="60">
      <c r="A60" s="1" t="n">
        <v>58</v>
      </c>
      <c r="B60" t="inlineStr">
        <is>
          <t>3.1.1.1.</t>
        </is>
      </c>
      <c r="C60" t="inlineStr">
        <is>
          <t xml:space="preserve">  =&gt;  Common Stock</t>
        </is>
      </c>
      <c r="D60" t="inlineStr">
        <is>
          <t>83,111,000</t>
        </is>
      </c>
      <c r="E60" t="inlineStr">
        <is>
          <t>80,552,000</t>
        </is>
      </c>
      <c r="F60" t="inlineStr">
        <is>
          <t>78,520,000</t>
        </is>
      </c>
      <c r="G60" t="inlineStr">
        <is>
          <t>71,223,000</t>
        </is>
      </c>
    </row>
    <row r="61">
      <c r="A61" s="1" t="n">
        <v>59</v>
      </c>
      <c r="B61" t="inlineStr">
        <is>
          <t>3.1.2.</t>
        </is>
      </c>
      <c r="C61" t="inlineStr">
        <is>
          <t xml:space="preserve">  =&gt;Retained Earnings</t>
        </is>
      </c>
      <c r="D61" t="inlineStr">
        <is>
          <t>57,055,000</t>
        </is>
      </c>
      <c r="E61" t="inlineStr">
        <is>
          <t>34,566,000</t>
        </is>
      </c>
      <c r="F61" t="inlineStr">
        <is>
          <t>24,150,000</t>
        </is>
      </c>
      <c r="G61" t="inlineStr">
        <is>
          <t>13,682,000</t>
        </is>
      </c>
    </row>
    <row r="62">
      <c r="A62" s="1" t="n">
        <v>60</v>
      </c>
      <c r="B62" t="inlineStr">
        <is>
          <t>3.1.3.</t>
        </is>
      </c>
      <c r="C62" t="inlineStr">
        <is>
          <t xml:space="preserve">    Gains Losses Not Affecting Retained Earnings</t>
        </is>
      </c>
      <c r="D62" t="inlineStr">
        <is>
          <t>1,822,000</t>
        </is>
      </c>
      <c r="E62" t="inlineStr">
        <is>
          <t>3,186,000</t>
        </is>
      </c>
      <c r="F62" t="inlineStr">
        <is>
          <t>-340,000</t>
        </is>
      </c>
      <c r="G62" t="inlineStr">
        <is>
          <t>-2,187,000</t>
        </is>
      </c>
    </row>
    <row r="63">
      <c r="A63" s="1" t="n">
        <v>61</v>
      </c>
      <c r="B63" t="inlineStr">
        <is>
          <t>4.</t>
        </is>
      </c>
      <c r="C63" t="inlineStr">
        <is>
          <t>Total Capitalization</t>
        </is>
      </c>
      <c r="D63" t="inlineStr">
        <is>
          <t>192,062,000</t>
        </is>
      </c>
      <c r="E63" t="inlineStr">
        <is>
          <t>177,882,000</t>
        </is>
      </c>
      <c r="F63" t="inlineStr">
        <is>
          <t>168,992,000</t>
        </is>
      </c>
      <c r="G63" t="inlineStr">
        <is>
          <t>154,960,000</t>
        </is>
      </c>
    </row>
    <row r="64">
      <c r="A64" s="1" t="n">
        <v>62</v>
      </c>
      <c r="B64" t="inlineStr">
        <is>
          <t>5.</t>
        </is>
      </c>
      <c r="C64" t="inlineStr">
        <is>
          <t>Common Stock Equity</t>
        </is>
      </c>
      <c r="D64" t="inlineStr">
        <is>
          <t>141,988,000</t>
        </is>
      </c>
      <c r="E64" t="inlineStr">
        <is>
          <t>118,304,000</t>
        </is>
      </c>
      <c r="F64" t="inlineStr">
        <is>
          <t>102,330,000</t>
        </is>
      </c>
      <c r="G64" t="inlineStr">
        <is>
          <t>82,718,000</t>
        </is>
      </c>
    </row>
    <row r="65">
      <c r="A65" s="1" t="n">
        <v>63</v>
      </c>
      <c r="B65" t="inlineStr">
        <is>
          <t>6.</t>
        </is>
      </c>
      <c r="C65" t="inlineStr">
        <is>
          <t>Capital Lease Obligations</t>
        </is>
      </c>
      <c r="D65" t="inlineStr">
        <is>
          <t>9,629,000</t>
        </is>
      </c>
      <c r="E65" t="inlineStr">
        <is>
          <t>7,671,000</t>
        </is>
      </c>
      <c r="F65" t="inlineStr">
        <is>
          <t>6,188,000</t>
        </is>
      </c>
      <c r="G65" t="inlineStr">
        <is>
          <t>5,568,000</t>
        </is>
      </c>
    </row>
    <row r="66">
      <c r="A66" s="1" t="n">
        <v>64</v>
      </c>
      <c r="B66" t="inlineStr">
        <is>
          <t>7.</t>
        </is>
      </c>
      <c r="C66" t="inlineStr">
        <is>
          <t>Net Tangible Assets</t>
        </is>
      </c>
      <c r="D66" t="inlineStr">
        <is>
          <t>84,477,000</t>
        </is>
      </c>
      <c r="E66" t="inlineStr">
        <is>
          <t>67,915,000</t>
        </is>
      </c>
      <c r="F66" t="inlineStr">
        <is>
          <t>52,554,000</t>
        </is>
      </c>
      <c r="G66" t="inlineStr">
        <is>
          <t>38,982,000</t>
        </is>
      </c>
    </row>
    <row r="67">
      <c r="A67" s="1" t="n">
        <v>65</v>
      </c>
      <c r="B67" t="inlineStr">
        <is>
          <t>8.</t>
        </is>
      </c>
      <c r="C67" t="inlineStr">
        <is>
          <t>Working Capital</t>
        </is>
      </c>
      <c r="D67" t="inlineStr">
        <is>
          <t>95,749,000</t>
        </is>
      </c>
      <c r="E67" t="inlineStr">
        <is>
          <t>109,605,000</t>
        </is>
      </c>
      <c r="F67" t="inlineStr">
        <is>
          <t>106,132,000</t>
        </is>
      </c>
      <c r="G67" t="inlineStr">
        <is>
          <t>111,174,000</t>
        </is>
      </c>
    </row>
    <row r="68">
      <c r="A68" s="1" t="n">
        <v>66</v>
      </c>
      <c r="B68" t="inlineStr">
        <is>
          <t>9.</t>
        </is>
      </c>
      <c r="C68" t="inlineStr">
        <is>
          <t>Invested Capital</t>
        </is>
      </c>
      <c r="D68" t="inlineStr">
        <is>
          <t>200,134,000</t>
        </is>
      </c>
      <c r="E68" t="inlineStr">
        <is>
          <t>181,631,000</t>
        </is>
      </c>
      <c r="F68" t="inlineStr">
        <is>
          <t>174,508,000</t>
        </is>
      </c>
      <c r="G68" t="inlineStr">
        <is>
          <t>158,958,000</t>
        </is>
      </c>
    </row>
    <row r="69">
      <c r="A69" s="1" t="n">
        <v>67</v>
      </c>
      <c r="B69" t="inlineStr">
        <is>
          <t>10.</t>
        </is>
      </c>
      <c r="C69" t="inlineStr">
        <is>
          <t>Tangible Book Value</t>
        </is>
      </c>
      <c r="D69" t="inlineStr">
        <is>
          <t>84,477,000</t>
        </is>
      </c>
      <c r="E69" t="inlineStr">
        <is>
          <t>67,915,000</t>
        </is>
      </c>
      <c r="F69" t="inlineStr">
        <is>
          <t>52,554,000</t>
        </is>
      </c>
      <c r="G69" t="inlineStr">
        <is>
          <t>38,982,000</t>
        </is>
      </c>
    </row>
    <row r="70">
      <c r="A70" s="1" t="n">
        <v>68</v>
      </c>
      <c r="B70" t="inlineStr">
        <is>
          <t>11.</t>
        </is>
      </c>
      <c r="C70" t="inlineStr">
        <is>
          <t>Total Debt</t>
        </is>
      </c>
      <c r="D70" t="inlineStr">
        <is>
          <t>67,775,000</t>
        </is>
      </c>
      <c r="E70" t="inlineStr">
        <is>
          <t>70,998,000</t>
        </is>
      </c>
      <c r="F70" t="inlineStr">
        <is>
          <t>78,366,000</t>
        </is>
      </c>
      <c r="G70" t="inlineStr">
        <is>
          <t>81,808,000</t>
        </is>
      </c>
    </row>
    <row r="71">
      <c r="A71" s="1" t="n">
        <v>69</v>
      </c>
      <c r="B71" t="inlineStr">
        <is>
          <t>12.</t>
        </is>
      </c>
      <c r="C71" t="inlineStr">
        <is>
          <t>Net Debt</t>
        </is>
      </c>
      <c r="D71" t="inlineStr">
        <is>
          <t>46,398,000</t>
        </is>
      </c>
      <c r="E71" t="inlineStr">
        <is>
          <t>49,751,000</t>
        </is>
      </c>
      <c r="F71" t="inlineStr">
        <is>
          <t>60,822,000</t>
        </is>
      </c>
      <c r="G71" t="inlineStr">
        <is>
          <t>64,294,000</t>
        </is>
      </c>
    </row>
    <row r="72">
      <c r="A72" s="1" t="n">
        <v>70</v>
      </c>
      <c r="B72" t="inlineStr">
        <is>
          <t>13.</t>
        </is>
      </c>
      <c r="C72" t="inlineStr">
        <is>
          <t>Share Issued</t>
        </is>
      </c>
      <c r="D72" t="inlineStr">
        <is>
          <t>7,519,000</t>
        </is>
      </c>
      <c r="E72" t="inlineStr">
        <is>
          <t>7,571,000</t>
        </is>
      </c>
      <c r="F72" t="inlineStr">
        <is>
          <t>7,643,000</t>
        </is>
      </c>
      <c r="G72" t="inlineStr">
        <is>
          <t>7,677,000</t>
        </is>
      </c>
    </row>
    <row r="73">
      <c r="A73" s="1" t="n">
        <v>71</v>
      </c>
      <c r="B73" t="inlineStr">
        <is>
          <t>14.</t>
        </is>
      </c>
      <c r="C73" t="inlineStr">
        <is>
          <t>Ordinary Shares Number</t>
        </is>
      </c>
      <c r="D73" t="inlineStr">
        <is>
          <t>7,519,000</t>
        </is>
      </c>
      <c r="E73" t="inlineStr">
        <is>
          <t>7,571,000</t>
        </is>
      </c>
      <c r="F73" t="inlineStr">
        <is>
          <t>7,643,000</t>
        </is>
      </c>
      <c r="G73" t="inlineStr">
        <is>
          <t>7,677,000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6/29/2021</t>
        </is>
      </c>
      <c r="F1" s="1" t="inlineStr">
        <is>
          <t>6/29/2020</t>
        </is>
      </c>
      <c r="G1" s="1" t="inlineStr">
        <is>
          <t>6/29/2019</t>
        </is>
      </c>
      <c r="H1" s="1" t="inlineStr">
        <is>
          <t>6/29/2018</t>
        </is>
      </c>
    </row>
    <row r="2">
      <c r="A2" s="1" t="n">
        <v>0</v>
      </c>
      <c r="B2" t="inlineStr">
        <is>
          <t>1.</t>
        </is>
      </c>
      <c r="C2" t="inlineStr">
        <is>
          <t>Operating Cash Flow</t>
        </is>
      </c>
      <c r="D2" t="inlineStr">
        <is>
          <t>83,909,000</t>
        </is>
      </c>
      <c r="E2" t="inlineStr">
        <is>
          <t>76,740,000</t>
        </is>
      </c>
      <c r="F2" t="inlineStr">
        <is>
          <t>60,675,000</t>
        </is>
      </c>
      <c r="G2" t="inlineStr">
        <is>
          <t>52,185,000</t>
        </is>
      </c>
      <c r="H2" t="inlineStr">
        <is>
          <t>43,884,000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Cash Flow from Continuing Operating Activities</t>
        </is>
      </c>
      <c r="D3" t="inlineStr">
        <is>
          <t>83,909,000</t>
        </is>
      </c>
      <c r="E3" t="inlineStr">
        <is>
          <t>76,740,000</t>
        </is>
      </c>
      <c r="F3" t="inlineStr">
        <is>
          <t>60,675,000</t>
        </is>
      </c>
      <c r="G3" t="inlineStr">
        <is>
          <t>52,185,000</t>
        </is>
      </c>
      <c r="H3" t="inlineStr">
        <is>
          <t>43,884,000</t>
        </is>
      </c>
    </row>
    <row r="4">
      <c r="A4" s="1" t="n">
        <v>2</v>
      </c>
      <c r="B4" t="inlineStr">
        <is>
          <t>1.1.1.</t>
        </is>
      </c>
      <c r="C4" t="inlineStr">
        <is>
          <t xml:space="preserve">  =&gt;Net Income from Continuing Operations</t>
        </is>
      </c>
      <c r="D4" t="inlineStr">
        <is>
          <t>71,185,000</t>
        </is>
      </c>
      <c r="E4" t="inlineStr">
        <is>
          <t>61,271,000</t>
        </is>
      </c>
      <c r="F4" t="inlineStr">
        <is>
          <t>44,281,000</t>
        </is>
      </c>
      <c r="G4" t="inlineStr">
        <is>
          <t>39,240,000</t>
        </is>
      </c>
      <c r="H4" t="inlineStr">
        <is>
          <t>16,571,000</t>
        </is>
      </c>
    </row>
    <row r="5">
      <c r="A5" s="1" t="n">
        <v>3</v>
      </c>
      <c r="B5" t="inlineStr">
        <is>
          <t>1.1.2.</t>
        </is>
      </c>
      <c r="C5" t="inlineStr">
        <is>
          <t xml:space="preserve">  =&gt;Operating Gains Losses</t>
        </is>
      </c>
      <c r="D5" t="inlineStr">
        <is>
          <t>-1,438,000</t>
        </is>
      </c>
      <c r="E5" t="inlineStr">
        <is>
          <t>-1,249,000</t>
        </is>
      </c>
      <c r="F5" t="inlineStr">
        <is>
          <t>-219,000</t>
        </is>
      </c>
      <c r="G5" t="inlineStr">
        <is>
          <t>-792,000</t>
        </is>
      </c>
      <c r="H5" t="inlineStr">
        <is>
          <t>-2,212,000</t>
        </is>
      </c>
    </row>
    <row r="6">
      <c r="A6" s="1" t="n">
        <v>4</v>
      </c>
      <c r="B6" t="inlineStr">
        <is>
          <t>1.1.2.1.</t>
        </is>
      </c>
      <c r="C6" t="inlineStr">
        <is>
          <t xml:space="preserve">  =&gt;  Gain Loss On Investment Securities</t>
        </is>
      </c>
      <c r="D6" t="inlineStr">
        <is>
          <t>-</t>
        </is>
      </c>
      <c r="E6" t="inlineStr">
        <is>
          <t>-</t>
        </is>
      </c>
      <c r="F6" t="inlineStr">
        <is>
          <t>-219,000</t>
        </is>
      </c>
      <c r="G6" t="inlineStr">
        <is>
          <t>-792,000</t>
        </is>
      </c>
      <c r="H6" t="inlineStr">
        <is>
          <t>-2,212,000</t>
        </is>
      </c>
    </row>
    <row r="7">
      <c r="A7" s="1" t="n">
        <v>5</v>
      </c>
      <c r="B7" t="inlineStr">
        <is>
          <t>1.1.3.</t>
        </is>
      </c>
      <c r="C7" t="inlineStr">
        <is>
          <t xml:space="preserve">  =&gt;Depreciation Amortization Depletion</t>
        </is>
      </c>
      <c r="D7" t="inlineStr">
        <is>
          <t>12,988,000</t>
        </is>
      </c>
      <c r="E7" t="inlineStr">
        <is>
          <t>11,686,000</t>
        </is>
      </c>
      <c r="F7" t="inlineStr">
        <is>
          <t>12,796,000</t>
        </is>
      </c>
      <c r="G7" t="inlineStr">
        <is>
          <t>11,682,000</t>
        </is>
      </c>
      <c r="H7" t="inlineStr">
        <is>
          <t>10,261,000</t>
        </is>
      </c>
    </row>
    <row r="8">
      <c r="A8" s="1" t="n">
        <v>6</v>
      </c>
      <c r="B8" t="inlineStr">
        <is>
          <t>1.1.3.1.</t>
        </is>
      </c>
      <c r="C8" t="inlineStr">
        <is>
          <t xml:space="preserve">  =&gt;  Depreciation &amp; amortization</t>
        </is>
      </c>
      <c r="D8" t="inlineStr">
        <is>
          <t>12,988,000</t>
        </is>
      </c>
      <c r="E8" t="inlineStr">
        <is>
          <t>11,686,000</t>
        </is>
      </c>
      <c r="F8" t="inlineStr">
        <is>
          <t>12,796,000</t>
        </is>
      </c>
      <c r="G8" t="inlineStr">
        <is>
          <t>11,682,000</t>
        </is>
      </c>
      <c r="H8" t="inlineStr">
        <is>
          <t>10,261,000</t>
        </is>
      </c>
    </row>
    <row r="9">
      <c r="A9" s="1" t="n">
        <v>7</v>
      </c>
      <c r="B9" t="inlineStr">
        <is>
          <t>1.1.3.1.1.</t>
        </is>
      </c>
      <c r="C9" t="inlineStr">
        <is>
          <t xml:space="preserve">  =&gt;    Depreciation</t>
        </is>
      </c>
      <c r="D9" t="inlineStr">
        <is>
          <t>12,988,000</t>
        </is>
      </c>
      <c r="E9" t="inlineStr">
        <is>
          <t>11,686,000</t>
        </is>
      </c>
      <c r="F9" t="inlineStr">
        <is>
          <t>12,796,000</t>
        </is>
      </c>
      <c r="G9" t="inlineStr">
        <is>
          <t>11,682,000</t>
        </is>
      </c>
      <c r="H9" t="inlineStr">
        <is>
          <t>10,261,000</t>
        </is>
      </c>
    </row>
    <row r="10">
      <c r="A10" s="1" t="n">
        <v>8</v>
      </c>
      <c r="B10" t="inlineStr">
        <is>
          <t>1.1.4.</t>
        </is>
      </c>
      <c r="C10" t="inlineStr">
        <is>
          <t xml:space="preserve">  =&gt;Deferred Tax</t>
        </is>
      </c>
      <c r="D10" t="inlineStr">
        <is>
          <t>-5,909,000</t>
        </is>
      </c>
      <c r="E10" t="inlineStr">
        <is>
          <t>-150,000</t>
        </is>
      </c>
      <c r="F10" t="inlineStr">
        <is>
          <t>-3,620,000</t>
        </is>
      </c>
      <c r="G10" t="inlineStr">
        <is>
          <t>-3,534,000</t>
        </is>
      </c>
      <c r="H10" t="inlineStr">
        <is>
          <t>13,040,000</t>
        </is>
      </c>
    </row>
    <row r="11">
      <c r="A11" s="1" t="n">
        <v>9</v>
      </c>
      <c r="B11" t="inlineStr">
        <is>
          <t>1.1.4.1.</t>
        </is>
      </c>
      <c r="C11" t="inlineStr">
        <is>
          <t xml:space="preserve">  =&gt;  Deferred Income Tax</t>
        </is>
      </c>
      <c r="D11" t="inlineStr">
        <is>
          <t>-5,909,000</t>
        </is>
      </c>
      <c r="E11" t="inlineStr">
        <is>
          <t>-150,000</t>
        </is>
      </c>
      <c r="F11" t="inlineStr">
        <is>
          <t>-3,620,000</t>
        </is>
      </c>
      <c r="G11" t="inlineStr">
        <is>
          <t>-3,534,000</t>
        </is>
      </c>
      <c r="H11" t="inlineStr">
        <is>
          <t>13,040,000</t>
        </is>
      </c>
    </row>
    <row r="12">
      <c r="A12" s="1" t="n">
        <v>10</v>
      </c>
      <c r="B12" t="inlineStr">
        <is>
          <t>1.1.5.</t>
        </is>
      </c>
      <c r="C12" t="inlineStr">
        <is>
          <t xml:space="preserve">  =&gt;Asset Impairment Charge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0</t>
        </is>
      </c>
    </row>
    <row r="13">
      <c r="A13" s="1" t="n">
        <v>11</v>
      </c>
      <c r="B13" t="inlineStr">
        <is>
          <t>1.1.6.</t>
        </is>
      </c>
      <c r="C13" t="inlineStr">
        <is>
          <t xml:space="preserve">  =&gt;Stock based compensation</t>
        </is>
      </c>
      <c r="D13" t="inlineStr">
        <is>
          <t>6,695,000</t>
        </is>
      </c>
      <c r="E13" t="inlineStr">
        <is>
          <t>6,118,000</t>
        </is>
      </c>
      <c r="F13" t="inlineStr">
        <is>
          <t>5,289,000</t>
        </is>
      </c>
      <c r="G13" t="inlineStr">
        <is>
          <t>4,652,000</t>
        </is>
      </c>
      <c r="H13" t="inlineStr">
        <is>
          <t>3,940,000</t>
        </is>
      </c>
    </row>
    <row r="14">
      <c r="A14" s="1" t="n">
        <v>12</v>
      </c>
      <c r="B14" t="inlineStr">
        <is>
          <t>1.1.7.</t>
        </is>
      </c>
      <c r="C14" t="inlineStr">
        <is>
          <t xml:space="preserve">    Change in working capital</t>
        </is>
      </c>
      <c r="D14" t="inlineStr">
        <is>
          <t>388,000</t>
        </is>
      </c>
      <c r="E14" t="inlineStr">
        <is>
          <t>-936,000</t>
        </is>
      </c>
      <c r="F14" t="inlineStr">
        <is>
          <t>2,148,000</t>
        </is>
      </c>
      <c r="G14" t="inlineStr">
        <is>
          <t>937,000</t>
        </is>
      </c>
      <c r="H14" t="inlineStr">
        <is>
          <t>2,284,000</t>
        </is>
      </c>
    </row>
    <row r="15">
      <c r="A15" s="1" t="n">
        <v>13</v>
      </c>
      <c r="B15" t="inlineStr">
        <is>
          <t>1.1.7.1.</t>
        </is>
      </c>
      <c r="C15" t="inlineStr">
        <is>
          <t xml:space="preserve">    =&gt;Change in Receivables</t>
        </is>
      </c>
      <c r="D15" t="inlineStr">
        <is>
          <t>-6,373,000</t>
        </is>
      </c>
      <c r="E15" t="inlineStr">
        <is>
          <t>-6,481,000</t>
        </is>
      </c>
      <c r="F15" t="inlineStr">
        <is>
          <t>-2,577,000</t>
        </is>
      </c>
      <c r="G15" t="inlineStr">
        <is>
          <t>-2,812,000</t>
        </is>
      </c>
      <c r="H15" t="inlineStr">
        <is>
          <t>-3,862,000</t>
        </is>
      </c>
    </row>
    <row r="16">
      <c r="A16" s="1" t="n">
        <v>14</v>
      </c>
      <c r="B16" t="inlineStr">
        <is>
          <t>1.1.7.1.1.</t>
        </is>
      </c>
      <c r="C16" t="inlineStr">
        <is>
          <t xml:space="preserve">    =&gt;  Changes in Account Receivables</t>
        </is>
      </c>
      <c r="D16" t="inlineStr">
        <is>
          <t>-6,373,000</t>
        </is>
      </c>
      <c r="E16" t="inlineStr">
        <is>
          <t>-6,481,000</t>
        </is>
      </c>
      <c r="F16" t="inlineStr">
        <is>
          <t>-2,577,000</t>
        </is>
      </c>
      <c r="G16" t="inlineStr">
        <is>
          <t>-2,812,000</t>
        </is>
      </c>
      <c r="H16" t="inlineStr">
        <is>
          <t>-3,862,000</t>
        </is>
      </c>
    </row>
    <row r="17">
      <c r="A17" s="1" t="n">
        <v>15</v>
      </c>
      <c r="B17" t="inlineStr">
        <is>
          <t>1.1.7.2.</t>
        </is>
      </c>
      <c r="C17" t="inlineStr">
        <is>
          <t xml:space="preserve">    =&gt;Change in Inventory</t>
        </is>
      </c>
      <c r="D17" t="inlineStr">
        <is>
          <t>-1,100,000</t>
        </is>
      </c>
      <c r="E17" t="inlineStr">
        <is>
          <t>-737,000</t>
        </is>
      </c>
      <c r="F17" t="inlineStr">
        <is>
          <t>168,000</t>
        </is>
      </c>
      <c r="G17" t="inlineStr">
        <is>
          <t>597,000</t>
        </is>
      </c>
      <c r="H17" t="inlineStr">
        <is>
          <t>-465,000</t>
        </is>
      </c>
    </row>
    <row r="18">
      <c r="A18" s="1" t="n">
        <v>16</v>
      </c>
      <c r="B18" t="inlineStr">
        <is>
          <t>1.1.7.3.</t>
        </is>
      </c>
      <c r="C18" t="inlineStr">
        <is>
          <t xml:space="preserve">    =&gt;Change in Payables And Accrued Expense</t>
        </is>
      </c>
      <c r="D18" t="inlineStr">
        <is>
          <t>2,214,000</t>
        </is>
      </c>
      <c r="E18" t="inlineStr">
        <is>
          <t>2,798,000</t>
        </is>
      </c>
      <c r="F18" t="inlineStr">
        <is>
          <t>3,018,000</t>
        </is>
      </c>
      <c r="G18" t="inlineStr">
        <is>
          <t>232,000</t>
        </is>
      </c>
      <c r="H18" t="inlineStr">
        <is>
          <t>1,148,000</t>
        </is>
      </c>
    </row>
    <row r="19">
      <c r="A19" s="1" t="n">
        <v>17</v>
      </c>
      <c r="B19" t="inlineStr">
        <is>
          <t>1.1.7.3.1.</t>
        </is>
      </c>
      <c r="C19" t="inlineStr">
        <is>
          <t xml:space="preserve">    =&gt;  Change in Payable</t>
        </is>
      </c>
      <c r="D19" t="inlineStr">
        <is>
          <t>2,214,000</t>
        </is>
      </c>
      <c r="E19" t="inlineStr">
        <is>
          <t>2,798,000</t>
        </is>
      </c>
      <c r="F19" t="inlineStr">
        <is>
          <t>3,018,000</t>
        </is>
      </c>
      <c r="G19" t="inlineStr">
        <is>
          <t>232,000</t>
        </is>
      </c>
      <c r="H19" t="inlineStr">
        <is>
          <t>1,148,000</t>
        </is>
      </c>
    </row>
    <row r="20">
      <c r="A20" s="1" t="n">
        <v>18</v>
      </c>
      <c r="B20" t="inlineStr">
        <is>
          <t>1.1.7.3.1.1.</t>
        </is>
      </c>
      <c r="C20" t="inlineStr">
        <is>
          <t xml:space="preserve">    =&gt;    Change in Account Payable</t>
        </is>
      </c>
      <c r="D20" t="inlineStr">
        <is>
          <t>2,214,000</t>
        </is>
      </c>
      <c r="E20" t="inlineStr">
        <is>
          <t>2,798,000</t>
        </is>
      </c>
      <c r="F20" t="inlineStr">
        <is>
          <t>3,018,000</t>
        </is>
      </c>
      <c r="G20" t="inlineStr">
        <is>
          <t>232,000</t>
        </is>
      </c>
      <c r="H20" t="inlineStr">
        <is>
          <t>1,148,000</t>
        </is>
      </c>
    </row>
    <row r="21">
      <c r="A21" s="1" t="n">
        <v>19</v>
      </c>
      <c r="B21" t="inlineStr">
        <is>
          <t>1.1.7.4.</t>
        </is>
      </c>
      <c r="C21" t="inlineStr">
        <is>
          <t xml:space="preserve">    =&gt;Change in Other Current Assets</t>
        </is>
      </c>
      <c r="D21" t="inlineStr">
        <is>
          <t>-3,242,000</t>
        </is>
      </c>
      <c r="E21" t="inlineStr">
        <is>
          <t>-4,391,000</t>
        </is>
      </c>
      <c r="F21" t="inlineStr">
        <is>
          <t>-3,367,000</t>
        </is>
      </c>
      <c r="G21" t="inlineStr">
        <is>
          <t>-3,552,000</t>
        </is>
      </c>
      <c r="H21" t="inlineStr">
        <is>
          <t>-1,237,000</t>
        </is>
      </c>
    </row>
    <row r="22">
      <c r="A22" s="1" t="n">
        <v>20</v>
      </c>
      <c r="B22" t="inlineStr">
        <is>
          <t>1.1.7.5.</t>
        </is>
      </c>
      <c r="C22" t="inlineStr">
        <is>
          <t xml:space="preserve">    =&gt;Change in Other Current Liabilities</t>
        </is>
      </c>
      <c r="D22" t="inlineStr">
        <is>
          <t>3,555,000</t>
        </is>
      </c>
      <c r="E22" t="inlineStr">
        <is>
          <t>5,551,000</t>
        </is>
      </c>
      <c r="F22" t="inlineStr">
        <is>
          <t>2,694,000</t>
        </is>
      </c>
      <c r="G22" t="inlineStr">
        <is>
          <t>2,010,000</t>
        </is>
      </c>
      <c r="H22" t="inlineStr">
        <is>
          <t>778,000</t>
        </is>
      </c>
    </row>
    <row r="23">
      <c r="A23" s="1" t="n">
        <v>21</v>
      </c>
      <c r="B23" t="inlineStr">
        <is>
          <t>1.1.7.6.</t>
        </is>
      </c>
      <c r="C23" t="inlineStr">
        <is>
          <t xml:space="preserve">      Change in Other Working Capital</t>
        </is>
      </c>
      <c r="D23" t="inlineStr">
        <is>
          <t>5,334,000</t>
        </is>
      </c>
      <c r="E23" t="inlineStr">
        <is>
          <t>2,324,000</t>
        </is>
      </c>
      <c r="F23" t="inlineStr">
        <is>
          <t>2,212,000</t>
        </is>
      </c>
      <c r="G23" t="inlineStr">
        <is>
          <t>4,462,000</t>
        </is>
      </c>
      <c r="H23" t="inlineStr">
        <is>
          <t>5,922,000</t>
        </is>
      </c>
    </row>
    <row r="24">
      <c r="A24" s="1" t="n">
        <v>22</v>
      </c>
      <c r="B24" t="inlineStr">
        <is>
          <t>2.</t>
        </is>
      </c>
      <c r="C24" t="inlineStr">
        <is>
          <t>Investing Cash Flow</t>
        </is>
      </c>
      <c r="D24" t="inlineStr">
        <is>
          <t>-24,948,000</t>
        </is>
      </c>
      <c r="E24" t="inlineStr">
        <is>
          <t>-27,577,000</t>
        </is>
      </c>
      <c r="F24" t="inlineStr">
        <is>
          <t>-12,223,000</t>
        </is>
      </c>
      <c r="G24" t="inlineStr">
        <is>
          <t>-15,773,000</t>
        </is>
      </c>
      <c r="H24" t="inlineStr">
        <is>
          <t>-6,061,000</t>
        </is>
      </c>
    </row>
    <row r="25">
      <c r="A25" s="1" t="n">
        <v>23</v>
      </c>
      <c r="B25" t="inlineStr">
        <is>
          <t>2.1.</t>
        </is>
      </c>
      <c r="C25" t="inlineStr">
        <is>
          <t xml:space="preserve">  Cash Flow from Continuing Investing Activities</t>
        </is>
      </c>
      <c r="D25" t="inlineStr">
        <is>
          <t>-24,948,000</t>
        </is>
      </c>
      <c r="E25" t="inlineStr">
        <is>
          <t>-27,577,000</t>
        </is>
      </c>
      <c r="F25" t="inlineStr">
        <is>
          <t>-12,223,000</t>
        </is>
      </c>
      <c r="G25" t="inlineStr">
        <is>
          <t>-15,773,000</t>
        </is>
      </c>
      <c r="H25" t="inlineStr">
        <is>
          <t>-6,061,000</t>
        </is>
      </c>
    </row>
    <row r="26">
      <c r="A26" s="1" t="n">
        <v>24</v>
      </c>
      <c r="B26" t="inlineStr">
        <is>
          <t>2.1.1.</t>
        </is>
      </c>
      <c r="C26" t="inlineStr">
        <is>
          <t xml:space="preserve">  =&gt;Net PPE Purchase And Sale</t>
        </is>
      </c>
      <c r="D26" t="inlineStr">
        <is>
          <t>-23,216,000</t>
        </is>
      </c>
      <c r="E26" t="inlineStr">
        <is>
          <t>-20,622,000</t>
        </is>
      </c>
      <c r="F26" t="inlineStr">
        <is>
          <t>-15,441,000</t>
        </is>
      </c>
      <c r="G26" t="inlineStr">
        <is>
          <t>-13,925,000</t>
        </is>
      </c>
      <c r="H26" t="inlineStr">
        <is>
          <t>-11,632,000</t>
        </is>
      </c>
    </row>
    <row r="27">
      <c r="A27" s="1" t="n">
        <v>25</v>
      </c>
      <c r="B27" t="inlineStr">
        <is>
          <t>2.1.1.1.</t>
        </is>
      </c>
      <c r="C27" t="inlineStr">
        <is>
          <t xml:space="preserve">  =&gt;  Purchase of PPE</t>
        </is>
      </c>
      <c r="D27" t="inlineStr">
        <is>
          <t>-23,216,000</t>
        </is>
      </c>
      <c r="E27" t="inlineStr">
        <is>
          <t>-20,622,000</t>
        </is>
      </c>
      <c r="F27" t="inlineStr">
        <is>
          <t>-15,441,000</t>
        </is>
      </c>
      <c r="G27" t="inlineStr">
        <is>
          <t>-13,925,000</t>
        </is>
      </c>
      <c r="H27" t="inlineStr">
        <is>
          <t>-11,632,000</t>
        </is>
      </c>
    </row>
    <row r="28">
      <c r="A28" s="1" t="n">
        <v>26</v>
      </c>
      <c r="B28" t="inlineStr">
        <is>
          <t>2.1.2.</t>
        </is>
      </c>
      <c r="C28" t="inlineStr">
        <is>
          <t xml:space="preserve">  =&gt;Net Business Purchase And Sale</t>
        </is>
      </c>
      <c r="D28" t="inlineStr">
        <is>
          <t>-10,069,000</t>
        </is>
      </c>
      <c r="E28" t="inlineStr">
        <is>
          <t>-8,909,000</t>
        </is>
      </c>
      <c r="F28" t="inlineStr">
        <is>
          <t>-2,521,000</t>
        </is>
      </c>
      <c r="G28" t="inlineStr">
        <is>
          <t>-2,388,000</t>
        </is>
      </c>
      <c r="H28" t="inlineStr">
        <is>
          <t>-888,000</t>
        </is>
      </c>
    </row>
    <row r="29">
      <c r="A29" s="1" t="n">
        <v>27</v>
      </c>
      <c r="B29" t="inlineStr">
        <is>
          <t>2.1.2.1.</t>
        </is>
      </c>
      <c r="C29" t="inlineStr">
        <is>
          <t xml:space="preserve">  =&gt;  Purchase of Business</t>
        </is>
      </c>
      <c r="D29" t="inlineStr">
        <is>
          <t>-10,069,000</t>
        </is>
      </c>
      <c r="E29" t="inlineStr">
        <is>
          <t>-8,909,000</t>
        </is>
      </c>
      <c r="F29" t="inlineStr">
        <is>
          <t>-2,521,000</t>
        </is>
      </c>
      <c r="G29" t="inlineStr">
        <is>
          <t>-2,388,000</t>
        </is>
      </c>
      <c r="H29" t="inlineStr">
        <is>
          <t>-888,000</t>
        </is>
      </c>
    </row>
    <row r="30">
      <c r="A30" s="1" t="n">
        <v>28</v>
      </c>
      <c r="B30" t="inlineStr">
        <is>
          <t>2.1.3.</t>
        </is>
      </c>
      <c r="C30" t="inlineStr">
        <is>
          <t xml:space="preserve">  =&gt;Net Investment Purchase And Sale</t>
        </is>
      </c>
      <c r="D30" t="inlineStr">
        <is>
          <t>8,009,000</t>
        </is>
      </c>
      <c r="E30" t="inlineStr">
        <is>
          <t>2,876,000</t>
        </is>
      </c>
      <c r="F30" t="inlineStr">
        <is>
          <t>6,980,000</t>
        </is>
      </c>
      <c r="G30" t="inlineStr">
        <is>
          <t>540,000</t>
        </is>
      </c>
      <c r="H30" t="inlineStr">
        <is>
          <t>6,557,000</t>
        </is>
      </c>
    </row>
    <row r="31">
      <c r="A31" s="1" t="n">
        <v>29</v>
      </c>
      <c r="B31" t="inlineStr">
        <is>
          <t>2.1.3.1.</t>
        </is>
      </c>
      <c r="C31" t="inlineStr">
        <is>
          <t xml:space="preserve">  =&gt;=&gt;Purchase of Investment</t>
        </is>
      </c>
      <c r="D31" t="inlineStr">
        <is>
          <t>-46,066,000</t>
        </is>
      </c>
      <c r="E31" t="inlineStr">
        <is>
          <t>-62,924,000</t>
        </is>
      </c>
      <c r="F31" t="inlineStr">
        <is>
          <t>-77,190,000</t>
        </is>
      </c>
      <c r="G31" t="inlineStr">
        <is>
          <t>-57,697,000</t>
        </is>
      </c>
      <c r="H31" t="inlineStr">
        <is>
          <t>-137,380,000</t>
        </is>
      </c>
    </row>
    <row r="32">
      <c r="A32" s="1" t="n">
        <v>30</v>
      </c>
      <c r="B32" t="inlineStr">
        <is>
          <t>2.1.3.2.</t>
        </is>
      </c>
      <c r="C32" t="inlineStr">
        <is>
          <t xml:space="preserve">  =&gt;  Sale of Investment</t>
        </is>
      </c>
      <c r="D32" t="inlineStr">
        <is>
          <t>54,075,000</t>
        </is>
      </c>
      <c r="E32" t="inlineStr">
        <is>
          <t>65,800,000</t>
        </is>
      </c>
      <c r="F32" t="inlineStr">
        <is>
          <t>84,170,000</t>
        </is>
      </c>
      <c r="G32" t="inlineStr">
        <is>
          <t>58,237,000</t>
        </is>
      </c>
      <c r="H32" t="inlineStr">
        <is>
          <t>143,937,000</t>
        </is>
      </c>
    </row>
    <row r="33">
      <c r="A33" s="1" t="n">
        <v>31</v>
      </c>
      <c r="B33" t="inlineStr">
        <is>
          <t>2.1.4.</t>
        </is>
      </c>
      <c r="C33" t="inlineStr">
        <is>
          <t xml:space="preserve">    Net Other Investing Changes</t>
        </is>
      </c>
      <c r="D33" t="inlineStr">
        <is>
          <t>328,000</t>
        </is>
      </c>
      <c r="E33" t="inlineStr">
        <is>
          <t>-922,000</t>
        </is>
      </c>
      <c r="F33" t="inlineStr">
        <is>
          <t>-1,241,000</t>
        </is>
      </c>
      <c r="G33" t="inlineStr">
        <is>
          <t>-</t>
        </is>
      </c>
      <c r="H33" t="inlineStr">
        <is>
          <t>-98,000</t>
        </is>
      </c>
    </row>
    <row r="34">
      <c r="A34" s="1" t="n">
        <v>32</v>
      </c>
      <c r="B34" t="inlineStr">
        <is>
          <t>3.</t>
        </is>
      </c>
      <c r="C34" t="inlineStr">
        <is>
          <t>Financing Cash Flow</t>
        </is>
      </c>
      <c r="D34" t="inlineStr">
        <is>
          <t>-52,825,000</t>
        </is>
      </c>
      <c r="E34" t="inlineStr">
        <is>
          <t>-48,486,000</t>
        </is>
      </c>
      <c r="F34" t="inlineStr">
        <is>
          <t>-46,031,000</t>
        </is>
      </c>
      <c r="G34" t="inlineStr">
        <is>
          <t>-36,887,000</t>
        </is>
      </c>
      <c r="H34" t="inlineStr">
        <is>
          <t>-33,590,000</t>
        </is>
      </c>
    </row>
    <row r="35">
      <c r="A35" s="1" t="n">
        <v>33</v>
      </c>
      <c r="B35" t="inlineStr">
        <is>
          <t>3.1.</t>
        </is>
      </c>
      <c r="C35" t="inlineStr">
        <is>
          <t xml:space="preserve">  Cash Flow from Continuing Financing Activities</t>
        </is>
      </c>
      <c r="D35" t="inlineStr">
        <is>
          <t>-52,825,000</t>
        </is>
      </c>
      <c r="E35" t="inlineStr">
        <is>
          <t>-48,486,000</t>
        </is>
      </c>
      <c r="F35" t="inlineStr">
        <is>
          <t>-46,031,000</t>
        </is>
      </c>
      <c r="G35" t="inlineStr">
        <is>
          <t>-36,887,000</t>
        </is>
      </c>
      <c r="H35" t="inlineStr">
        <is>
          <t>-33,590,000</t>
        </is>
      </c>
    </row>
    <row r="36">
      <c r="A36" s="1" t="n">
        <v>34</v>
      </c>
      <c r="B36" t="inlineStr">
        <is>
          <t>3.1.1.</t>
        </is>
      </c>
      <c r="C36" t="inlineStr">
        <is>
          <t xml:space="preserve">  =&gt;Net Issuance Payments of Debt</t>
        </is>
      </c>
      <c r="D36" t="inlineStr">
        <is>
          <t>-5,326,000</t>
        </is>
      </c>
      <c r="E36" t="inlineStr">
        <is>
          <t>-3,750,000</t>
        </is>
      </c>
      <c r="F36" t="inlineStr">
        <is>
          <t>-5,518,000</t>
        </is>
      </c>
      <c r="G36" t="inlineStr">
        <is>
          <t>-4,000,000</t>
        </is>
      </c>
      <c r="H36" t="inlineStr">
        <is>
          <t>-10,201,000</t>
        </is>
      </c>
    </row>
    <row r="37">
      <c r="A37" s="1" t="n">
        <v>35</v>
      </c>
      <c r="B37" t="inlineStr">
        <is>
          <t>3.1.1.1.</t>
        </is>
      </c>
      <c r="C37" t="inlineStr">
        <is>
          <t xml:space="preserve">  =&gt;=&gt;Net Long Term Debt Issuance</t>
        </is>
      </c>
      <c r="D37" t="inlineStr">
        <is>
          <t>-5,326,000</t>
        </is>
      </c>
      <c r="E37" t="inlineStr">
        <is>
          <t>-3,750,000</t>
        </is>
      </c>
      <c r="F37" t="inlineStr">
        <is>
          <t>-5,518,000</t>
        </is>
      </c>
      <c r="G37" t="inlineStr">
        <is>
          <t>-4,000,000</t>
        </is>
      </c>
      <c r="H37" t="inlineStr">
        <is>
          <t>-2,877,000</t>
        </is>
      </c>
    </row>
    <row r="38">
      <c r="A38" s="1" t="n">
        <v>36</v>
      </c>
      <c r="B38" t="inlineStr">
        <is>
          <t>3.1.1.1.1.</t>
        </is>
      </c>
      <c r="C38" t="inlineStr">
        <is>
          <t xml:space="preserve">  =&gt;=&gt;=&gt;Long Term Debt Issuance</t>
        </is>
      </c>
      <c r="D38" t="inlineStr">
        <is>
          <t>-</t>
        </is>
      </c>
      <c r="E38" t="inlineStr">
        <is>
          <t>-</t>
        </is>
      </c>
      <c r="F38" t="inlineStr">
        <is>
          <t>0</t>
        </is>
      </c>
      <c r="G38" t="inlineStr">
        <is>
          <t>0</t>
        </is>
      </c>
      <c r="H38" t="inlineStr">
        <is>
          <t>7,183,000</t>
        </is>
      </c>
    </row>
    <row r="39">
      <c r="A39" s="1" t="n">
        <v>37</v>
      </c>
      <c r="B39" t="inlineStr">
        <is>
          <t>3.1.1.1.2.</t>
        </is>
      </c>
      <c r="C39" t="inlineStr">
        <is>
          <t xml:space="preserve">  =&gt;=&gt;  Long Term Debt Payments</t>
        </is>
      </c>
      <c r="D39" t="inlineStr">
        <is>
          <t>-5,326,000</t>
        </is>
      </c>
      <c r="E39" t="inlineStr">
        <is>
          <t>-3,750,000</t>
        </is>
      </c>
      <c r="F39" t="inlineStr">
        <is>
          <t>-5,518,000</t>
        </is>
      </c>
      <c r="G39" t="inlineStr">
        <is>
          <t>-4,000,000</t>
        </is>
      </c>
      <c r="H39" t="inlineStr">
        <is>
          <t>-10,060,000</t>
        </is>
      </c>
    </row>
    <row r="40">
      <c r="A40" s="1" t="n">
        <v>38</v>
      </c>
      <c r="B40" t="inlineStr">
        <is>
          <t>3.1.1.2.</t>
        </is>
      </c>
      <c r="C40" t="inlineStr">
        <is>
          <t xml:space="preserve">  =&gt;  Net Short Term Debt Issuance</t>
        </is>
      </c>
      <c r="D40" t="inlineStr">
        <is>
          <t>-</t>
        </is>
      </c>
      <c r="E40" t="inlineStr">
        <is>
          <t>-</t>
        </is>
      </c>
      <c r="F40" t="inlineStr">
        <is>
          <t>0</t>
        </is>
      </c>
      <c r="G40" t="inlineStr">
        <is>
          <t>0</t>
        </is>
      </c>
      <c r="H40" t="inlineStr">
        <is>
          <t>-7,324,000</t>
        </is>
      </c>
    </row>
    <row r="41">
      <c r="A41" s="1" t="n">
        <v>39</v>
      </c>
      <c r="B41" t="inlineStr">
        <is>
          <t>3.1.2.</t>
        </is>
      </c>
      <c r="C41" t="inlineStr">
        <is>
          <t xml:space="preserve">  =&gt;Net Common Stock Issuance</t>
        </is>
      </c>
      <c r="D41" t="inlineStr">
        <is>
          <t>-27,475,000</t>
        </is>
      </c>
      <c r="E41" t="inlineStr">
        <is>
          <t>-25,692,000</t>
        </is>
      </c>
      <c r="F41" t="inlineStr">
        <is>
          <t>-21,625,000</t>
        </is>
      </c>
      <c r="G41" t="inlineStr">
        <is>
          <t>-18,401,000</t>
        </is>
      </c>
      <c r="H41" t="inlineStr">
        <is>
          <t>-9,719,000</t>
        </is>
      </c>
    </row>
    <row r="42">
      <c r="A42" s="1" t="n">
        <v>40</v>
      </c>
      <c r="B42" t="inlineStr">
        <is>
          <t>3.1.2.1.</t>
        </is>
      </c>
      <c r="C42" t="inlineStr">
        <is>
          <t xml:space="preserve">  =&gt;=&gt;Common Stock Issuance</t>
        </is>
      </c>
      <c r="D42" t="inlineStr">
        <is>
          <t>1,749,000</t>
        </is>
      </c>
      <c r="E42" t="inlineStr">
        <is>
          <t>1,693,000</t>
        </is>
      </c>
      <c r="F42" t="inlineStr">
        <is>
          <t>1,343,000</t>
        </is>
      </c>
      <c r="G42" t="inlineStr">
        <is>
          <t>1,142,000</t>
        </is>
      </c>
      <c r="H42" t="inlineStr">
        <is>
          <t>1,002,000</t>
        </is>
      </c>
    </row>
    <row r="43">
      <c r="A43" s="1" t="n">
        <v>41</v>
      </c>
      <c r="B43" t="inlineStr">
        <is>
          <t>3.1.2.2.</t>
        </is>
      </c>
      <c r="C43" t="inlineStr">
        <is>
          <t xml:space="preserve">  =&gt;  Common Stock Payments</t>
        </is>
      </c>
      <c r="D43" t="inlineStr">
        <is>
          <t>-29,224,000</t>
        </is>
      </c>
      <c r="E43" t="inlineStr">
        <is>
          <t>-27,385,000</t>
        </is>
      </c>
      <c r="F43" t="inlineStr">
        <is>
          <t>-22,968,000</t>
        </is>
      </c>
      <c r="G43" t="inlineStr">
        <is>
          <t>-19,543,000</t>
        </is>
      </c>
      <c r="H43" t="inlineStr">
        <is>
          <t>-10,721,000</t>
        </is>
      </c>
    </row>
    <row r="44">
      <c r="A44" s="1" t="n">
        <v>42</v>
      </c>
      <c r="B44" t="inlineStr">
        <is>
          <t>3.1.3.</t>
        </is>
      </c>
      <c r="C44" t="inlineStr">
        <is>
          <t xml:space="preserve">  =&gt;Cash Dividends Paid</t>
        </is>
      </c>
      <c r="D44" t="inlineStr">
        <is>
          <t>-17,293,000</t>
        </is>
      </c>
      <c r="E44" t="inlineStr">
        <is>
          <t>-16,521,000</t>
        </is>
      </c>
      <c r="F44" t="inlineStr">
        <is>
          <t>-15,137,000</t>
        </is>
      </c>
      <c r="G44" t="inlineStr">
        <is>
          <t>-13,811,000</t>
        </is>
      </c>
      <c r="H44" t="inlineStr">
        <is>
          <t>-12,699,000</t>
        </is>
      </c>
    </row>
    <row r="45">
      <c r="A45" s="1" t="n">
        <v>43</v>
      </c>
      <c r="B45" t="inlineStr">
        <is>
          <t>3.1.3.1.</t>
        </is>
      </c>
      <c r="C45" t="inlineStr">
        <is>
          <t xml:space="preserve">  =&gt;  Common Stock Dividend Paid</t>
        </is>
      </c>
      <c r="D45" t="inlineStr">
        <is>
          <t>-17,293,000</t>
        </is>
      </c>
      <c r="E45" t="inlineStr">
        <is>
          <t>-16,521,000</t>
        </is>
      </c>
      <c r="F45" t="inlineStr">
        <is>
          <t>-15,137,000</t>
        </is>
      </c>
      <c r="G45" t="inlineStr">
        <is>
          <t>-13,811,000</t>
        </is>
      </c>
      <c r="H45" t="inlineStr">
        <is>
          <t>-12,699,000</t>
        </is>
      </c>
    </row>
    <row r="46">
      <c r="A46" s="1" t="n">
        <v>44</v>
      </c>
      <c r="B46" t="inlineStr">
        <is>
          <t>3.1.4.</t>
        </is>
      </c>
      <c r="C46" t="inlineStr">
        <is>
          <t xml:space="preserve">    Net Other Financing Charges</t>
        </is>
      </c>
      <c r="D46" t="inlineStr">
        <is>
          <t>-2,731,000</t>
        </is>
      </c>
      <c r="E46" t="inlineStr">
        <is>
          <t>-2,523,000</t>
        </is>
      </c>
      <c r="F46" t="inlineStr">
        <is>
          <t>-3,751,000</t>
        </is>
      </c>
      <c r="G46" t="inlineStr">
        <is>
          <t>-675,000</t>
        </is>
      </c>
      <c r="H46" t="inlineStr">
        <is>
          <t>-971,000</t>
        </is>
      </c>
    </row>
    <row r="47">
      <c r="A47" s="1" t="n">
        <v>45</v>
      </c>
      <c r="B47" t="inlineStr">
        <is>
          <t>4.</t>
        </is>
      </c>
      <c r="C47" t="inlineStr">
        <is>
          <t>End Cash Position</t>
        </is>
      </c>
      <c r="D47" t="inlineStr">
        <is>
          <t>20,568,000</t>
        </is>
      </c>
      <c r="E47" t="inlineStr">
        <is>
          <t>14,224,000</t>
        </is>
      </c>
      <c r="F47" t="inlineStr">
        <is>
          <t>13,576,000</t>
        </is>
      </c>
      <c r="G47" t="inlineStr">
        <is>
          <t>11,356,000</t>
        </is>
      </c>
      <c r="H47" t="inlineStr">
        <is>
          <t>11,946,000</t>
        </is>
      </c>
    </row>
    <row r="48">
      <c r="A48" s="1" t="n">
        <v>46</v>
      </c>
      <c r="B48" t="inlineStr">
        <is>
          <t>4.1.</t>
        </is>
      </c>
      <c r="C48">
        <f>&gt;Changes in Cash</f>
        <v/>
      </c>
      <c r="D48" t="inlineStr">
        <is>
          <t>6,136,000</t>
        </is>
      </c>
      <c r="E48" t="inlineStr">
        <is>
          <t>677,000</t>
        </is>
      </c>
      <c r="F48" t="inlineStr">
        <is>
          <t>2,421,000</t>
        </is>
      </c>
      <c r="G48" t="inlineStr">
        <is>
          <t>-475,000</t>
        </is>
      </c>
      <c r="H48" t="inlineStr">
        <is>
          <t>4,233,000</t>
        </is>
      </c>
    </row>
    <row r="49">
      <c r="A49" s="1" t="n">
        <v>47</v>
      </c>
      <c r="B49" t="inlineStr">
        <is>
          <t>4.2.</t>
        </is>
      </c>
      <c r="C49">
        <f>&gt;Effect of Exchange Rate Changes</f>
        <v/>
      </c>
      <c r="D49" t="inlineStr">
        <is>
          <t>36,000</t>
        </is>
      </c>
      <c r="E49" t="inlineStr">
        <is>
          <t>-29,000</t>
        </is>
      </c>
      <c r="F49" t="inlineStr">
        <is>
          <t>-201,000</t>
        </is>
      </c>
      <c r="G49" t="inlineStr">
        <is>
          <t>-115,000</t>
        </is>
      </c>
      <c r="H49" t="inlineStr">
        <is>
          <t>50,000</t>
        </is>
      </c>
    </row>
    <row r="50">
      <c r="A50" s="1" t="n">
        <v>48</v>
      </c>
      <c r="B50" t="inlineStr">
        <is>
          <t>4.3.</t>
        </is>
      </c>
      <c r="C50" t="inlineStr">
        <is>
          <t xml:space="preserve">  Beginning Cash Position</t>
        </is>
      </c>
      <c r="D50" t="inlineStr">
        <is>
          <t>14,432,000</t>
        </is>
      </c>
      <c r="E50" t="inlineStr">
        <is>
          <t>13,576,000</t>
        </is>
      </c>
      <c r="F50" t="inlineStr">
        <is>
          <t>11,356,000</t>
        </is>
      </c>
      <c r="G50" t="inlineStr">
        <is>
          <t>11,946,000</t>
        </is>
      </c>
      <c r="H50" t="inlineStr">
        <is>
          <t>7,663,000</t>
        </is>
      </c>
    </row>
    <row r="51">
      <c r="A51" s="1" t="n">
        <v>49</v>
      </c>
      <c r="B51" t="inlineStr">
        <is>
          <t>5.</t>
        </is>
      </c>
      <c r="C51" t="inlineStr">
        <is>
          <t>Capital Expenditure</t>
        </is>
      </c>
      <c r="D51" t="inlineStr">
        <is>
          <t>-23,216,000</t>
        </is>
      </c>
      <c r="E51" t="inlineStr">
        <is>
          <t>-20,622,000</t>
        </is>
      </c>
      <c r="F51" t="inlineStr">
        <is>
          <t>-15,441,000</t>
        </is>
      </c>
      <c r="G51" t="inlineStr">
        <is>
          <t>-13,925,000</t>
        </is>
      </c>
      <c r="H51" t="inlineStr">
        <is>
          <t>-11,632,000</t>
        </is>
      </c>
    </row>
    <row r="52">
      <c r="A52" s="1" t="n">
        <v>50</v>
      </c>
      <c r="B52" t="inlineStr">
        <is>
          <t>6.</t>
        </is>
      </c>
      <c r="C52" t="inlineStr">
        <is>
          <t>Issuance of Capital Stock</t>
        </is>
      </c>
      <c r="D52" t="inlineStr">
        <is>
          <t>1,749,000</t>
        </is>
      </c>
      <c r="E52" t="inlineStr">
        <is>
          <t>1,693,000</t>
        </is>
      </c>
      <c r="F52" t="inlineStr">
        <is>
          <t>1,343,000</t>
        </is>
      </c>
      <c r="G52" t="inlineStr">
        <is>
          <t>1,142,000</t>
        </is>
      </c>
      <c r="H52" t="inlineStr">
        <is>
          <t>1,002,000</t>
        </is>
      </c>
    </row>
    <row r="53">
      <c r="A53" s="1" t="n">
        <v>51</v>
      </c>
      <c r="B53" t="inlineStr">
        <is>
          <t>7.</t>
        </is>
      </c>
      <c r="C53" t="inlineStr">
        <is>
          <t>Issuance of Debt</t>
        </is>
      </c>
      <c r="D53" t="inlineStr">
        <is>
          <t>-</t>
        </is>
      </c>
      <c r="E53" t="inlineStr">
        <is>
          <t>-</t>
        </is>
      </c>
      <c r="F53" t="inlineStr">
        <is>
          <t>0</t>
        </is>
      </c>
      <c r="G53" t="inlineStr">
        <is>
          <t>0</t>
        </is>
      </c>
      <c r="H53" t="inlineStr">
        <is>
          <t>7,183,000</t>
        </is>
      </c>
    </row>
    <row r="54">
      <c r="A54" s="1" t="n">
        <v>52</v>
      </c>
      <c r="B54" t="inlineStr">
        <is>
          <t>8.</t>
        </is>
      </c>
      <c r="C54" t="inlineStr">
        <is>
          <t>Repayment of Debt</t>
        </is>
      </c>
      <c r="D54" t="inlineStr">
        <is>
          <t>-5,326,000</t>
        </is>
      </c>
      <c r="E54" t="inlineStr">
        <is>
          <t>-3,750,000</t>
        </is>
      </c>
      <c r="F54" t="inlineStr">
        <is>
          <t>-5,518,000</t>
        </is>
      </c>
      <c r="G54" t="inlineStr">
        <is>
          <t>-4,000,000</t>
        </is>
      </c>
      <c r="H54" t="inlineStr">
        <is>
          <t>-10,060,000</t>
        </is>
      </c>
    </row>
    <row r="55">
      <c r="A55" s="1" t="n">
        <v>53</v>
      </c>
      <c r="B55" t="inlineStr">
        <is>
          <t>9.</t>
        </is>
      </c>
      <c r="C55" t="inlineStr">
        <is>
          <t>Repurchase of Capital Stock</t>
        </is>
      </c>
      <c r="D55" t="inlineStr">
        <is>
          <t>-29,224,000</t>
        </is>
      </c>
      <c r="E55" t="inlineStr">
        <is>
          <t>-27,385,000</t>
        </is>
      </c>
      <c r="F55" t="inlineStr">
        <is>
          <t>-22,968,000</t>
        </is>
      </c>
      <c r="G55" t="inlineStr">
        <is>
          <t>-19,543,000</t>
        </is>
      </c>
      <c r="H55" t="inlineStr">
        <is>
          <t>-10,721,000</t>
        </is>
      </c>
    </row>
    <row r="56">
      <c r="A56" s="1" t="n">
        <v>54</v>
      </c>
      <c r="B56" t="inlineStr">
        <is>
          <t>10.</t>
        </is>
      </c>
      <c r="C56" t="inlineStr">
        <is>
          <t>Free Cash Flow</t>
        </is>
      </c>
      <c r="D56" t="inlineStr">
        <is>
          <t>60,693,000</t>
        </is>
      </c>
      <c r="E56" t="inlineStr">
        <is>
          <t>56,118,000</t>
        </is>
      </c>
      <c r="F56" t="inlineStr">
        <is>
          <t>45,234,000</t>
        </is>
      </c>
      <c r="G56" t="inlineStr">
        <is>
          <t>38,260,000</t>
        </is>
      </c>
      <c r="H56" t="inlineStr">
        <is>
          <t>32,252,000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2022-02-27T21:58:07Z</dcterms:created>
  <dcterms:modified xmlns:dcterms="http://purl.org/dc/terms/" xmlns:xsi="http://www.w3.org/2001/XMLSchema-instance" xsi:type="dcterms:W3CDTF">2022-02-27T21:58:07Z</dcterms:modified>
</cp:coreProperties>
</file>