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cash-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3/30/2021</t>
        </is>
      </c>
      <c r="F1" s="1" t="inlineStr">
        <is>
          <t>3/30/2020</t>
        </is>
      </c>
      <c r="G1" s="1" t="inlineStr">
        <is>
          <t>3/30/2019</t>
        </is>
      </c>
      <c r="H1" s="1" t="inlineStr">
        <is>
          <t>3/30/2018</t>
        </is>
      </c>
    </row>
    <row r="2">
      <c r="A2" s="1" t="n">
        <v>0</v>
      </c>
      <c r="B2" t="inlineStr">
        <is>
          <t>1.</t>
        </is>
      </c>
      <c r="C2" t="inlineStr">
        <is>
          <t>Total Revenue</t>
        </is>
      </c>
      <c r="D2" t="inlineStr">
        <is>
          <t>2,752,000</t>
        </is>
      </c>
      <c r="E2" t="inlineStr">
        <is>
          <t>2,551,000</t>
        </is>
      </c>
      <c r="F2" t="inlineStr">
        <is>
          <t>2,490,000</t>
        </is>
      </c>
      <c r="G2" t="inlineStr">
        <is>
          <t>4,731,000</t>
        </is>
      </c>
      <c r="H2" t="inlineStr">
        <is>
          <t>4,834,000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Operating Revenue</t>
        </is>
      </c>
      <c r="D3" t="inlineStr">
        <is>
          <t>2,752,000</t>
        </is>
      </c>
      <c r="E3" t="inlineStr">
        <is>
          <t>2,551,000</t>
        </is>
      </c>
      <c r="F3" t="inlineStr">
        <is>
          <t>2,490,000</t>
        </is>
      </c>
      <c r="G3" t="inlineStr">
        <is>
          <t>4,731,000</t>
        </is>
      </c>
      <c r="H3" t="inlineStr">
        <is>
          <t>4,834,000</t>
        </is>
      </c>
    </row>
    <row r="4">
      <c r="A4" s="1" t="n">
        <v>2</v>
      </c>
      <c r="B4" t="inlineStr">
        <is>
          <t>2.</t>
        </is>
      </c>
      <c r="C4" t="inlineStr">
        <is>
          <t>Cost of Revenue</t>
        </is>
      </c>
      <c r="D4" t="inlineStr">
        <is>
          <t>406,000</t>
        </is>
      </c>
      <c r="E4" t="inlineStr">
        <is>
          <t>362,000</t>
        </is>
      </c>
      <c r="F4" t="inlineStr">
        <is>
          <t>393,000</t>
        </is>
      </c>
      <c r="G4" t="inlineStr">
        <is>
          <t>1,050,000</t>
        </is>
      </c>
      <c r="H4" t="inlineStr">
        <is>
          <t>1,032,000</t>
        </is>
      </c>
    </row>
    <row r="5">
      <c r="A5" s="1" t="n">
        <v>3</v>
      </c>
      <c r="B5" t="inlineStr">
        <is>
          <t>3.</t>
        </is>
      </c>
      <c r="C5" t="inlineStr">
        <is>
          <t>Gross Profit</t>
        </is>
      </c>
      <c r="D5" t="inlineStr">
        <is>
          <t>2,346,000</t>
        </is>
      </c>
      <c r="E5" t="inlineStr">
        <is>
          <t>2,189,000</t>
        </is>
      </c>
      <c r="F5" t="inlineStr">
        <is>
          <t>2,097,000</t>
        </is>
      </c>
      <c r="G5" t="inlineStr">
        <is>
          <t>3,681,000</t>
        </is>
      </c>
      <c r="H5" t="inlineStr">
        <is>
          <t>3,802,000</t>
        </is>
      </c>
    </row>
    <row r="6">
      <c r="A6" s="1" t="n">
        <v>4</v>
      </c>
      <c r="B6" t="inlineStr">
        <is>
          <t>4.</t>
        </is>
      </c>
      <c r="C6" t="inlineStr">
        <is>
          <t>Operating Expense</t>
        </is>
      </c>
      <c r="D6" t="inlineStr">
        <is>
          <t>1,161,000</t>
        </is>
      </c>
      <c r="E6" t="inlineStr">
        <is>
          <t>1,132,000</t>
        </is>
      </c>
      <c r="F6" t="inlineStr">
        <is>
          <t>1,476,000</t>
        </is>
      </c>
      <c r="G6" t="inlineStr">
        <is>
          <t>3,060,000</t>
        </is>
      </c>
      <c r="H6" t="inlineStr">
        <is>
          <t>3,343,000</t>
        </is>
      </c>
    </row>
    <row r="7">
      <c r="A7" s="1" t="n">
        <v>5</v>
      </c>
      <c r="B7" t="inlineStr">
        <is>
          <t>4.1.</t>
        </is>
      </c>
      <c r="C7">
        <f>&gt;Selling General and Administrative</f>
        <v/>
      </c>
      <c r="D7" t="inlineStr">
        <is>
          <t>816,000</t>
        </is>
      </c>
      <c r="E7" t="inlineStr">
        <is>
          <t>791,000</t>
        </is>
      </c>
      <c r="F7" t="inlineStr">
        <is>
          <t>1,069,000</t>
        </is>
      </c>
      <c r="G7" t="inlineStr">
        <is>
          <t>1,940,000</t>
        </is>
      </c>
      <c r="H7" t="inlineStr">
        <is>
          <t>2,167,000</t>
        </is>
      </c>
    </row>
    <row r="8">
      <c r="A8" s="1" t="n">
        <v>6</v>
      </c>
      <c r="B8" t="inlineStr">
        <is>
          <t>4.1.1.</t>
        </is>
      </c>
      <c r="C8">
        <f>&gt;=&gt;General &amp; Administrative Expense</f>
        <v/>
      </c>
      <c r="D8" t="inlineStr">
        <is>
          <t>202,000</t>
        </is>
      </c>
      <c r="E8" t="inlineStr">
        <is>
          <t>215,000</t>
        </is>
      </c>
      <c r="F8" t="inlineStr">
        <is>
          <t>368,000</t>
        </is>
      </c>
      <c r="G8" t="inlineStr">
        <is>
          <t>447,000</t>
        </is>
      </c>
      <c r="H8" t="inlineStr">
        <is>
          <t>574,000</t>
        </is>
      </c>
    </row>
    <row r="9">
      <c r="A9" s="1" t="n">
        <v>7</v>
      </c>
      <c r="B9" t="inlineStr">
        <is>
          <t>4.1.1.1.</t>
        </is>
      </c>
      <c r="C9">
        <f>&gt;=&gt;  Other G and A</f>
        <v/>
      </c>
      <c r="D9" t="inlineStr">
        <is>
          <t>202,000</t>
        </is>
      </c>
      <c r="E9" t="inlineStr">
        <is>
          <t>215,000</t>
        </is>
      </c>
      <c r="F9" t="inlineStr">
        <is>
          <t>368,000</t>
        </is>
      </c>
      <c r="G9" t="inlineStr">
        <is>
          <t>447,000</t>
        </is>
      </c>
      <c r="H9" t="inlineStr">
        <is>
          <t>574,000</t>
        </is>
      </c>
    </row>
    <row r="10">
      <c r="A10" s="1" t="n">
        <v>8</v>
      </c>
      <c r="B10" t="inlineStr">
        <is>
          <t>4.1.2.</t>
        </is>
      </c>
      <c r="C10">
        <f>&gt;  Selling &amp; Marketing Expense</f>
        <v/>
      </c>
      <c r="D10" t="inlineStr">
        <is>
          <t>614,000</t>
        </is>
      </c>
      <c r="E10" t="inlineStr">
        <is>
          <t>576,000</t>
        </is>
      </c>
      <c r="F10" t="inlineStr">
        <is>
          <t>701,000</t>
        </is>
      </c>
      <c r="G10" t="inlineStr">
        <is>
          <t>1,493,000</t>
        </is>
      </c>
      <c r="H10" t="inlineStr">
        <is>
          <t>1,593,000</t>
        </is>
      </c>
    </row>
    <row r="11">
      <c r="A11" s="1" t="n">
        <v>9</v>
      </c>
      <c r="B11" t="inlineStr">
        <is>
          <t>4.2.</t>
        </is>
      </c>
      <c r="C11">
        <f>&gt;Research &amp; Development</f>
        <v/>
      </c>
      <c r="D11" t="inlineStr">
        <is>
          <t>262,000</t>
        </is>
      </c>
      <c r="E11" t="inlineStr">
        <is>
          <t>267,000</t>
        </is>
      </c>
      <c r="F11" t="inlineStr">
        <is>
          <t>328,000</t>
        </is>
      </c>
      <c r="G11" t="inlineStr">
        <is>
          <t>913,000</t>
        </is>
      </c>
      <c r="H11" t="inlineStr">
        <is>
          <t>956,000</t>
        </is>
      </c>
    </row>
    <row r="12">
      <c r="A12" s="1" t="n">
        <v>10</v>
      </c>
      <c r="B12" t="inlineStr">
        <is>
          <t>4.3.</t>
        </is>
      </c>
      <c r="C12" t="inlineStr">
        <is>
          <t xml:space="preserve">  Depreciation Amortization Depletion</t>
        </is>
      </c>
      <c r="D12" t="inlineStr">
        <is>
          <t>83,000</t>
        </is>
      </c>
      <c r="E12" t="inlineStr">
        <is>
          <t>74,000</t>
        </is>
      </c>
      <c r="F12" t="inlineStr">
        <is>
          <t>79,000</t>
        </is>
      </c>
      <c r="G12" t="inlineStr">
        <is>
          <t>207,000</t>
        </is>
      </c>
      <c r="H12" t="inlineStr">
        <is>
          <t>220,000</t>
        </is>
      </c>
    </row>
    <row r="13">
      <c r="A13" s="1" t="n">
        <v>11</v>
      </c>
      <c r="B13" t="inlineStr">
        <is>
          <t>4.3.1.</t>
        </is>
      </c>
      <c r="C13" t="inlineStr">
        <is>
          <t xml:space="preserve">    Depreciation &amp; amortization</t>
        </is>
      </c>
      <c r="D13" t="inlineStr">
        <is>
          <t>83,000</t>
        </is>
      </c>
      <c r="E13" t="inlineStr">
        <is>
          <t>74,000</t>
        </is>
      </c>
      <c r="F13" t="inlineStr">
        <is>
          <t>79,000</t>
        </is>
      </c>
      <c r="G13" t="inlineStr">
        <is>
          <t>207,000</t>
        </is>
      </c>
      <c r="H13" t="inlineStr">
        <is>
          <t>220,000</t>
        </is>
      </c>
    </row>
    <row r="14">
      <c r="A14" s="1" t="n">
        <v>12</v>
      </c>
      <c r="B14" t="inlineStr">
        <is>
          <t>4.3.1.1.</t>
        </is>
      </c>
      <c r="C14" t="inlineStr">
        <is>
          <t xml:space="preserve">      Amortization</t>
        </is>
      </c>
      <c r="D14" t="inlineStr">
        <is>
          <t>83,000</t>
        </is>
      </c>
      <c r="E14" t="inlineStr">
        <is>
          <t>74,000</t>
        </is>
      </c>
      <c r="F14" t="inlineStr">
        <is>
          <t>79,000</t>
        </is>
      </c>
      <c r="G14" t="inlineStr">
        <is>
          <t>207,000</t>
        </is>
      </c>
      <c r="H14" t="inlineStr">
        <is>
          <t>220,000</t>
        </is>
      </c>
    </row>
    <row r="15">
      <c r="A15" s="1" t="n">
        <v>13</v>
      </c>
      <c r="B15" t="inlineStr">
        <is>
          <t>4.3.1.1.1.</t>
        </is>
      </c>
      <c r="C15" t="inlineStr">
        <is>
          <t xml:space="preserve">        Amortization of Intangibles</t>
        </is>
      </c>
      <c r="D15" t="inlineStr">
        <is>
          <t>83,000</t>
        </is>
      </c>
      <c r="E15" t="inlineStr">
        <is>
          <t>74,000</t>
        </is>
      </c>
      <c r="F15" t="inlineStr">
        <is>
          <t>79,000</t>
        </is>
      </c>
      <c r="G15" t="inlineStr">
        <is>
          <t>207,000</t>
        </is>
      </c>
      <c r="H15" t="inlineStr">
        <is>
          <t>220,000</t>
        </is>
      </c>
    </row>
    <row r="16">
      <c r="A16" s="1" t="n">
        <v>14</v>
      </c>
      <c r="B16" t="inlineStr">
        <is>
          <t>5.</t>
        </is>
      </c>
      <c r="C16" t="inlineStr">
        <is>
          <t>Operating Income</t>
        </is>
      </c>
      <c r="D16" t="inlineStr">
        <is>
          <t>1,185,000</t>
        </is>
      </c>
      <c r="E16" t="inlineStr">
        <is>
          <t>1,057,000</t>
        </is>
      </c>
      <c r="F16" t="inlineStr">
        <is>
          <t>621,000</t>
        </is>
      </c>
      <c r="G16" t="inlineStr">
        <is>
          <t>621,000</t>
        </is>
      </c>
      <c r="H16" t="inlineStr">
        <is>
          <t>459,000</t>
        </is>
      </c>
    </row>
    <row r="17">
      <c r="A17" s="1" t="n">
        <v>15</v>
      </c>
      <c r="B17" t="inlineStr">
        <is>
          <t>6.</t>
        </is>
      </c>
      <c r="C17" t="inlineStr">
        <is>
          <t>Net Non Operating Interest Income Expense</t>
        </is>
      </c>
      <c r="D17" t="inlineStr">
        <is>
          <t>-129,000</t>
        </is>
      </c>
      <c r="E17" t="inlineStr">
        <is>
          <t>-140,000</t>
        </is>
      </c>
      <c r="F17" t="inlineStr">
        <is>
          <t>-116,000</t>
        </is>
      </c>
      <c r="G17" t="inlineStr">
        <is>
          <t>-166,000</t>
        </is>
      </c>
      <c r="H17" t="inlineStr">
        <is>
          <t>-232,000</t>
        </is>
      </c>
    </row>
    <row r="18">
      <c r="A18" s="1" t="n">
        <v>16</v>
      </c>
      <c r="B18" t="inlineStr">
        <is>
          <t>6.1.</t>
        </is>
      </c>
      <c r="C18">
        <f>&gt;Interest Income Non Operating</f>
        <v/>
      </c>
      <c r="D18" t="inlineStr">
        <is>
          <t>1,000</t>
        </is>
      </c>
      <c r="E18" t="inlineStr">
        <is>
          <t>4,000</t>
        </is>
      </c>
      <c r="F18" t="inlineStr">
        <is>
          <t>80,000</t>
        </is>
      </c>
      <c r="G18" t="inlineStr">
        <is>
          <t>42,000</t>
        </is>
      </c>
      <c r="H18" t="inlineStr">
        <is>
          <t>24,000</t>
        </is>
      </c>
    </row>
    <row r="19">
      <c r="A19" s="1" t="n">
        <v>17</v>
      </c>
      <c r="B19" t="inlineStr">
        <is>
          <t>6.2.</t>
        </is>
      </c>
      <c r="C19" t="inlineStr">
        <is>
          <t xml:space="preserve">  Interest Expense Non Operating</t>
        </is>
      </c>
      <c r="D19" t="inlineStr">
        <is>
          <t>130,000</t>
        </is>
      </c>
      <c r="E19" t="inlineStr">
        <is>
          <t>144,000</t>
        </is>
      </c>
      <c r="F19" t="inlineStr">
        <is>
          <t>196,000</t>
        </is>
      </c>
      <c r="G19" t="inlineStr">
        <is>
          <t>208,000</t>
        </is>
      </c>
      <c r="H19" t="inlineStr">
        <is>
          <t>256,000</t>
        </is>
      </c>
    </row>
    <row r="20">
      <c r="A20" s="1" t="n">
        <v>18</v>
      </c>
      <c r="B20" t="inlineStr">
        <is>
          <t>7.</t>
        </is>
      </c>
      <c r="C20" t="inlineStr">
        <is>
          <t>Other Income Expense</t>
        </is>
      </c>
      <c r="D20" t="inlineStr">
        <is>
          <t>179,000</t>
        </is>
      </c>
      <c r="E20" t="inlineStr">
        <is>
          <t>-45,000</t>
        </is>
      </c>
      <c r="F20" t="inlineStr">
        <is>
          <t>314,000</t>
        </is>
      </c>
      <c r="G20" t="inlineStr">
        <is>
          <t>-347,000</t>
        </is>
      </c>
      <c r="H20" t="inlineStr">
        <is>
          <t>210,000</t>
        </is>
      </c>
    </row>
    <row r="21">
      <c r="A21" s="1" t="n">
        <v>19</v>
      </c>
      <c r="B21" t="inlineStr">
        <is>
          <t>7.1.</t>
        </is>
      </c>
      <c r="C21">
        <f>&gt;Gain on Sale of Security</f>
        <v/>
      </c>
      <c r="D21" t="inlineStr">
        <is>
          <t>1,000</t>
        </is>
      </c>
      <c r="E21" t="inlineStr">
        <is>
          <t>1,000</t>
        </is>
      </c>
      <c r="F21" t="inlineStr">
        <is>
          <t>-6,000</t>
        </is>
      </c>
      <c r="G21" t="inlineStr">
        <is>
          <t>-18,000</t>
        </is>
      </c>
      <c r="H21" t="inlineStr">
        <is>
          <t>-28,000</t>
        </is>
      </c>
    </row>
    <row r="22">
      <c r="A22" s="1" t="n">
        <v>20</v>
      </c>
      <c r="B22" t="inlineStr">
        <is>
          <t>7.2.</t>
        </is>
      </c>
      <c r="C22">
        <f>&gt;Earnings from Equity Interest</f>
        <v/>
      </c>
      <c r="D22" t="inlineStr">
        <is>
          <t>-</t>
        </is>
      </c>
      <c r="E22" t="inlineStr">
        <is>
          <t>0</t>
        </is>
      </c>
      <c r="F22" t="inlineStr">
        <is>
          <t>-31,000</t>
        </is>
      </c>
      <c r="G22" t="inlineStr">
        <is>
          <t>-101,000</t>
        </is>
      </c>
      <c r="H22" t="inlineStr">
        <is>
          <t>-26,000</t>
        </is>
      </c>
    </row>
    <row r="23">
      <c r="A23" s="1" t="n">
        <v>21</v>
      </c>
      <c r="B23" t="inlineStr">
        <is>
          <t>7.3.</t>
        </is>
      </c>
      <c r="C23">
        <f>&gt;Special Income Charges</f>
        <v/>
      </c>
      <c r="D23" t="inlineStr">
        <is>
          <t>190,000</t>
        </is>
      </c>
      <c r="E23" t="inlineStr">
        <is>
          <t>-43,000</t>
        </is>
      </c>
      <c r="F23" t="inlineStr">
        <is>
          <t>363,000</t>
        </is>
      </c>
      <c r="G23" t="inlineStr">
        <is>
          <t>-241,000</t>
        </is>
      </c>
      <c r="H23" t="inlineStr">
        <is>
          <t>243,000</t>
        </is>
      </c>
    </row>
    <row r="24">
      <c r="A24" s="1" t="n">
        <v>22</v>
      </c>
      <c r="B24" t="inlineStr">
        <is>
          <t>7.3.1.</t>
        </is>
      </c>
      <c r="C24">
        <f>&gt;=&gt;Restructuring &amp; Mergers Acquisition</f>
        <v/>
      </c>
      <c r="D24" t="inlineStr">
        <is>
          <t>43,000</t>
        </is>
      </c>
      <c r="E24" t="inlineStr">
        <is>
          <t>161,000</t>
        </is>
      </c>
      <c r="F24" t="inlineStr">
        <is>
          <t>266,000</t>
        </is>
      </c>
      <c r="G24" t="inlineStr">
        <is>
          <t>241,000</t>
        </is>
      </c>
      <c r="H24" t="inlineStr">
        <is>
          <t>410,000</t>
        </is>
      </c>
    </row>
    <row r="25">
      <c r="A25" s="1" t="n">
        <v>23</v>
      </c>
      <c r="B25" t="inlineStr">
        <is>
          <t>7.3.2.</t>
        </is>
      </c>
      <c r="C25">
        <f>&gt;=&gt;Other Special Charges</f>
        <v/>
      </c>
      <c r="D25" t="inlineStr">
        <is>
          <t>5,000</t>
        </is>
      </c>
      <c r="E25" t="inlineStr">
        <is>
          <t>-20,000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s="1" t="n">
        <v>24</v>
      </c>
      <c r="B26" t="inlineStr">
        <is>
          <t>7.3.3.</t>
        </is>
      </c>
      <c r="C26">
        <f>&gt;=&gt;Gain on Sale of Business</f>
        <v/>
      </c>
      <c r="D26" t="inlineStr">
        <is>
          <t>-</t>
        </is>
      </c>
      <c r="E26" t="inlineStr">
        <is>
          <t>0</t>
        </is>
      </c>
      <c r="F26" t="inlineStr">
        <is>
          <t>629,000</t>
        </is>
      </c>
      <c r="G26" t="inlineStr">
        <is>
          <t>-</t>
        </is>
      </c>
      <c r="H26" t="inlineStr">
        <is>
          <t>-</t>
        </is>
      </c>
    </row>
    <row r="27">
      <c r="A27" s="1" t="n">
        <v>25</v>
      </c>
      <c r="B27" t="inlineStr">
        <is>
          <t>7.3.4.</t>
        </is>
      </c>
      <c r="C27">
        <f>&gt;  Gain on Sale of PPE</f>
        <v/>
      </c>
      <c r="D27" t="inlineStr">
        <is>
          <t>238,000</t>
        </is>
      </c>
      <c r="E27" t="inlineStr">
        <is>
          <t>98,000</t>
        </is>
      </c>
      <c r="F27" t="inlineStr">
        <is>
          <t>-</t>
        </is>
      </c>
      <c r="G27" t="inlineStr">
        <is>
          <t>0</t>
        </is>
      </c>
      <c r="H27" t="inlineStr">
        <is>
          <t>653,000</t>
        </is>
      </c>
    </row>
    <row r="28">
      <c r="A28" s="1" t="n">
        <v>26</v>
      </c>
      <c r="B28" t="inlineStr">
        <is>
          <t>7.4.</t>
        </is>
      </c>
      <c r="C28" t="inlineStr">
        <is>
          <t xml:space="preserve">  Other Non Operating Income Expenses</t>
        </is>
      </c>
      <c r="D28" t="inlineStr">
        <is>
          <t>-12,000</t>
        </is>
      </c>
      <c r="E28" t="inlineStr">
        <is>
          <t>-3,000</t>
        </is>
      </c>
      <c r="F28" t="inlineStr">
        <is>
          <t>-12,000</t>
        </is>
      </c>
      <c r="G28" t="inlineStr">
        <is>
          <t>13,000</t>
        </is>
      </c>
      <c r="H28" t="inlineStr">
        <is>
          <t>21,000</t>
        </is>
      </c>
    </row>
    <row r="29">
      <c r="A29" s="1" t="n">
        <v>27</v>
      </c>
      <c r="B29" t="inlineStr">
        <is>
          <t>8.</t>
        </is>
      </c>
      <c r="C29" t="inlineStr">
        <is>
          <t>Pretax Income</t>
        </is>
      </c>
      <c r="D29" t="inlineStr">
        <is>
          <t>1,235,000</t>
        </is>
      </c>
      <c r="E29" t="inlineStr">
        <is>
          <t>872,000</t>
        </is>
      </c>
      <c r="F29" t="inlineStr">
        <is>
          <t>819,000</t>
        </is>
      </c>
      <c r="G29" t="inlineStr">
        <is>
          <t>108,000</t>
        </is>
      </c>
      <c r="H29" t="inlineStr">
        <is>
          <t>437,000</t>
        </is>
      </c>
    </row>
    <row r="30">
      <c r="A30" s="1" t="n">
        <v>28</v>
      </c>
      <c r="B30" t="inlineStr">
        <is>
          <t>9.</t>
        </is>
      </c>
      <c r="C30" t="inlineStr">
        <is>
          <t>Tax Provision</t>
        </is>
      </c>
      <c r="D30" t="inlineStr">
        <is>
          <t>311,000</t>
        </is>
      </c>
      <c r="E30" t="inlineStr">
        <is>
          <t>176,000</t>
        </is>
      </c>
      <c r="F30" t="inlineStr">
        <is>
          <t>241,000</t>
        </is>
      </c>
      <c r="G30" t="inlineStr">
        <is>
          <t>92,000</t>
        </is>
      </c>
      <c r="H30" t="inlineStr">
        <is>
          <t>-690,000</t>
        </is>
      </c>
    </row>
    <row r="31">
      <c r="A31" s="1" t="n">
        <v>29</v>
      </c>
      <c r="B31" t="inlineStr">
        <is>
          <t>10.</t>
        </is>
      </c>
      <c r="C31" t="inlineStr">
        <is>
          <t>Net Income Common Stockholders</t>
        </is>
      </c>
      <c r="D31" t="inlineStr">
        <is>
          <t>910,000</t>
        </is>
      </c>
      <c r="E31" t="inlineStr">
        <is>
          <t>554,000</t>
        </is>
      </c>
      <c r="F31" t="inlineStr">
        <is>
          <t>3,887,000</t>
        </is>
      </c>
      <c r="G31" t="inlineStr">
        <is>
          <t>31,000</t>
        </is>
      </c>
      <c r="H31" t="inlineStr">
        <is>
          <t>1,138,000</t>
        </is>
      </c>
    </row>
    <row r="32">
      <c r="A32" s="1" t="n">
        <v>30</v>
      </c>
      <c r="B32" t="inlineStr">
        <is>
          <t>10.1.</t>
        </is>
      </c>
      <c r="C32" t="inlineStr">
        <is>
          <t xml:space="preserve">  Net Income</t>
        </is>
      </c>
      <c r="D32" t="inlineStr">
        <is>
          <t>910,000</t>
        </is>
      </c>
      <c r="E32" t="inlineStr">
        <is>
          <t>554,000</t>
        </is>
      </c>
      <c r="F32" t="inlineStr">
        <is>
          <t>3,887,000</t>
        </is>
      </c>
      <c r="G32" t="inlineStr">
        <is>
          <t>31,000</t>
        </is>
      </c>
      <c r="H32" t="inlineStr">
        <is>
          <t>1,138,000</t>
        </is>
      </c>
    </row>
    <row r="33">
      <c r="A33" s="1" t="n">
        <v>31</v>
      </c>
      <c r="B33" t="inlineStr">
        <is>
          <t>10.1.1.</t>
        </is>
      </c>
      <c r="C33" t="inlineStr">
        <is>
          <t xml:space="preserve">    Net Income Including Non-Controlling Interests</t>
        </is>
      </c>
      <c r="D33" t="inlineStr">
        <is>
          <t>910,000</t>
        </is>
      </c>
      <c r="E33" t="inlineStr">
        <is>
          <t>554,000</t>
        </is>
      </c>
      <c r="F33" t="inlineStr">
        <is>
          <t>3,887,000</t>
        </is>
      </c>
      <c r="G33" t="inlineStr">
        <is>
          <t>31,000</t>
        </is>
      </c>
      <c r="H33" t="inlineStr">
        <is>
          <t>1,138,000</t>
        </is>
      </c>
    </row>
    <row r="34">
      <c r="A34" s="1" t="n">
        <v>32</v>
      </c>
      <c r="B34" t="inlineStr">
        <is>
          <t>10.1.1.1.</t>
        </is>
      </c>
      <c r="C34" t="inlineStr">
        <is>
          <t xml:space="preserve">    =&gt;Net Income Continuous Operations</t>
        </is>
      </c>
      <c r="D34" t="inlineStr">
        <is>
          <t>924,000</t>
        </is>
      </c>
      <c r="E34" t="inlineStr">
        <is>
          <t>696,000</t>
        </is>
      </c>
      <c r="F34" t="inlineStr">
        <is>
          <t>578,000</t>
        </is>
      </c>
      <c r="G34" t="inlineStr">
        <is>
          <t>16,000</t>
        </is>
      </c>
      <c r="H34" t="inlineStr">
        <is>
          <t>1,127,000</t>
        </is>
      </c>
    </row>
    <row r="35">
      <c r="A35" s="1" t="n">
        <v>33</v>
      </c>
      <c r="B35" t="inlineStr">
        <is>
          <t>10.1.1.2.</t>
        </is>
      </c>
      <c r="C35" t="inlineStr">
        <is>
          <t xml:space="preserve">      Net Income Discontinuous Operations</t>
        </is>
      </c>
      <c r="D35" t="inlineStr">
        <is>
          <t>-14,000</t>
        </is>
      </c>
      <c r="E35" t="inlineStr">
        <is>
          <t>-142,000</t>
        </is>
      </c>
      <c r="F35" t="inlineStr">
        <is>
          <t>3,309,000</t>
        </is>
      </c>
      <c r="G35" t="inlineStr">
        <is>
          <t>15,000</t>
        </is>
      </c>
      <c r="H35" t="inlineStr">
        <is>
          <t>11,000</t>
        </is>
      </c>
    </row>
    <row r="36">
      <c r="A36" s="1" t="n">
        <v>34</v>
      </c>
      <c r="B36" t="inlineStr">
        <is>
          <t>11.</t>
        </is>
      </c>
      <c r="C36" t="inlineStr">
        <is>
          <t>Diluted NI Available to Com Stockholders</t>
        </is>
      </c>
      <c r="D36" t="inlineStr">
        <is>
          <t>910,000</t>
        </is>
      </c>
      <c r="E36" t="inlineStr">
        <is>
          <t>554,000</t>
        </is>
      </c>
      <c r="F36" t="inlineStr">
        <is>
          <t>3,887,000</t>
        </is>
      </c>
      <c r="G36" t="inlineStr">
        <is>
          <t>31,000</t>
        </is>
      </c>
      <c r="H36" t="inlineStr">
        <is>
          <t>1,138,000</t>
        </is>
      </c>
    </row>
    <row r="37">
      <c r="A37" s="1" t="n">
        <v>35</v>
      </c>
      <c r="B37" t="inlineStr">
        <is>
          <t>12.</t>
        </is>
      </c>
      <c r="C37" t="inlineStr">
        <is>
          <t>Basic EPS</t>
        </is>
      </c>
      <c r="D37" t="inlineStr">
        <is>
          <t>-</t>
        </is>
      </c>
      <c r="E37" t="inlineStr">
        <is>
          <t>0.94</t>
        </is>
      </c>
      <c r="F37" t="inlineStr">
        <is>
          <t>6.32</t>
        </is>
      </c>
      <c r="G37" t="inlineStr">
        <is>
          <t>0.05</t>
        </is>
      </c>
      <c r="H37" t="inlineStr">
        <is>
          <t>1.89</t>
        </is>
      </c>
    </row>
    <row r="38">
      <c r="A38" s="1" t="n">
        <v>36</v>
      </c>
      <c r="B38" t="inlineStr">
        <is>
          <t>13.</t>
        </is>
      </c>
      <c r="C38" t="inlineStr">
        <is>
          <t>Diluted EPS</t>
        </is>
      </c>
      <c r="D38" t="inlineStr">
        <is>
          <t>-</t>
        </is>
      </c>
      <c r="E38" t="inlineStr">
        <is>
          <t>0.92</t>
        </is>
      </c>
      <c r="F38" t="inlineStr">
        <is>
          <t>6.05</t>
        </is>
      </c>
      <c r="G38" t="inlineStr">
        <is>
          <t>0.05</t>
        </is>
      </c>
      <c r="H38" t="inlineStr">
        <is>
          <t>1.74</t>
        </is>
      </c>
    </row>
    <row r="39">
      <c r="A39" s="1" t="n">
        <v>37</v>
      </c>
      <c r="B39" t="inlineStr">
        <is>
          <t>14.</t>
        </is>
      </c>
      <c r="C39" t="inlineStr">
        <is>
          <t>Basic Average Shares</t>
        </is>
      </c>
      <c r="D39" t="inlineStr">
        <is>
          <t>-</t>
        </is>
      </c>
      <c r="E39" t="inlineStr">
        <is>
          <t>589,000</t>
        </is>
      </c>
      <c r="F39" t="inlineStr">
        <is>
          <t>615,000</t>
        </is>
      </c>
      <c r="G39" t="inlineStr">
        <is>
          <t>632,000</t>
        </is>
      </c>
      <c r="H39" t="inlineStr">
        <is>
          <t>616,000</t>
        </is>
      </c>
    </row>
    <row r="40">
      <c r="A40" s="1" t="n">
        <v>38</v>
      </c>
      <c r="B40" t="inlineStr">
        <is>
          <t>15.</t>
        </is>
      </c>
      <c r="C40" t="inlineStr">
        <is>
          <t>Diluted Average Shares</t>
        </is>
      </c>
      <c r="D40" t="inlineStr">
        <is>
          <t>-</t>
        </is>
      </c>
      <c r="E40" t="inlineStr">
        <is>
          <t>600,000</t>
        </is>
      </c>
      <c r="F40" t="inlineStr">
        <is>
          <t>643,000</t>
        </is>
      </c>
      <c r="G40" t="inlineStr">
        <is>
          <t>661,000</t>
        </is>
      </c>
      <c r="H40" t="inlineStr">
        <is>
          <t>668,000</t>
        </is>
      </c>
    </row>
    <row r="41">
      <c r="A41" s="1" t="n">
        <v>39</v>
      </c>
      <c r="B41" t="inlineStr">
        <is>
          <t>16.</t>
        </is>
      </c>
      <c r="C41" t="inlineStr">
        <is>
          <t>Total Operating Income as Reported</t>
        </is>
      </c>
      <c r="D41" t="inlineStr">
        <is>
          <t>1,142,000</t>
        </is>
      </c>
      <c r="E41" t="inlineStr">
        <is>
          <t>896,000</t>
        </is>
      </c>
      <c r="F41" t="inlineStr">
        <is>
          <t>355,000</t>
        </is>
      </c>
      <c r="G41" t="inlineStr">
        <is>
          <t>380,000</t>
        </is>
      </c>
      <c r="H41" t="inlineStr">
        <is>
          <t>49,000</t>
        </is>
      </c>
    </row>
    <row r="42">
      <c r="A42" s="1" t="n">
        <v>40</v>
      </c>
      <c r="B42" t="inlineStr">
        <is>
          <t>17.</t>
        </is>
      </c>
      <c r="C42" t="inlineStr">
        <is>
          <t>Total Expenses</t>
        </is>
      </c>
      <c r="D42" t="inlineStr">
        <is>
          <t>1,567,000</t>
        </is>
      </c>
      <c r="E42" t="inlineStr">
        <is>
          <t>1,494,000</t>
        </is>
      </c>
      <c r="F42" t="inlineStr">
        <is>
          <t>1,869,000</t>
        </is>
      </c>
      <c r="G42" t="inlineStr">
        <is>
          <t>4,110,000</t>
        </is>
      </c>
      <c r="H42" t="inlineStr">
        <is>
          <t>4,375,000</t>
        </is>
      </c>
    </row>
    <row r="43">
      <c r="A43" s="1" t="n">
        <v>41</v>
      </c>
      <c r="B43" t="inlineStr">
        <is>
          <t>18.</t>
        </is>
      </c>
      <c r="C43" t="inlineStr">
        <is>
          <t>Net Income from Continuing &amp; Discontinued Operation</t>
        </is>
      </c>
      <c r="D43" t="inlineStr">
        <is>
          <t>910,000</t>
        </is>
      </c>
      <c r="E43" t="inlineStr">
        <is>
          <t>554,000</t>
        </is>
      </c>
      <c r="F43" t="inlineStr">
        <is>
          <t>3,887,000</t>
        </is>
      </c>
      <c r="G43" t="inlineStr">
        <is>
          <t>31,000</t>
        </is>
      </c>
      <c r="H43" t="inlineStr">
        <is>
          <t>1,138,000</t>
        </is>
      </c>
    </row>
    <row r="44">
      <c r="A44" s="1" t="n">
        <v>42</v>
      </c>
      <c r="B44" t="inlineStr">
        <is>
          <t>19.</t>
        </is>
      </c>
      <c r="C44" t="inlineStr">
        <is>
          <t>Normalized Income</t>
        </is>
      </c>
      <c r="D44" t="inlineStr">
        <is>
          <t>781,098</t>
        </is>
      </c>
      <c r="E44" t="inlineStr">
        <is>
          <t>729,600</t>
        </is>
      </c>
      <c r="F44" t="inlineStr">
        <is>
          <t>324,530</t>
        </is>
      </c>
      <c r="G44" t="inlineStr">
        <is>
          <t>205,070</t>
        </is>
      </c>
      <c r="H44" t="inlineStr">
        <is>
          <t>970,050</t>
        </is>
      </c>
    </row>
    <row r="45">
      <c r="A45" s="1" t="n">
        <v>43</v>
      </c>
      <c r="B45" t="inlineStr">
        <is>
          <t>20.</t>
        </is>
      </c>
      <c r="C45" t="inlineStr">
        <is>
          <t>Interest Income</t>
        </is>
      </c>
      <c r="D45" t="inlineStr">
        <is>
          <t>1,000</t>
        </is>
      </c>
      <c r="E45" t="inlineStr">
        <is>
          <t>4,000</t>
        </is>
      </c>
      <c r="F45" t="inlineStr">
        <is>
          <t>80,000</t>
        </is>
      </c>
      <c r="G45" t="inlineStr">
        <is>
          <t>42,000</t>
        </is>
      </c>
      <c r="H45" t="inlineStr">
        <is>
          <t>24,000</t>
        </is>
      </c>
    </row>
    <row r="46">
      <c r="A46" s="1" t="n">
        <v>44</v>
      </c>
      <c r="B46" t="inlineStr">
        <is>
          <t>21.</t>
        </is>
      </c>
      <c r="C46" t="inlineStr">
        <is>
          <t>Interest Expense</t>
        </is>
      </c>
      <c r="D46" t="inlineStr">
        <is>
          <t>130,000</t>
        </is>
      </c>
      <c r="E46" t="inlineStr">
        <is>
          <t>144,000</t>
        </is>
      </c>
      <c r="F46" t="inlineStr">
        <is>
          <t>196,000</t>
        </is>
      </c>
      <c r="G46" t="inlineStr">
        <is>
          <t>208,000</t>
        </is>
      </c>
      <c r="H46" t="inlineStr">
        <is>
          <t>256,000</t>
        </is>
      </c>
    </row>
    <row r="47">
      <c r="A47" s="1" t="n">
        <v>45</v>
      </c>
      <c r="B47" t="inlineStr">
        <is>
          <t>22.</t>
        </is>
      </c>
      <c r="C47" t="inlineStr">
        <is>
          <t>Net Interest Income</t>
        </is>
      </c>
      <c r="D47" t="inlineStr">
        <is>
          <t>-129,000</t>
        </is>
      </c>
      <c r="E47" t="inlineStr">
        <is>
          <t>-140,000</t>
        </is>
      </c>
      <c r="F47" t="inlineStr">
        <is>
          <t>-116,000</t>
        </is>
      </c>
      <c r="G47" t="inlineStr">
        <is>
          <t>-166,000</t>
        </is>
      </c>
      <c r="H47" t="inlineStr">
        <is>
          <t>-232,000</t>
        </is>
      </c>
    </row>
    <row r="48">
      <c r="A48" s="1" t="n">
        <v>46</v>
      </c>
      <c r="B48" t="inlineStr">
        <is>
          <t>23.</t>
        </is>
      </c>
      <c r="C48" t="inlineStr">
        <is>
          <t>EBIT</t>
        </is>
      </c>
      <c r="D48" t="inlineStr">
        <is>
          <t>1,365,000</t>
        </is>
      </c>
      <c r="E48" t="inlineStr">
        <is>
          <t>1,016,000</t>
        </is>
      </c>
      <c r="F48" t="inlineStr">
        <is>
          <t>1,015,000</t>
        </is>
      </c>
      <c r="G48" t="inlineStr">
        <is>
          <t>316,000</t>
        </is>
      </c>
      <c r="H48" t="inlineStr">
        <is>
          <t>693,000</t>
        </is>
      </c>
    </row>
    <row r="49">
      <c r="A49" s="1" t="n">
        <v>47</v>
      </c>
      <c r="B49" t="inlineStr">
        <is>
          <t>24.</t>
        </is>
      </c>
      <c r="C49" t="inlineStr">
        <is>
          <t>EBITDA</t>
        </is>
      </c>
      <c r="D49" t="inlineStr">
        <is>
          <t>1,510,000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  <row r="50">
      <c r="A50" s="1" t="n">
        <v>48</v>
      </c>
      <c r="B50" t="inlineStr">
        <is>
          <t>25.</t>
        </is>
      </c>
      <c r="C50" t="inlineStr">
        <is>
          <t>Reconciled Cost of Revenue</t>
        </is>
      </c>
      <c r="D50" t="inlineStr">
        <is>
          <t>344,000</t>
        </is>
      </c>
      <c r="E50" t="inlineStr">
        <is>
          <t>286,000</t>
        </is>
      </c>
      <c r="F50" t="inlineStr">
        <is>
          <t>111,000</t>
        </is>
      </c>
      <c r="G50" t="inlineStr">
        <is>
          <t>642,000</t>
        </is>
      </c>
      <c r="H50" t="inlineStr">
        <is>
          <t>612,000</t>
        </is>
      </c>
    </row>
    <row r="51">
      <c r="A51" s="1" t="n">
        <v>49</v>
      </c>
      <c r="B51" t="inlineStr">
        <is>
          <t>26.</t>
        </is>
      </c>
      <c r="C51" t="inlineStr">
        <is>
          <t>Reconciled Depreciation</t>
        </is>
      </c>
      <c r="D51" t="inlineStr">
        <is>
          <t>145,000</t>
        </is>
      </c>
      <c r="E51" t="inlineStr">
        <is>
          <t>150,000</t>
        </is>
      </c>
      <c r="F51" t="inlineStr">
        <is>
          <t>361,000</t>
        </is>
      </c>
      <c r="G51" t="inlineStr">
        <is>
          <t>615,000</t>
        </is>
      </c>
      <c r="H51" t="inlineStr">
        <is>
          <t>640,000</t>
        </is>
      </c>
    </row>
    <row r="52">
      <c r="A52" s="1" t="n">
        <v>50</v>
      </c>
      <c r="B52" t="inlineStr">
        <is>
          <t>27.</t>
        </is>
      </c>
      <c r="C52" t="inlineStr">
        <is>
          <t>Net Income from Continuing Operation Net Minority Interest</t>
        </is>
      </c>
      <c r="D52" t="inlineStr">
        <is>
          <t>924,000</t>
        </is>
      </c>
      <c r="E52" t="inlineStr">
        <is>
          <t>696,000</t>
        </is>
      </c>
      <c r="F52" t="inlineStr">
        <is>
          <t>578,000</t>
        </is>
      </c>
      <c r="G52" t="inlineStr">
        <is>
          <t>16,000</t>
        </is>
      </c>
      <c r="H52" t="inlineStr">
        <is>
          <t>1,127,000</t>
        </is>
      </c>
    </row>
    <row r="53">
      <c r="A53" s="1" t="n">
        <v>51</v>
      </c>
      <c r="B53" t="inlineStr">
        <is>
          <t>28.</t>
        </is>
      </c>
      <c r="C53" t="inlineStr">
        <is>
          <t>Total Unusual Items Excluding Goodwill</t>
        </is>
      </c>
      <c r="D53" t="inlineStr">
        <is>
          <t>191,000</t>
        </is>
      </c>
      <c r="E53" t="inlineStr">
        <is>
          <t>-42,000</t>
        </is>
      </c>
      <c r="F53" t="inlineStr">
        <is>
          <t>357,000</t>
        </is>
      </c>
      <c r="G53" t="inlineStr">
        <is>
          <t>-259,000</t>
        </is>
      </c>
      <c r="H53" t="inlineStr">
        <is>
          <t>215,000</t>
        </is>
      </c>
    </row>
    <row r="54">
      <c r="A54" s="1" t="n">
        <v>52</v>
      </c>
      <c r="B54" t="inlineStr">
        <is>
          <t>29.</t>
        </is>
      </c>
      <c r="C54" t="inlineStr">
        <is>
          <t>Total Unusual Items</t>
        </is>
      </c>
      <c r="D54" t="inlineStr">
        <is>
          <t>191,000</t>
        </is>
      </c>
      <c r="E54" t="inlineStr">
        <is>
          <t>-42,000</t>
        </is>
      </c>
      <c r="F54" t="inlineStr">
        <is>
          <t>357,000</t>
        </is>
      </c>
      <c r="G54" t="inlineStr">
        <is>
          <t>-259,000</t>
        </is>
      </c>
      <c r="H54" t="inlineStr">
        <is>
          <t>215,000</t>
        </is>
      </c>
    </row>
    <row r="55">
      <c r="A55" s="1" t="n">
        <v>53</v>
      </c>
      <c r="B55" t="inlineStr">
        <is>
          <t>30.</t>
        </is>
      </c>
      <c r="C55" t="inlineStr">
        <is>
          <t>Normalized EBITDA</t>
        </is>
      </c>
      <c r="D55" t="inlineStr">
        <is>
          <t>1,319,000</t>
        </is>
      </c>
      <c r="E55" t="inlineStr">
        <is>
          <t>1,208,000</t>
        </is>
      </c>
      <c r="F55" t="inlineStr">
        <is>
          <t>1,019,000</t>
        </is>
      </c>
      <c r="G55" t="inlineStr">
        <is>
          <t>1,190,000</t>
        </is>
      </c>
      <c r="H55" t="inlineStr">
        <is>
          <t>1,118,000</t>
        </is>
      </c>
    </row>
    <row r="56">
      <c r="A56" s="1" t="n">
        <v>54</v>
      </c>
      <c r="B56" t="inlineStr">
        <is>
          <t>31.</t>
        </is>
      </c>
      <c r="C56" t="inlineStr">
        <is>
          <t>Tax Rate for Calcs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s="1" t="n">
        <v>55</v>
      </c>
      <c r="B57" t="inlineStr">
        <is>
          <t>32.</t>
        </is>
      </c>
      <c r="C57" t="inlineStr">
        <is>
          <t>Tax Effect of Unusual Items</t>
        </is>
      </c>
      <c r="D57" t="inlineStr">
        <is>
          <t>48,098</t>
        </is>
      </c>
      <c r="E57" t="inlineStr">
        <is>
          <t>-8,400</t>
        </is>
      </c>
      <c r="F57" t="inlineStr">
        <is>
          <t>103,530</t>
        </is>
      </c>
      <c r="G57" t="inlineStr">
        <is>
          <t>-69,930</t>
        </is>
      </c>
      <c r="H57" t="inlineStr">
        <is>
          <t>58,050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3/30/2021</t>
        </is>
      </c>
      <c r="E1" s="1" t="inlineStr">
        <is>
          <t>3/30/2020</t>
        </is>
      </c>
      <c r="F1" s="1" t="inlineStr">
        <is>
          <t>3/30/2019</t>
        </is>
      </c>
      <c r="G1" s="1" t="inlineStr">
        <is>
          <t>3/30/2018</t>
        </is>
      </c>
    </row>
    <row r="2">
      <c r="A2" s="1" t="n">
        <v>0</v>
      </c>
      <c r="B2" t="inlineStr">
        <is>
          <t>1.</t>
        </is>
      </c>
      <c r="C2" t="inlineStr">
        <is>
          <t>Total Assets</t>
        </is>
      </c>
      <c r="D2" t="inlineStr">
        <is>
          <t>6,361,000</t>
        </is>
      </c>
      <c r="E2" t="inlineStr">
        <is>
          <t>7,735,000</t>
        </is>
      </c>
      <c r="F2" t="inlineStr">
        <is>
          <t>15,938,000</t>
        </is>
      </c>
      <c r="G2" t="inlineStr">
        <is>
          <t>15,759,000</t>
        </is>
      </c>
    </row>
    <row r="3">
      <c r="A3" s="1" t="n">
        <v>1</v>
      </c>
      <c r="B3" t="inlineStr">
        <is>
          <t>1.1.</t>
        </is>
      </c>
      <c r="C3">
        <f>&gt;Current Assets</f>
        <v/>
      </c>
      <c r="D3" t="inlineStr">
        <is>
          <t>1,538,000</t>
        </is>
      </c>
      <c r="E3" t="inlineStr">
        <is>
          <t>3,079,000</t>
        </is>
      </c>
      <c r="F3" t="inlineStr">
        <is>
          <t>3,186,000</t>
        </is>
      </c>
      <c r="G3" t="inlineStr">
        <is>
          <t>3,493,000</t>
        </is>
      </c>
    </row>
    <row r="4">
      <c r="A4" s="1" t="n">
        <v>2</v>
      </c>
      <c r="B4" t="inlineStr">
        <is>
          <t>1.1.1.</t>
        </is>
      </c>
      <c r="C4">
        <f>&gt;=&gt;Cash, Cash Equivalents &amp; Short Term Investments</f>
        <v/>
      </c>
      <c r="D4" t="inlineStr">
        <is>
          <t>951,000</t>
        </is>
      </c>
      <c r="E4" t="inlineStr">
        <is>
          <t>2,263,000</t>
        </is>
      </c>
      <c r="F4" t="inlineStr">
        <is>
          <t>2,043,000</t>
        </is>
      </c>
      <c r="G4" t="inlineStr">
        <is>
          <t>2,162,000</t>
        </is>
      </c>
    </row>
    <row r="5">
      <c r="A5" s="1" t="n">
        <v>3</v>
      </c>
      <c r="B5" t="inlineStr">
        <is>
          <t>1.1.1.1.</t>
        </is>
      </c>
      <c r="C5">
        <f>&gt;=&gt;=&gt;Cash And Cash Equivalents</f>
        <v/>
      </c>
      <c r="D5" t="inlineStr">
        <is>
          <t>933,000</t>
        </is>
      </c>
      <c r="E5" t="inlineStr">
        <is>
          <t>2,177,000</t>
        </is>
      </c>
      <c r="F5" t="inlineStr">
        <is>
          <t>1,791,000</t>
        </is>
      </c>
      <c r="G5" t="inlineStr">
        <is>
          <t>1,774,000</t>
        </is>
      </c>
    </row>
    <row r="6">
      <c r="A6" s="1" t="n">
        <v>4</v>
      </c>
      <c r="B6" t="inlineStr">
        <is>
          <t>1.1.1.1.1.</t>
        </is>
      </c>
      <c r="C6">
        <f>&gt;=&gt;=&gt;=&gt;Cash</f>
        <v/>
      </c>
      <c r="D6" t="inlineStr">
        <is>
          <t>650,000</t>
        </is>
      </c>
      <c r="E6" t="inlineStr">
        <is>
          <t>483,000</t>
        </is>
      </c>
      <c r="F6" t="inlineStr">
        <is>
          <t>376,000</t>
        </is>
      </c>
      <c r="G6" t="inlineStr">
        <is>
          <t>1,016,000</t>
        </is>
      </c>
    </row>
    <row r="7">
      <c r="A7" s="1" t="n">
        <v>5</v>
      </c>
      <c r="B7" t="inlineStr">
        <is>
          <t>1.1.1.1.2.</t>
        </is>
      </c>
      <c r="C7">
        <f>&gt;=&gt;=&gt;  Cash Equivalents</f>
        <v/>
      </c>
      <c r="D7" t="inlineStr">
        <is>
          <t>283,000</t>
        </is>
      </c>
      <c r="E7" t="inlineStr">
        <is>
          <t>1,694,000</t>
        </is>
      </c>
      <c r="F7" t="inlineStr">
        <is>
          <t>1,415,000</t>
        </is>
      </c>
      <c r="G7" t="inlineStr">
        <is>
          <t>758,000</t>
        </is>
      </c>
    </row>
    <row r="8">
      <c r="A8" s="1" t="n">
        <v>6</v>
      </c>
      <c r="B8" t="inlineStr">
        <is>
          <t>1.1.1.2.</t>
        </is>
      </c>
      <c r="C8">
        <f>&gt;=&gt;  Other Short Term Investments</f>
        <v/>
      </c>
      <c r="D8" t="inlineStr">
        <is>
          <t>18,000</t>
        </is>
      </c>
      <c r="E8" t="inlineStr">
        <is>
          <t>86,000</t>
        </is>
      </c>
      <c r="F8" t="inlineStr">
        <is>
          <t>252,000</t>
        </is>
      </c>
      <c r="G8" t="inlineStr">
        <is>
          <t>388,000</t>
        </is>
      </c>
    </row>
    <row r="9">
      <c r="A9" s="1" t="n">
        <v>7</v>
      </c>
      <c r="B9" t="inlineStr">
        <is>
          <t>1.1.2.</t>
        </is>
      </c>
      <c r="C9">
        <f>&gt;=&gt;Receivables</f>
        <v/>
      </c>
      <c r="D9" t="inlineStr">
        <is>
          <t>244,000</t>
        </is>
      </c>
      <c r="E9" t="inlineStr">
        <is>
          <t>349,000</t>
        </is>
      </c>
      <c r="F9" t="inlineStr">
        <is>
          <t>838,000</t>
        </is>
      </c>
      <c r="G9" t="inlineStr">
        <is>
          <t>916,000</t>
        </is>
      </c>
    </row>
    <row r="10">
      <c r="A10" s="1" t="n">
        <v>8</v>
      </c>
      <c r="B10" t="inlineStr">
        <is>
          <t>1.1.2.1.</t>
        </is>
      </c>
      <c r="C10">
        <f>&gt;=&gt;=&gt;Accounts receivable</f>
        <v/>
      </c>
      <c r="D10" t="inlineStr">
        <is>
          <t>117,000</t>
        </is>
      </c>
      <c r="E10" t="inlineStr">
        <is>
          <t>111,000</t>
        </is>
      </c>
      <c r="F10" t="inlineStr">
        <is>
          <t>708,000</t>
        </is>
      </c>
      <c r="G10" t="inlineStr">
        <is>
          <t>809,000</t>
        </is>
      </c>
    </row>
    <row r="11">
      <c r="A11" s="1" t="n">
        <v>9</v>
      </c>
      <c r="B11" t="inlineStr">
        <is>
          <t>1.1.2.1.1.</t>
        </is>
      </c>
      <c r="C11">
        <f>&gt;=&gt;=&gt;=&gt;Gross Accounts Receivable</f>
        <v/>
      </c>
      <c r="D11" t="inlineStr">
        <is>
          <t>118,000</t>
        </is>
      </c>
      <c r="E11" t="inlineStr">
        <is>
          <t>123,000</t>
        </is>
      </c>
      <c r="F11" t="inlineStr">
        <is>
          <t>713,000</t>
        </is>
      </c>
      <c r="G11" t="inlineStr">
        <is>
          <t>814,000</t>
        </is>
      </c>
    </row>
    <row r="12">
      <c r="A12" s="1" t="n">
        <v>10</v>
      </c>
      <c r="B12" t="inlineStr">
        <is>
          <t>1.1.2.1.2.</t>
        </is>
      </c>
      <c r="C12">
        <f>&gt;=&gt;=&gt;  Allowance For Doubtful Accounts Receivable</f>
        <v/>
      </c>
      <c r="D12" t="inlineStr">
        <is>
          <t>-1,000</t>
        </is>
      </c>
      <c r="E12" t="inlineStr">
        <is>
          <t>-12,000</t>
        </is>
      </c>
      <c r="F12" t="inlineStr">
        <is>
          <t>-5,000</t>
        </is>
      </c>
      <c r="G12" t="inlineStr">
        <is>
          <t>-5,000</t>
        </is>
      </c>
    </row>
    <row r="13">
      <c r="A13" s="1" t="n">
        <v>11</v>
      </c>
      <c r="B13" t="inlineStr">
        <is>
          <t>1.1.2.2.</t>
        </is>
      </c>
      <c r="C13">
        <f>&gt;=&gt;  Taxes Receivable</f>
        <v/>
      </c>
      <c r="D13" t="inlineStr">
        <is>
          <t>127,000</t>
        </is>
      </c>
      <c r="E13" t="inlineStr">
        <is>
          <t>238,000</t>
        </is>
      </c>
      <c r="F13" t="inlineStr">
        <is>
          <t>130,000</t>
        </is>
      </c>
      <c r="G13" t="inlineStr">
        <is>
          <t>107,000</t>
        </is>
      </c>
    </row>
    <row r="14">
      <c r="A14" s="1" t="n">
        <v>12</v>
      </c>
      <c r="B14" t="inlineStr">
        <is>
          <t>1.1.3.</t>
        </is>
      </c>
      <c r="C14">
        <f>&gt;=&gt;Prepaid Assets</f>
        <v/>
      </c>
      <c r="D14" t="inlineStr">
        <is>
          <t>95,000</t>
        </is>
      </c>
      <c r="E14" t="inlineStr">
        <is>
          <t>110,000</t>
        </is>
      </c>
      <c r="F14" t="inlineStr">
        <is>
          <t>162,000</t>
        </is>
      </c>
      <c r="G14" t="inlineStr">
        <is>
          <t>177,000</t>
        </is>
      </c>
    </row>
    <row r="15">
      <c r="A15" s="1" t="n">
        <v>13</v>
      </c>
      <c r="B15" t="inlineStr">
        <is>
          <t>1.1.4.</t>
        </is>
      </c>
      <c r="C15">
        <f>&gt;=&gt;Current Deferred Assets</f>
        <v/>
      </c>
      <c r="D15" t="inlineStr">
        <is>
          <t>-</t>
        </is>
      </c>
      <c r="E15" t="inlineStr">
        <is>
          <t>-</t>
        </is>
      </c>
      <c r="F15" t="inlineStr">
        <is>
          <t>92,000</t>
        </is>
      </c>
      <c r="G15" t="inlineStr">
        <is>
          <t>94,000</t>
        </is>
      </c>
    </row>
    <row r="16">
      <c r="A16" s="1" t="n">
        <v>14</v>
      </c>
      <c r="B16" t="inlineStr">
        <is>
          <t>1.1.5.</t>
        </is>
      </c>
      <c r="C16">
        <f>&gt;=&gt;Assets Held for Sale Current</f>
        <v/>
      </c>
      <c r="D16" t="inlineStr">
        <is>
          <t>233,000</t>
        </is>
      </c>
      <c r="E16" t="inlineStr">
        <is>
          <t>270,000</t>
        </is>
      </c>
      <c r="F16" t="inlineStr">
        <is>
          <t>0</t>
        </is>
      </c>
      <c r="G16" t="inlineStr">
        <is>
          <t>26,000</t>
        </is>
      </c>
    </row>
    <row r="17">
      <c r="A17" s="1" t="n">
        <v>15</v>
      </c>
      <c r="B17" t="inlineStr">
        <is>
          <t>1.1.6.</t>
        </is>
      </c>
      <c r="C17">
        <f>&gt;  Other Current Assets</f>
        <v/>
      </c>
      <c r="D17" t="inlineStr">
        <is>
          <t>15,000</t>
        </is>
      </c>
      <c r="E17" t="inlineStr">
        <is>
          <t>87,000</t>
        </is>
      </c>
      <c r="F17" t="inlineStr">
        <is>
          <t>51,000</t>
        </is>
      </c>
      <c r="G17" t="inlineStr">
        <is>
          <t>118,000</t>
        </is>
      </c>
    </row>
    <row r="18">
      <c r="A18" s="1" t="n">
        <v>16</v>
      </c>
      <c r="B18" t="inlineStr">
        <is>
          <t>1.2.</t>
        </is>
      </c>
      <c r="C18" t="inlineStr">
        <is>
          <t xml:space="preserve">  Total non-current assets</t>
        </is>
      </c>
      <c r="D18" t="inlineStr">
        <is>
          <t>4,823,000</t>
        </is>
      </c>
      <c r="E18" t="inlineStr">
        <is>
          <t>4,656,000</t>
        </is>
      </c>
      <c r="F18" t="inlineStr">
        <is>
          <t>12,752,000</t>
        </is>
      </c>
      <c r="G18" t="inlineStr">
        <is>
          <t>12,266,000</t>
        </is>
      </c>
    </row>
    <row r="19">
      <c r="A19" s="1" t="n">
        <v>17</v>
      </c>
      <c r="B19" t="inlineStr">
        <is>
          <t>1.2.1.</t>
        </is>
      </c>
      <c r="C19" t="inlineStr">
        <is>
          <t xml:space="preserve">  =&gt;Net PPE</t>
        </is>
      </c>
      <c r="D19" t="inlineStr">
        <is>
          <t>154,000</t>
        </is>
      </c>
      <c r="E19" t="inlineStr">
        <is>
          <t>326,000</t>
        </is>
      </c>
      <c r="F19" t="inlineStr">
        <is>
          <t>790,000</t>
        </is>
      </c>
      <c r="G19" t="inlineStr">
        <is>
          <t>778,000</t>
        </is>
      </c>
    </row>
    <row r="20">
      <c r="A20" s="1" t="n">
        <v>18</v>
      </c>
      <c r="B20" t="inlineStr">
        <is>
          <t>1.2.1.1.</t>
        </is>
      </c>
      <c r="C20" t="inlineStr">
        <is>
          <t xml:space="preserve">  =&gt;=&gt;Gross PPE</t>
        </is>
      </c>
      <c r="D20" t="inlineStr">
        <is>
          <t>709,000</t>
        </is>
      </c>
      <c r="E20" t="inlineStr">
        <is>
          <t>1,166,000</t>
        </is>
      </c>
      <c r="F20" t="inlineStr">
        <is>
          <t>2,109,000</t>
        </is>
      </c>
      <c r="G20" t="inlineStr">
        <is>
          <t>1,990,000</t>
        </is>
      </c>
    </row>
    <row r="21">
      <c r="A21" s="1" t="n">
        <v>19</v>
      </c>
      <c r="B21" t="inlineStr">
        <is>
          <t>1.2.1.1.1.</t>
        </is>
      </c>
      <c r="C21" t="inlineStr">
        <is>
          <t xml:space="preserve">  =&gt;=&gt;=&gt;Properties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s="1" t="n">
        <v>20</v>
      </c>
      <c r="B22" t="inlineStr">
        <is>
          <t>1.2.1.1.2.</t>
        </is>
      </c>
      <c r="C22" t="inlineStr">
        <is>
          <t xml:space="preserve">  =&gt;=&gt;=&gt;Land And Improvements</t>
        </is>
      </c>
      <c r="D22" t="inlineStr">
        <is>
          <t>3,000</t>
        </is>
      </c>
      <c r="E22" t="inlineStr">
        <is>
          <t>7,000</t>
        </is>
      </c>
      <c r="F22" t="inlineStr">
        <is>
          <t>66,000</t>
        </is>
      </c>
      <c r="G22" t="inlineStr">
        <is>
          <t>66,000</t>
        </is>
      </c>
    </row>
    <row r="23">
      <c r="A23" s="1" t="n">
        <v>21</v>
      </c>
      <c r="B23" t="inlineStr">
        <is>
          <t>1.2.1.1.3.</t>
        </is>
      </c>
      <c r="C23" t="inlineStr">
        <is>
          <t xml:space="preserve">  =&gt;=&gt;=&gt;Buildings And Improvements</t>
        </is>
      </c>
      <c r="D23" t="inlineStr">
        <is>
          <t>29,000</t>
        </is>
      </c>
      <c r="E23" t="inlineStr">
        <is>
          <t>108,000</t>
        </is>
      </c>
      <c r="F23" t="inlineStr">
        <is>
          <t>364,000</t>
        </is>
      </c>
      <c r="G23" t="inlineStr">
        <is>
          <t>365,000</t>
        </is>
      </c>
    </row>
    <row r="24">
      <c r="A24" s="1" t="n">
        <v>22</v>
      </c>
      <c r="B24" t="inlineStr">
        <is>
          <t>1.2.1.1.4.</t>
        </is>
      </c>
      <c r="C24" t="inlineStr">
        <is>
          <t xml:space="preserve">  =&gt;=&gt;=&gt;Machinery Furniture Equipment</t>
        </is>
      </c>
      <c r="D24" t="inlineStr">
        <is>
          <t>542,000</t>
        </is>
      </c>
      <c r="E24" t="inlineStr">
        <is>
          <t>834,000</t>
        </is>
      </c>
      <c r="F24" t="inlineStr">
        <is>
          <t>1,277,000</t>
        </is>
      </c>
      <c r="G24" t="inlineStr">
        <is>
          <t>1,191,000</t>
        </is>
      </c>
    </row>
    <row r="25">
      <c r="A25" s="1" t="n">
        <v>23</v>
      </c>
      <c r="B25" t="inlineStr">
        <is>
          <t>1.2.1.1.5.</t>
        </is>
      </c>
      <c r="C25" t="inlineStr">
        <is>
          <t xml:space="preserve">  =&gt;=&gt;=&gt;Other Properties</t>
        </is>
      </c>
      <c r="D25" t="inlineStr">
        <is>
          <t>76,000</t>
        </is>
      </c>
      <c r="E25" t="inlineStr">
        <is>
          <t>88,000</t>
        </is>
      </c>
      <c r="F25" t="inlineStr">
        <is>
          <t>-</t>
        </is>
      </c>
      <c r="G25" t="inlineStr">
        <is>
          <t>-</t>
        </is>
      </c>
    </row>
    <row r="26">
      <c r="A26" s="1" t="n">
        <v>24</v>
      </c>
      <c r="B26" t="inlineStr">
        <is>
          <t>1.2.1.1.6.</t>
        </is>
      </c>
      <c r="C26" t="inlineStr">
        <is>
          <t xml:space="preserve">  =&gt;=&gt;=&gt;Construction in Progress</t>
        </is>
      </c>
      <c r="D26" t="inlineStr">
        <is>
          <t>1,000</t>
        </is>
      </c>
      <c r="E26" t="inlineStr">
        <is>
          <t>1,000</t>
        </is>
      </c>
      <c r="F26" t="inlineStr">
        <is>
          <t>30,000</t>
        </is>
      </c>
      <c r="G26" t="inlineStr">
        <is>
          <t>29,000</t>
        </is>
      </c>
    </row>
    <row r="27">
      <c r="A27" s="1" t="n">
        <v>25</v>
      </c>
      <c r="B27" t="inlineStr">
        <is>
          <t>1.2.1.1.7.</t>
        </is>
      </c>
      <c r="C27" t="inlineStr">
        <is>
          <t xml:space="preserve">  =&gt;=&gt;  Leases</t>
        </is>
      </c>
      <c r="D27" t="inlineStr">
        <is>
          <t>58,000</t>
        </is>
      </c>
      <c r="E27" t="inlineStr">
        <is>
          <t>128,000</t>
        </is>
      </c>
      <c r="F27" t="inlineStr">
        <is>
          <t>372,000</t>
        </is>
      </c>
      <c r="G27" t="inlineStr">
        <is>
          <t>339,000</t>
        </is>
      </c>
    </row>
    <row r="28">
      <c r="A28" s="1" t="n">
        <v>26</v>
      </c>
      <c r="B28" t="inlineStr">
        <is>
          <t>1.2.1.2.</t>
        </is>
      </c>
      <c r="C28" t="inlineStr">
        <is>
          <t xml:space="preserve">  =&gt;  Accumulated Depreciation</t>
        </is>
      </c>
      <c r="D28" t="inlineStr">
        <is>
          <t>-555,000</t>
        </is>
      </c>
      <c r="E28" t="inlineStr">
        <is>
          <t>-840,000</t>
        </is>
      </c>
      <c r="F28" t="inlineStr">
        <is>
          <t>-1,319,000</t>
        </is>
      </c>
      <c r="G28" t="inlineStr">
        <is>
          <t>-1,212,000</t>
        </is>
      </c>
    </row>
    <row r="29">
      <c r="A29" s="1" t="n">
        <v>27</v>
      </c>
      <c r="B29" t="inlineStr">
        <is>
          <t>1.2.2.</t>
        </is>
      </c>
      <c r="C29" t="inlineStr">
        <is>
          <t xml:space="preserve">  =&gt;Goodwill And Other Intangible Assets</t>
        </is>
      </c>
      <c r="D29" t="inlineStr">
        <is>
          <t>3,983,000</t>
        </is>
      </c>
      <c r="E29" t="inlineStr">
        <is>
          <t>3,652,000</t>
        </is>
      </c>
      <c r="F29" t="inlineStr">
        <is>
          <t>10,700,000</t>
        </is>
      </c>
      <c r="G29" t="inlineStr">
        <is>
          <t>10,962,000</t>
        </is>
      </c>
    </row>
    <row r="30">
      <c r="A30" s="1" t="n">
        <v>28</v>
      </c>
      <c r="B30" t="inlineStr">
        <is>
          <t>1.2.2.1.</t>
        </is>
      </c>
      <c r="C30" t="inlineStr">
        <is>
          <t xml:space="preserve">  =&gt;=&gt;Goodwill</t>
        </is>
      </c>
      <c r="D30" t="inlineStr">
        <is>
          <t>2,867,000</t>
        </is>
      </c>
      <c r="E30" t="inlineStr">
        <is>
          <t>2,585,000</t>
        </is>
      </c>
      <c r="F30" t="inlineStr">
        <is>
          <t>8,450,000</t>
        </is>
      </c>
      <c r="G30" t="inlineStr">
        <is>
          <t>8,319,000</t>
        </is>
      </c>
    </row>
    <row r="31">
      <c r="A31" s="1" t="n">
        <v>29</v>
      </c>
      <c r="B31" t="inlineStr">
        <is>
          <t>1.2.2.2.</t>
        </is>
      </c>
      <c r="C31" t="inlineStr">
        <is>
          <t xml:space="preserve">  =&gt;  Other Intangible Assets</t>
        </is>
      </c>
      <c r="D31" t="inlineStr">
        <is>
          <t>1,116,000</t>
        </is>
      </c>
      <c r="E31" t="inlineStr">
        <is>
          <t>1,067,000</t>
        </is>
      </c>
      <c r="F31" t="inlineStr">
        <is>
          <t>2,250,000</t>
        </is>
      </c>
      <c r="G31" t="inlineStr">
        <is>
          <t>2,643,000</t>
        </is>
      </c>
    </row>
    <row r="32">
      <c r="A32" s="1" t="n">
        <v>30</v>
      </c>
      <c r="B32" t="inlineStr">
        <is>
          <t>1.2.3.</t>
        </is>
      </c>
      <c r="C32" t="inlineStr">
        <is>
          <t xml:space="preserve">  =&gt;Investments And Advances</t>
        </is>
      </c>
      <c r="D32" t="inlineStr">
        <is>
          <t>185,000</t>
        </is>
      </c>
      <c r="E32" t="inlineStr">
        <is>
          <t>187,000</t>
        </is>
      </c>
      <c r="F32" t="inlineStr">
        <is>
          <t>216,000</t>
        </is>
      </c>
      <c r="G32" t="inlineStr">
        <is>
          <t>309,000</t>
        </is>
      </c>
    </row>
    <row r="33">
      <c r="A33" s="1" t="n">
        <v>31</v>
      </c>
      <c r="B33" t="inlineStr">
        <is>
          <t>1.2.3.1.</t>
        </is>
      </c>
      <c r="C33" t="inlineStr">
        <is>
          <t xml:space="preserve">  =&gt;=&gt;Long Term Equity Investment</t>
        </is>
      </c>
      <c r="D33" t="inlineStr">
        <is>
          <t>-</t>
        </is>
      </c>
      <c r="E33" t="inlineStr">
        <is>
          <t>0</t>
        </is>
      </c>
      <c r="F33" t="inlineStr">
        <is>
          <t>32,000</t>
        </is>
      </c>
      <c r="G33" t="inlineStr">
        <is>
          <t>134,000</t>
        </is>
      </c>
    </row>
    <row r="34">
      <c r="A34" s="1" t="n">
        <v>32</v>
      </c>
      <c r="B34" t="inlineStr">
        <is>
          <t>1.2.3.2.</t>
        </is>
      </c>
      <c r="C34" t="inlineStr">
        <is>
          <t xml:space="preserve">  =&gt;=&gt;Investment in Financial Assets</t>
        </is>
      </c>
      <c r="D34" t="inlineStr">
        <is>
          <t>185,000</t>
        </is>
      </c>
      <c r="E34" t="inlineStr">
        <is>
          <t>187,000</t>
        </is>
      </c>
      <c r="F34" t="inlineStr">
        <is>
          <t>184,000</t>
        </is>
      </c>
      <c r="G34" t="inlineStr">
        <is>
          <t>175,000</t>
        </is>
      </c>
    </row>
    <row r="35">
      <c r="A35" s="1" t="n">
        <v>33</v>
      </c>
      <c r="B35" t="inlineStr">
        <is>
          <t>1.2.3.2.1.</t>
        </is>
      </c>
      <c r="C35" t="inlineStr">
        <is>
          <t xml:space="preserve">  =&gt;=&gt;  Available for Sale Securities</t>
        </is>
      </c>
      <c r="D35" t="inlineStr">
        <is>
          <t>185,000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s="1" t="n">
        <v>34</v>
      </c>
      <c r="B36" t="inlineStr">
        <is>
          <t>1.2.3.3.</t>
        </is>
      </c>
      <c r="C36" t="inlineStr">
        <is>
          <t xml:space="preserve">  =&gt;  Other Investments</t>
        </is>
      </c>
      <c r="D36" t="inlineStr">
        <is>
          <t>-</t>
        </is>
      </c>
      <c r="E36" t="inlineStr">
        <is>
          <t>187,000</t>
        </is>
      </c>
      <c r="F36" t="inlineStr">
        <is>
          <t>184,000</t>
        </is>
      </c>
      <c r="G36" t="inlineStr">
        <is>
          <t>175,000</t>
        </is>
      </c>
    </row>
    <row r="37">
      <c r="A37" s="1" t="n">
        <v>35</v>
      </c>
      <c r="B37" t="inlineStr">
        <is>
          <t>1.2.4.</t>
        </is>
      </c>
      <c r="C37" t="inlineStr">
        <is>
          <t xml:space="preserve">  =&gt;Non Current Accounts Receivable</t>
        </is>
      </c>
      <c r="D37" t="inlineStr">
        <is>
          <t>30,000</t>
        </is>
      </c>
      <c r="E37" t="inlineStr">
        <is>
          <t>38,000</t>
        </is>
      </c>
      <c r="F37" t="inlineStr">
        <is>
          <t>34,000</t>
        </is>
      </c>
      <c r="G37" t="inlineStr">
        <is>
          <t>61,000</t>
        </is>
      </c>
    </row>
    <row r="38">
      <c r="A38" s="1" t="n">
        <v>36</v>
      </c>
      <c r="B38" t="inlineStr">
        <is>
          <t>1.2.5.</t>
        </is>
      </c>
      <c r="C38" t="inlineStr">
        <is>
          <t xml:space="preserve">  =&gt;Non Current Deferred Assets</t>
        </is>
      </c>
      <c r="D38" t="inlineStr">
        <is>
          <t>355,000</t>
        </is>
      </c>
      <c r="E38" t="inlineStr">
        <is>
          <t>387,000</t>
        </is>
      </c>
      <c r="F38" t="inlineStr">
        <is>
          <t>923,000</t>
        </is>
      </c>
      <c r="G38" t="inlineStr">
        <is>
          <t>81,000</t>
        </is>
      </c>
    </row>
    <row r="39">
      <c r="A39" s="1" t="n">
        <v>37</v>
      </c>
      <c r="B39" t="inlineStr">
        <is>
          <t>1.2.5.1.</t>
        </is>
      </c>
      <c r="C39" t="inlineStr">
        <is>
          <t xml:space="preserve">  =&gt;  Non Current Deferred Taxes Assets</t>
        </is>
      </c>
      <c r="D39" t="inlineStr">
        <is>
          <t>355,000</t>
        </is>
      </c>
      <c r="E39" t="inlineStr">
        <is>
          <t>387,000</t>
        </is>
      </c>
      <c r="F39" t="inlineStr">
        <is>
          <t>830,000</t>
        </is>
      </c>
      <c r="G39" t="inlineStr">
        <is>
          <t>46,000</t>
        </is>
      </c>
    </row>
    <row r="40">
      <c r="A40" s="1" t="n">
        <v>38</v>
      </c>
      <c r="B40" t="inlineStr">
        <is>
          <t>1.2.6.</t>
        </is>
      </c>
      <c r="C40" t="inlineStr">
        <is>
          <t xml:space="preserve">  =&gt;Non Current Prepaid Assets</t>
        </is>
      </c>
      <c r="D40" t="inlineStr">
        <is>
          <t>70,000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s="1" t="n">
        <v>39</v>
      </c>
      <c r="B41" t="inlineStr">
        <is>
          <t>1.2.7.</t>
        </is>
      </c>
      <c r="C41" t="inlineStr">
        <is>
          <t xml:space="preserve">    Other Non Current Assets</t>
        </is>
      </c>
      <c r="D41" t="inlineStr">
        <is>
          <t>46,000</t>
        </is>
      </c>
      <c r="E41" t="inlineStr">
        <is>
          <t>66,000</t>
        </is>
      </c>
      <c r="F41" t="inlineStr">
        <is>
          <t>89,000</t>
        </is>
      </c>
      <c r="G41" t="inlineStr">
        <is>
          <t>75,000</t>
        </is>
      </c>
    </row>
    <row r="42">
      <c r="A42" s="1" t="n">
        <v>40</v>
      </c>
      <c r="B42" t="inlineStr">
        <is>
          <t>2.</t>
        </is>
      </c>
      <c r="C42" t="inlineStr">
        <is>
          <t>Total Liabilities Net Minority Interest</t>
        </is>
      </c>
      <c r="D42" t="inlineStr">
        <is>
          <t>6,861,000</t>
        </is>
      </c>
      <c r="E42" t="inlineStr">
        <is>
          <t>7,725,000</t>
        </is>
      </c>
      <c r="F42" t="inlineStr">
        <is>
          <t>10,200,000</t>
        </is>
      </c>
      <c r="G42" t="inlineStr">
        <is>
          <t>10,736,000</t>
        </is>
      </c>
    </row>
    <row r="43">
      <c r="A43" s="1" t="n">
        <v>41</v>
      </c>
      <c r="B43" t="inlineStr">
        <is>
          <t>2.1.</t>
        </is>
      </c>
      <c r="C43">
        <f>&gt;Current Liabilities</f>
        <v/>
      </c>
      <c r="D43" t="inlineStr">
        <is>
          <t>2,136,000</t>
        </is>
      </c>
      <c r="E43" t="inlineStr">
        <is>
          <t>2,622,000</t>
        </is>
      </c>
      <c r="F43" t="inlineStr">
        <is>
          <t>3,766,000</t>
        </is>
      </c>
      <c r="G43" t="inlineStr">
        <is>
          <t>3,170,000</t>
        </is>
      </c>
    </row>
    <row r="44">
      <c r="A44" s="1" t="n">
        <v>42</v>
      </c>
      <c r="B44" t="inlineStr">
        <is>
          <t>2.1.1.</t>
        </is>
      </c>
      <c r="C44">
        <f>&gt;=&gt;Payables And Accrued Expenses</f>
        <v/>
      </c>
      <c r="D44" t="inlineStr">
        <is>
          <t>480,000</t>
        </is>
      </c>
      <c r="E44" t="inlineStr">
        <is>
          <t>674,000</t>
        </is>
      </c>
      <c r="F44" t="inlineStr">
        <is>
          <t>165,000</t>
        </is>
      </c>
      <c r="G44" t="inlineStr">
        <is>
          <t>168,000</t>
        </is>
      </c>
    </row>
    <row r="45">
      <c r="A45" s="1" t="n">
        <v>43</v>
      </c>
      <c r="B45" t="inlineStr">
        <is>
          <t>2.1.1.1.</t>
        </is>
      </c>
      <c r="C45">
        <f>&gt;=&gt;=&gt;Payables</f>
        <v/>
      </c>
      <c r="D45" t="inlineStr">
        <is>
          <t>245,000</t>
        </is>
      </c>
      <c r="E45" t="inlineStr">
        <is>
          <t>423,000</t>
        </is>
      </c>
      <c r="F45" t="inlineStr">
        <is>
          <t>165,000</t>
        </is>
      </c>
      <c r="G45" t="inlineStr">
        <is>
          <t>168,000</t>
        </is>
      </c>
    </row>
    <row r="46">
      <c r="A46" s="1" t="n">
        <v>44</v>
      </c>
      <c r="B46" t="inlineStr">
        <is>
          <t>2.1.1.1.1.</t>
        </is>
      </c>
      <c r="C46">
        <f>&gt;=&gt;=&gt;=&gt;Accounts Payable</f>
        <v/>
      </c>
      <c r="D46" t="inlineStr">
        <is>
          <t>52,000</t>
        </is>
      </c>
      <c r="E46" t="inlineStr">
        <is>
          <t>87,000</t>
        </is>
      </c>
      <c r="F46" t="inlineStr">
        <is>
          <t>165,000</t>
        </is>
      </c>
      <c r="G46" t="inlineStr">
        <is>
          <t>168,000</t>
        </is>
      </c>
    </row>
    <row r="47">
      <c r="A47" s="1" t="n">
        <v>45</v>
      </c>
      <c r="B47" t="inlineStr">
        <is>
          <t>2.1.1.1.2.</t>
        </is>
      </c>
      <c r="C47">
        <f>&gt;=&gt;=&gt;  Total Tax Payable</f>
        <v/>
      </c>
      <c r="D47" t="inlineStr">
        <is>
          <t>193,000</t>
        </is>
      </c>
      <c r="E47" t="inlineStr">
        <is>
          <t>336,000</t>
        </is>
      </c>
      <c r="F47" t="inlineStr">
        <is>
          <t>-</t>
        </is>
      </c>
      <c r="G47" t="inlineStr">
        <is>
          <t>-</t>
        </is>
      </c>
    </row>
    <row r="48">
      <c r="A48" s="1" t="n">
        <v>46</v>
      </c>
      <c r="B48" t="inlineStr">
        <is>
          <t>2.1.1.1.2.1.</t>
        </is>
      </c>
      <c r="C48">
        <f>&gt;=&gt;=&gt;    Income Tax Payable</f>
        <v/>
      </c>
      <c r="D48" t="inlineStr">
        <is>
          <t>111,000</t>
        </is>
      </c>
      <c r="E48" t="inlineStr">
        <is>
          <t>195,000</t>
        </is>
      </c>
      <c r="F48" t="inlineStr">
        <is>
          <t>-</t>
        </is>
      </c>
      <c r="G48" t="inlineStr">
        <is>
          <t>-</t>
        </is>
      </c>
    </row>
    <row r="49">
      <c r="A49" s="1" t="n">
        <v>47</v>
      </c>
      <c r="B49" t="inlineStr">
        <is>
          <t>2.1.1.2.</t>
        </is>
      </c>
      <c r="C49">
        <f>&gt;=&gt;  Current Accrued Expenses</f>
        <v/>
      </c>
      <c r="D49" t="inlineStr">
        <is>
          <t>235,000</t>
        </is>
      </c>
      <c r="E49" t="inlineStr">
        <is>
          <t>251,000</t>
        </is>
      </c>
      <c r="F49" t="inlineStr">
        <is>
          <t>-</t>
        </is>
      </c>
      <c r="G49" t="inlineStr">
        <is>
          <t>-</t>
        </is>
      </c>
    </row>
    <row r="50">
      <c r="A50" s="1" t="n">
        <v>48</v>
      </c>
      <c r="B50" t="inlineStr">
        <is>
          <t>2.1.2.</t>
        </is>
      </c>
      <c r="C50">
        <f>&gt;=&gt;Pension &amp; Other Post Retirement Benefit Plans Current</f>
        <v/>
      </c>
      <c r="D50" t="inlineStr">
        <is>
          <t>107,000</t>
        </is>
      </c>
      <c r="E50" t="inlineStr">
        <is>
          <t>115,000</t>
        </is>
      </c>
      <c r="F50" t="inlineStr">
        <is>
          <t>257,000</t>
        </is>
      </c>
      <c r="G50" t="inlineStr">
        <is>
          <t>262,000</t>
        </is>
      </c>
    </row>
    <row r="51">
      <c r="A51" s="1" t="n">
        <v>49</v>
      </c>
      <c r="B51" t="inlineStr">
        <is>
          <t>2.1.3.</t>
        </is>
      </c>
      <c r="C51">
        <f>&gt;=&gt;Current Debt And Capital Lease Obligation</f>
        <v/>
      </c>
      <c r="D51" t="inlineStr">
        <is>
          <t>339,000</t>
        </is>
      </c>
      <c r="E51" t="inlineStr">
        <is>
          <t>784,000</t>
        </is>
      </c>
      <c r="F51" t="inlineStr">
        <is>
          <t>491,000</t>
        </is>
      </c>
      <c r="G51" t="inlineStr">
        <is>
          <t>-</t>
        </is>
      </c>
    </row>
    <row r="52">
      <c r="A52" s="1" t="n">
        <v>50</v>
      </c>
      <c r="B52" t="inlineStr">
        <is>
          <t>2.1.3.1.</t>
        </is>
      </c>
      <c r="C52">
        <f>&gt;=&gt;=&gt;Current Debt</f>
        <v/>
      </c>
      <c r="D52" t="inlineStr">
        <is>
          <t>313,000</t>
        </is>
      </c>
      <c r="E52" t="inlineStr">
        <is>
          <t>756,000</t>
        </is>
      </c>
      <c r="F52" t="inlineStr">
        <is>
          <t>491,000</t>
        </is>
      </c>
      <c r="G52" t="inlineStr">
        <is>
          <t>-</t>
        </is>
      </c>
    </row>
    <row r="53">
      <c r="A53" s="1" t="n">
        <v>51</v>
      </c>
      <c r="B53" t="inlineStr">
        <is>
          <t>2.1.3.1.1.</t>
        </is>
      </c>
      <c r="C53">
        <f>&gt;=&gt;=&gt;  Other Current Borrowings</f>
        <v/>
      </c>
      <c r="D53" t="inlineStr">
        <is>
          <t>313,000</t>
        </is>
      </c>
      <c r="E53" t="inlineStr">
        <is>
          <t>756,000</t>
        </is>
      </c>
      <c r="F53" t="inlineStr">
        <is>
          <t>-</t>
        </is>
      </c>
      <c r="G53" t="inlineStr">
        <is>
          <t>-</t>
        </is>
      </c>
    </row>
    <row r="54">
      <c r="A54" s="1" t="n">
        <v>52</v>
      </c>
      <c r="B54" t="inlineStr">
        <is>
          <t>2.1.3.2.</t>
        </is>
      </c>
      <c r="C54">
        <f>&gt;=&gt;  Current Capital Lease Obligation</f>
        <v/>
      </c>
      <c r="D54" t="inlineStr">
        <is>
          <t>26,000</t>
        </is>
      </c>
      <c r="E54" t="inlineStr">
        <is>
          <t>28,000</t>
        </is>
      </c>
      <c r="F54" t="inlineStr">
        <is>
          <t>-</t>
        </is>
      </c>
      <c r="G54" t="inlineStr">
        <is>
          <t>-</t>
        </is>
      </c>
    </row>
    <row r="55">
      <c r="A55" s="1" t="n">
        <v>53</v>
      </c>
      <c r="B55" t="inlineStr">
        <is>
          <t>2.1.4.</t>
        </is>
      </c>
      <c r="C55">
        <f>&gt;=&gt;Current Deferred Liabilities</f>
        <v/>
      </c>
      <c r="D55" t="inlineStr">
        <is>
          <t>1,210,000</t>
        </is>
      </c>
      <c r="E55" t="inlineStr">
        <is>
          <t>1,049,000</t>
        </is>
      </c>
      <c r="F55" t="inlineStr">
        <is>
          <t>2,320,000</t>
        </is>
      </c>
      <c r="G55" t="inlineStr">
        <is>
          <t>2,368,000</t>
        </is>
      </c>
    </row>
    <row r="56">
      <c r="A56" s="1" t="n">
        <v>54</v>
      </c>
      <c r="B56" t="inlineStr">
        <is>
          <t>2.1.4.1.</t>
        </is>
      </c>
      <c r="C56">
        <f>&gt;=&gt;  Current Deferred Revenue</f>
        <v/>
      </c>
      <c r="D56" t="inlineStr">
        <is>
          <t>1,210,000</t>
        </is>
      </c>
      <c r="E56" t="inlineStr">
        <is>
          <t>1,049,000</t>
        </is>
      </c>
      <c r="F56" t="inlineStr">
        <is>
          <t>2,320,000</t>
        </is>
      </c>
      <c r="G56" t="inlineStr">
        <is>
          <t>2,368,000</t>
        </is>
      </c>
    </row>
    <row r="57">
      <c r="A57" s="1" t="n">
        <v>55</v>
      </c>
      <c r="B57" t="inlineStr">
        <is>
          <t>2.1.5.</t>
        </is>
      </c>
      <c r="C57">
        <f>&gt;  Other Current Liabilities</f>
        <v/>
      </c>
      <c r="D57" t="inlineStr">
        <is>
          <t>428,000</t>
        </is>
      </c>
      <c r="E57" t="inlineStr">
        <is>
          <t>587,000</t>
        </is>
      </c>
      <c r="F57" t="inlineStr">
        <is>
          <t>533,000</t>
        </is>
      </c>
      <c r="G57" t="inlineStr">
        <is>
          <t>372,000</t>
        </is>
      </c>
    </row>
    <row r="58">
      <c r="A58" s="1" t="n">
        <v>56</v>
      </c>
      <c r="B58" t="inlineStr">
        <is>
          <t>2.2.</t>
        </is>
      </c>
      <c r="C58" t="inlineStr">
        <is>
          <t xml:space="preserve">  Total Non Current Liabilities Net Minority Interest</t>
        </is>
      </c>
      <c r="D58" t="inlineStr">
        <is>
          <t>4,725,000</t>
        </is>
      </c>
      <c r="E58" t="inlineStr">
        <is>
          <t>5,103,000</t>
        </is>
      </c>
      <c r="F58" t="inlineStr">
        <is>
          <t>6,434,000</t>
        </is>
      </c>
      <c r="G58" t="inlineStr">
        <is>
          <t>7,566,000</t>
        </is>
      </c>
    </row>
    <row r="59">
      <c r="A59" s="1" t="n">
        <v>57</v>
      </c>
      <c r="B59" t="inlineStr">
        <is>
          <t>2.2.1.</t>
        </is>
      </c>
      <c r="C59" t="inlineStr">
        <is>
          <t xml:space="preserve">  =&gt;Long Term Debt And Capital Lease Obligation</t>
        </is>
      </c>
      <c r="D59" t="inlineStr">
        <is>
          <t>3,354,000</t>
        </is>
      </c>
      <c r="E59" t="inlineStr">
        <is>
          <t>3,538,000</t>
        </is>
      </c>
      <c r="F59" t="inlineStr">
        <is>
          <t>3,961,000</t>
        </is>
      </c>
      <c r="G59" t="inlineStr">
        <is>
          <t>5,026,000</t>
        </is>
      </c>
    </row>
    <row r="60">
      <c r="A60" s="1" t="n">
        <v>58</v>
      </c>
      <c r="B60" t="inlineStr">
        <is>
          <t>2.2.1.1.</t>
        </is>
      </c>
      <c r="C60" t="inlineStr">
        <is>
          <t xml:space="preserve">  =&gt;=&gt;Long Term Debt</t>
        </is>
      </c>
      <c r="D60" t="inlineStr">
        <is>
          <t>3,288,000</t>
        </is>
      </c>
      <c r="E60" t="inlineStr">
        <is>
          <t>3,465,000</t>
        </is>
      </c>
      <c r="F60" t="inlineStr">
        <is>
          <t>3,961,000</t>
        </is>
      </c>
      <c r="G60" t="inlineStr">
        <is>
          <t>5,026,000</t>
        </is>
      </c>
    </row>
    <row r="61">
      <c r="A61" s="1" t="n">
        <v>59</v>
      </c>
      <c r="B61" t="inlineStr">
        <is>
          <t>2.2.1.2.</t>
        </is>
      </c>
      <c r="C61" t="inlineStr">
        <is>
          <t xml:space="preserve">  =&gt;  Long Term Capital Lease Obligation</t>
        </is>
      </c>
      <c r="D61" t="inlineStr">
        <is>
          <t>66,000</t>
        </is>
      </c>
      <c r="E61" t="inlineStr">
        <is>
          <t>73,000</t>
        </is>
      </c>
      <c r="F61" t="inlineStr">
        <is>
          <t>-</t>
        </is>
      </c>
      <c r="G61" t="inlineStr">
        <is>
          <t>-</t>
        </is>
      </c>
    </row>
    <row r="62">
      <c r="A62" s="1" t="n">
        <v>60</v>
      </c>
      <c r="B62" t="inlineStr">
        <is>
          <t>2.2.2.</t>
        </is>
      </c>
      <c r="C62" t="inlineStr">
        <is>
          <t xml:space="preserve">  =&gt;Non Current Deferred Liabilities</t>
        </is>
      </c>
      <c r="D62" t="inlineStr">
        <is>
          <t>192,000</t>
        </is>
      </c>
      <c r="E62" t="inlineStr">
        <is>
          <t>176,000</t>
        </is>
      </c>
      <c r="F62" t="inlineStr">
        <is>
          <t>1,313,000</t>
        </is>
      </c>
      <c r="G62" t="inlineStr">
        <is>
          <t>1,327,000</t>
        </is>
      </c>
    </row>
    <row r="63">
      <c r="A63" s="1" t="n">
        <v>61</v>
      </c>
      <c r="B63" t="inlineStr">
        <is>
          <t>2.2.2.1.</t>
        </is>
      </c>
      <c r="C63" t="inlineStr">
        <is>
          <t xml:space="preserve">  =&gt;=&gt;Non Current Deferred Taxes Liabilities</t>
        </is>
      </c>
      <c r="D63" t="inlineStr">
        <is>
          <t>137,000</t>
        </is>
      </c>
      <c r="E63" t="inlineStr">
        <is>
          <t>149,000</t>
        </is>
      </c>
      <c r="F63" t="inlineStr">
        <is>
          <t>577,000</t>
        </is>
      </c>
      <c r="G63" t="inlineStr">
        <is>
          <t>592,000</t>
        </is>
      </c>
    </row>
    <row r="64">
      <c r="A64" s="1" t="n">
        <v>62</v>
      </c>
      <c r="B64" t="inlineStr">
        <is>
          <t>2.2.2.2.</t>
        </is>
      </c>
      <c r="C64" t="inlineStr">
        <is>
          <t xml:space="preserve">  =&gt;  Non Current Deferred Revenue</t>
        </is>
      </c>
      <c r="D64" t="inlineStr">
        <is>
          <t>55,000</t>
        </is>
      </c>
      <c r="E64" t="inlineStr">
        <is>
          <t>27,000</t>
        </is>
      </c>
      <c r="F64" t="inlineStr">
        <is>
          <t>736,000</t>
        </is>
      </c>
      <c r="G64" t="inlineStr">
        <is>
          <t>735,000</t>
        </is>
      </c>
    </row>
    <row r="65">
      <c r="A65" s="1" t="n">
        <v>63</v>
      </c>
      <c r="B65" t="inlineStr">
        <is>
          <t>2.2.3.</t>
        </is>
      </c>
      <c r="C65" t="inlineStr">
        <is>
          <t xml:space="preserve">  =&gt;Tradeand Other Payables Non Current</t>
        </is>
      </c>
      <c r="D65" t="inlineStr">
        <is>
          <t>1,119,000</t>
        </is>
      </c>
      <c r="E65" t="inlineStr">
        <is>
          <t>1,310,000</t>
        </is>
      </c>
      <c r="F65" t="inlineStr">
        <is>
          <t>1,076,000</t>
        </is>
      </c>
      <c r="G65" t="inlineStr">
        <is>
          <t>1,126,000</t>
        </is>
      </c>
    </row>
    <row r="66">
      <c r="A66" s="1" t="n">
        <v>64</v>
      </c>
      <c r="B66" t="inlineStr">
        <is>
          <t>2.2.4.</t>
        </is>
      </c>
      <c r="C66" t="inlineStr">
        <is>
          <t xml:space="preserve">  =&gt;Liabilities Held for Sale Non Current</t>
        </is>
      </c>
      <c r="D66" t="inlineStr">
        <is>
          <t>-</t>
        </is>
      </c>
      <c r="E66" t="inlineStr">
        <is>
          <t>0</t>
        </is>
      </c>
      <c r="F66" t="inlineStr">
        <is>
          <t>-</t>
        </is>
      </c>
      <c r="G66" t="inlineStr">
        <is>
          <t>-</t>
        </is>
      </c>
    </row>
    <row r="67">
      <c r="A67" s="1" t="n">
        <v>65</v>
      </c>
      <c r="B67" t="inlineStr">
        <is>
          <t>2.2.5.</t>
        </is>
      </c>
      <c r="C67" t="inlineStr">
        <is>
          <t xml:space="preserve">    Other Non Current Liabilities</t>
        </is>
      </c>
      <c r="D67" t="inlineStr">
        <is>
          <t>60,000</t>
        </is>
      </c>
      <c r="E67" t="inlineStr">
        <is>
          <t>79,000</t>
        </is>
      </c>
      <c r="F67" t="inlineStr">
        <is>
          <t>84,000</t>
        </is>
      </c>
      <c r="G67" t="inlineStr">
        <is>
          <t>87,000</t>
        </is>
      </c>
    </row>
    <row r="68">
      <c r="A68" s="1" t="n">
        <v>66</v>
      </c>
      <c r="B68" t="inlineStr">
        <is>
          <t>3.</t>
        </is>
      </c>
      <c r="C68" t="inlineStr">
        <is>
          <t>Total Equity Gross Minority Interest</t>
        </is>
      </c>
      <c r="D68" t="inlineStr">
        <is>
          <t>-500,000</t>
        </is>
      </c>
      <c r="E68" t="inlineStr">
        <is>
          <t>10,000</t>
        </is>
      </c>
      <c r="F68" t="inlineStr">
        <is>
          <t>5,738,000</t>
        </is>
      </c>
      <c r="G68" t="inlineStr">
        <is>
          <t>5,023,000</t>
        </is>
      </c>
    </row>
    <row r="69">
      <c r="A69" s="1" t="n">
        <v>67</v>
      </c>
      <c r="B69" t="inlineStr">
        <is>
          <t>3.1.</t>
        </is>
      </c>
      <c r="C69" t="inlineStr">
        <is>
          <t xml:space="preserve">  Stockholders' Equity</t>
        </is>
      </c>
      <c r="D69" t="inlineStr">
        <is>
          <t>-500,000</t>
        </is>
      </c>
      <c r="E69" t="inlineStr">
        <is>
          <t>10,000</t>
        </is>
      </c>
      <c r="F69" t="inlineStr">
        <is>
          <t>5,738,000</t>
        </is>
      </c>
      <c r="G69" t="inlineStr">
        <is>
          <t>5,023,000</t>
        </is>
      </c>
    </row>
    <row r="70">
      <c r="A70" s="1" t="n">
        <v>68</v>
      </c>
      <c r="B70" t="inlineStr">
        <is>
          <t>3.1.1.</t>
        </is>
      </c>
      <c r="C70" t="inlineStr">
        <is>
          <t xml:space="preserve">  =&gt;Capital Stock</t>
        </is>
      </c>
      <c r="D70" t="inlineStr">
        <is>
          <t>2,229,000</t>
        </is>
      </c>
      <c r="E70" t="inlineStr">
        <is>
          <t>3,356,000</t>
        </is>
      </c>
      <c r="F70" t="inlineStr">
        <is>
          <t>4,812,000</t>
        </is>
      </c>
      <c r="G70" t="inlineStr">
        <is>
          <t>4,691,000</t>
        </is>
      </c>
    </row>
    <row r="71">
      <c r="A71" s="1" t="n">
        <v>69</v>
      </c>
      <c r="B71" t="inlineStr">
        <is>
          <t>3.1.1.1.</t>
        </is>
      </c>
      <c r="C71" t="inlineStr">
        <is>
          <t xml:space="preserve">  =&gt;=&gt;Preferred Stock</t>
        </is>
      </c>
      <c r="D71" t="inlineStr">
        <is>
          <t>-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</row>
    <row r="72">
      <c r="A72" s="1" t="n">
        <v>70</v>
      </c>
      <c r="B72" t="inlineStr">
        <is>
          <t>3.1.1.2.</t>
        </is>
      </c>
      <c r="C72" t="inlineStr">
        <is>
          <t xml:space="preserve">  =&gt;  Common Stock</t>
        </is>
      </c>
      <c r="D72" t="inlineStr">
        <is>
          <t>2,229,000</t>
        </is>
      </c>
      <c r="E72" t="inlineStr">
        <is>
          <t>3,356,000</t>
        </is>
      </c>
      <c r="F72" t="inlineStr">
        <is>
          <t>4,812,000</t>
        </is>
      </c>
      <c r="G72" t="inlineStr">
        <is>
          <t>4,691,000</t>
        </is>
      </c>
    </row>
    <row r="73">
      <c r="A73" s="1" t="n">
        <v>71</v>
      </c>
      <c r="B73" t="inlineStr">
        <is>
          <t>3.1.2.</t>
        </is>
      </c>
      <c r="C73" t="inlineStr">
        <is>
          <t xml:space="preserve">  =&gt;Retained Earnings</t>
        </is>
      </c>
      <c r="D73" t="inlineStr">
        <is>
          <t>-2,776,000</t>
        </is>
      </c>
      <c r="E73" t="inlineStr">
        <is>
          <t>-3,330,000</t>
        </is>
      </c>
      <c r="F73" t="inlineStr">
        <is>
          <t>933,000</t>
        </is>
      </c>
      <c r="G73" t="inlineStr">
        <is>
          <t>328,000</t>
        </is>
      </c>
    </row>
    <row r="74">
      <c r="A74" s="1" t="n">
        <v>72</v>
      </c>
      <c r="B74" t="inlineStr">
        <is>
          <t>3.1.3.</t>
        </is>
      </c>
      <c r="C74" t="inlineStr">
        <is>
          <t xml:space="preserve">    Gains Losses Not Affecting Retained Earnings</t>
        </is>
      </c>
      <c r="D74" t="inlineStr">
        <is>
          <t>47,000</t>
        </is>
      </c>
      <c r="E74" t="inlineStr">
        <is>
          <t>-16,000</t>
        </is>
      </c>
      <c r="F74" t="inlineStr">
        <is>
          <t>-7,000</t>
        </is>
      </c>
      <c r="G74" t="inlineStr">
        <is>
          <t>4,000</t>
        </is>
      </c>
    </row>
    <row r="75">
      <c r="A75" s="1" t="n">
        <v>73</v>
      </c>
      <c r="B75" t="inlineStr">
        <is>
          <t>4.</t>
        </is>
      </c>
      <c r="C75" t="inlineStr">
        <is>
          <t>Total Capitalization</t>
        </is>
      </c>
      <c r="D75" t="inlineStr">
        <is>
          <t>2,788,000</t>
        </is>
      </c>
      <c r="E75" t="inlineStr">
        <is>
          <t>3,475,000</t>
        </is>
      </c>
      <c r="F75" t="inlineStr">
        <is>
          <t>9,699,000</t>
        </is>
      </c>
      <c r="G75" t="inlineStr">
        <is>
          <t>10,049,000</t>
        </is>
      </c>
    </row>
    <row r="76">
      <c r="A76" s="1" t="n">
        <v>74</v>
      </c>
      <c r="B76" t="inlineStr">
        <is>
          <t>5.</t>
        </is>
      </c>
      <c r="C76" t="inlineStr">
        <is>
          <t>Common Stock Equity</t>
        </is>
      </c>
      <c r="D76" t="inlineStr">
        <is>
          <t>-500,000</t>
        </is>
      </c>
      <c r="E76" t="inlineStr">
        <is>
          <t>10,000</t>
        </is>
      </c>
      <c r="F76" t="inlineStr">
        <is>
          <t>5,738,000</t>
        </is>
      </c>
      <c r="G76" t="inlineStr">
        <is>
          <t>5,023,000</t>
        </is>
      </c>
    </row>
    <row r="77">
      <c r="A77" s="1" t="n">
        <v>75</v>
      </c>
      <c r="B77" t="inlineStr">
        <is>
          <t>6.</t>
        </is>
      </c>
      <c r="C77" t="inlineStr">
        <is>
          <t>Capital Lease Obligations</t>
        </is>
      </c>
      <c r="D77" t="inlineStr">
        <is>
          <t>92,000</t>
        </is>
      </c>
      <c r="E77" t="inlineStr">
        <is>
          <t>101,000</t>
        </is>
      </c>
      <c r="F77" t="inlineStr">
        <is>
          <t>-</t>
        </is>
      </c>
      <c r="G77" t="inlineStr">
        <is>
          <t>-</t>
        </is>
      </c>
    </row>
    <row r="78">
      <c r="A78" s="1" t="n">
        <v>76</v>
      </c>
      <c r="B78" t="inlineStr">
        <is>
          <t>7.</t>
        </is>
      </c>
      <c r="C78" t="inlineStr">
        <is>
          <t>Net Tangible Assets</t>
        </is>
      </c>
      <c r="D78" t="inlineStr">
        <is>
          <t>-4,483,000</t>
        </is>
      </c>
      <c r="E78" t="inlineStr">
        <is>
          <t>-3,642,000</t>
        </is>
      </c>
      <c r="F78" t="inlineStr">
        <is>
          <t>-4,962,000</t>
        </is>
      </c>
      <c r="G78" t="inlineStr">
        <is>
          <t>-5,939,000</t>
        </is>
      </c>
    </row>
    <row r="79">
      <c r="A79" s="1" t="n">
        <v>77</v>
      </c>
      <c r="B79" t="inlineStr">
        <is>
          <t>8.</t>
        </is>
      </c>
      <c r="C79" t="inlineStr">
        <is>
          <t>Working Capital</t>
        </is>
      </c>
      <c r="D79" t="inlineStr">
        <is>
          <t>-598,000</t>
        </is>
      </c>
      <c r="E79" t="inlineStr">
        <is>
          <t>457,000</t>
        </is>
      </c>
      <c r="F79" t="inlineStr">
        <is>
          <t>-580,000</t>
        </is>
      </c>
      <c r="G79" t="inlineStr">
        <is>
          <t>323,000</t>
        </is>
      </c>
    </row>
    <row r="80">
      <c r="A80" s="1" t="n">
        <v>78</v>
      </c>
      <c r="B80" t="inlineStr">
        <is>
          <t>9.</t>
        </is>
      </c>
      <c r="C80" t="inlineStr">
        <is>
          <t>Invested Capital</t>
        </is>
      </c>
      <c r="D80" t="inlineStr">
        <is>
          <t>3,101,000</t>
        </is>
      </c>
      <c r="E80" t="inlineStr">
        <is>
          <t>4,231,000</t>
        </is>
      </c>
      <c r="F80" t="inlineStr">
        <is>
          <t>10,190,000</t>
        </is>
      </c>
      <c r="G80" t="inlineStr">
        <is>
          <t>10,049,000</t>
        </is>
      </c>
    </row>
    <row r="81">
      <c r="A81" s="1" t="n">
        <v>79</v>
      </c>
      <c r="B81" t="inlineStr">
        <is>
          <t>10.</t>
        </is>
      </c>
      <c r="C81" t="inlineStr">
        <is>
          <t>Tangible Book Value</t>
        </is>
      </c>
      <c r="D81" t="inlineStr">
        <is>
          <t>-4,483,000</t>
        </is>
      </c>
      <c r="E81" t="inlineStr">
        <is>
          <t>-3,642,000</t>
        </is>
      </c>
      <c r="F81" t="inlineStr">
        <is>
          <t>-4,962,000</t>
        </is>
      </c>
      <c r="G81" t="inlineStr">
        <is>
          <t>-5,939,000</t>
        </is>
      </c>
    </row>
    <row r="82">
      <c r="A82" s="1" t="n">
        <v>80</v>
      </c>
      <c r="B82" t="inlineStr">
        <is>
          <t>11.</t>
        </is>
      </c>
      <c r="C82" t="inlineStr">
        <is>
          <t>Total Debt</t>
        </is>
      </c>
      <c r="D82" t="inlineStr">
        <is>
          <t>3,693,000</t>
        </is>
      </c>
      <c r="E82" t="inlineStr">
        <is>
          <t>4,322,000</t>
        </is>
      </c>
      <c r="F82" t="inlineStr">
        <is>
          <t>4,452,000</t>
        </is>
      </c>
      <c r="G82" t="inlineStr">
        <is>
          <t>5,026,000</t>
        </is>
      </c>
    </row>
    <row r="83">
      <c r="A83" s="1" t="n">
        <v>81</v>
      </c>
      <c r="B83" t="inlineStr">
        <is>
          <t>12.</t>
        </is>
      </c>
      <c r="C83" t="inlineStr">
        <is>
          <t>Net Debt</t>
        </is>
      </c>
      <c r="D83" t="inlineStr">
        <is>
          <t>2,668,000</t>
        </is>
      </c>
      <c r="E83" t="inlineStr">
        <is>
          <t>2,044,000</t>
        </is>
      </c>
      <c r="F83" t="inlineStr">
        <is>
          <t>2,661,000</t>
        </is>
      </c>
      <c r="G83" t="inlineStr">
        <is>
          <t>3,252,000</t>
        </is>
      </c>
    </row>
    <row r="84">
      <c r="A84" s="1" t="n">
        <v>82</v>
      </c>
      <c r="B84" t="inlineStr">
        <is>
          <t>13.</t>
        </is>
      </c>
      <c r="C84" t="inlineStr">
        <is>
          <t>Share Issued</t>
        </is>
      </c>
      <c r="D84" t="inlineStr">
        <is>
          <t>580,000</t>
        </is>
      </c>
      <c r="E84" t="inlineStr">
        <is>
          <t>589,000</t>
        </is>
      </c>
      <c r="F84" t="inlineStr">
        <is>
          <t>630,000</t>
        </is>
      </c>
      <c r="G84" t="inlineStr">
        <is>
          <t>624,000</t>
        </is>
      </c>
    </row>
    <row r="85">
      <c r="A85" s="1" t="n">
        <v>83</v>
      </c>
      <c r="B85" t="inlineStr">
        <is>
          <t>14.</t>
        </is>
      </c>
      <c r="C85" t="inlineStr">
        <is>
          <t>Ordinary Shares Number</t>
        </is>
      </c>
      <c r="D85" t="inlineStr">
        <is>
          <t>580,000</t>
        </is>
      </c>
      <c r="E85" t="inlineStr">
        <is>
          <t>589,000</t>
        </is>
      </c>
      <c r="F85" t="inlineStr">
        <is>
          <t>630,000</t>
        </is>
      </c>
      <c r="G85" t="inlineStr">
        <is>
          <t>624,000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3/30/2021</t>
        </is>
      </c>
      <c r="F1" s="1" t="inlineStr">
        <is>
          <t>3/30/2020</t>
        </is>
      </c>
      <c r="G1" s="1" t="inlineStr">
        <is>
          <t>3/30/2019</t>
        </is>
      </c>
      <c r="H1" s="1" t="inlineStr">
        <is>
          <t>3/30/2018</t>
        </is>
      </c>
    </row>
    <row r="2">
      <c r="A2" s="1" t="n">
        <v>0</v>
      </c>
      <c r="B2" t="inlineStr">
        <is>
          <t>1.</t>
        </is>
      </c>
      <c r="C2" t="inlineStr">
        <is>
          <t>Operating Cash Flow</t>
        </is>
      </c>
      <c r="D2" t="inlineStr">
        <is>
          <t>1,004,000</t>
        </is>
      </c>
      <c r="E2" t="inlineStr">
        <is>
          <t>706,000</t>
        </is>
      </c>
      <c r="F2" t="inlineStr">
        <is>
          <t>-861,000</t>
        </is>
      </c>
      <c r="G2" t="inlineStr">
        <is>
          <t>1,495,000</t>
        </is>
      </c>
      <c r="H2" t="inlineStr">
        <is>
          <t>950,000</t>
        </is>
      </c>
    </row>
    <row r="3">
      <c r="A3" s="1" t="n">
        <v>1</v>
      </c>
      <c r="B3" t="inlineStr">
        <is>
          <t>1.1.</t>
        </is>
      </c>
      <c r="C3">
        <f>&gt;Cash Flow from Continuing Operating Activities</f>
        <v/>
      </c>
      <c r="D3" t="inlineStr">
        <is>
          <t>1,004,000</t>
        </is>
      </c>
      <c r="E3" t="inlineStr">
        <is>
          <t>706,000</t>
        </is>
      </c>
      <c r="F3" t="inlineStr">
        <is>
          <t>-861,000</t>
        </is>
      </c>
      <c r="G3" t="inlineStr">
        <is>
          <t>1,495,000</t>
        </is>
      </c>
      <c r="H3" t="inlineStr">
        <is>
          <t>957,000</t>
        </is>
      </c>
    </row>
    <row r="4">
      <c r="A4" s="1" t="n">
        <v>2</v>
      </c>
      <c r="B4" t="inlineStr">
        <is>
          <t>1.1.1.</t>
        </is>
      </c>
      <c r="C4">
        <f>&gt;=&gt;Net Income from Continuing Operations</f>
        <v/>
      </c>
      <c r="D4" t="inlineStr">
        <is>
          <t>910,000</t>
        </is>
      </c>
      <c r="E4" t="inlineStr">
        <is>
          <t>554,000</t>
        </is>
      </c>
      <c r="F4" t="inlineStr">
        <is>
          <t>3,887,000</t>
        </is>
      </c>
      <c r="G4" t="inlineStr">
        <is>
          <t>16,000</t>
        </is>
      </c>
      <c r="H4" t="inlineStr">
        <is>
          <t>1,127,000</t>
        </is>
      </c>
    </row>
    <row r="5">
      <c r="A5" s="1" t="n">
        <v>3</v>
      </c>
      <c r="B5" t="inlineStr">
        <is>
          <t>1.1.2.</t>
        </is>
      </c>
      <c r="C5">
        <f>&gt;=&gt;Operating Gains Losses</f>
        <v/>
      </c>
      <c r="D5" t="inlineStr">
        <is>
          <t>-233,000</t>
        </is>
      </c>
      <c r="E5" t="inlineStr">
        <is>
          <t>-118,000</t>
        </is>
      </c>
      <c r="F5" t="inlineStr">
        <is>
          <t>-6,032,000</t>
        </is>
      </c>
      <c r="G5" t="inlineStr">
        <is>
          <t>101,000</t>
        </is>
      </c>
      <c r="H5" t="inlineStr">
        <is>
          <t>-653,000</t>
        </is>
      </c>
    </row>
    <row r="6">
      <c r="A6" s="1" t="n">
        <v>4</v>
      </c>
      <c r="B6" t="inlineStr">
        <is>
          <t>1.1.2.1.</t>
        </is>
      </c>
      <c r="C6">
        <f>&gt;=&gt;=&gt;Gain Loss On Sale of Business</f>
        <v/>
      </c>
      <c r="D6" t="inlineStr">
        <is>
          <t>-</t>
        </is>
      </c>
      <c r="E6" t="inlineStr">
        <is>
          <t>0</t>
        </is>
      </c>
      <c r="F6" t="inlineStr">
        <is>
          <t>-6,063,000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1.1.2.2.</t>
        </is>
      </c>
      <c r="C7">
        <f>&gt;=&gt;=&gt;Gain Loss On Sale of PPE</f>
        <v/>
      </c>
      <c r="D7" t="inlineStr">
        <is>
          <t>-238,000</t>
        </is>
      </c>
      <c r="E7" t="inlineStr">
        <is>
          <t>-98,000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s="1" t="n">
        <v>6</v>
      </c>
      <c r="B8" t="inlineStr">
        <is>
          <t>1.1.2.3.</t>
        </is>
      </c>
      <c r="C8">
        <f>&gt;=&gt;=&gt;Gain Loss On Investment Securities</f>
        <v/>
      </c>
      <c r="D8" t="inlineStr">
        <is>
          <t>-</t>
        </is>
      </c>
      <c r="E8" t="inlineStr">
        <is>
          <t>-</t>
        </is>
      </c>
      <c r="F8" t="inlineStr">
        <is>
          <t>-379,000</t>
        </is>
      </c>
      <c r="G8" t="inlineStr">
        <is>
          <t>-</t>
        </is>
      </c>
      <c r="H8" t="inlineStr">
        <is>
          <t>-</t>
        </is>
      </c>
    </row>
    <row r="9">
      <c r="A9" s="1" t="n">
        <v>7</v>
      </c>
      <c r="B9" t="inlineStr">
        <is>
          <t>1.1.2.4.</t>
        </is>
      </c>
      <c r="C9">
        <f>&gt;=&gt;  Earnings Losses from Equity Investments</f>
        <v/>
      </c>
      <c r="D9" t="inlineStr">
        <is>
          <t>-</t>
        </is>
      </c>
      <c r="E9" t="inlineStr">
        <is>
          <t>0</t>
        </is>
      </c>
      <c r="F9" t="inlineStr">
        <is>
          <t>31,000</t>
        </is>
      </c>
      <c r="G9" t="inlineStr">
        <is>
          <t>101,000</t>
        </is>
      </c>
      <c r="H9" t="inlineStr">
        <is>
          <t>-</t>
        </is>
      </c>
    </row>
    <row r="10">
      <c r="A10" s="1" t="n">
        <v>8</v>
      </c>
      <c r="B10" t="inlineStr">
        <is>
          <t>1.1.3.</t>
        </is>
      </c>
      <c r="C10">
        <f>&gt;=&gt;Depreciation Amortization Depletion</f>
        <v/>
      </c>
      <c r="D10" t="inlineStr">
        <is>
          <t>145,000</t>
        </is>
      </c>
      <c r="E10" t="inlineStr">
        <is>
          <t>150,000</t>
        </is>
      </c>
      <c r="F10" t="inlineStr">
        <is>
          <t>361,000</t>
        </is>
      </c>
      <c r="G10" t="inlineStr">
        <is>
          <t>615,000</t>
        </is>
      </c>
      <c r="H10" t="inlineStr">
        <is>
          <t>640,000</t>
        </is>
      </c>
    </row>
    <row r="11">
      <c r="A11" s="1" t="n">
        <v>9</v>
      </c>
      <c r="B11" t="inlineStr">
        <is>
          <t>1.1.3.1.</t>
        </is>
      </c>
      <c r="C11">
        <f>&gt;=&gt;  Depreciation &amp; amortization</f>
        <v/>
      </c>
      <c r="D11" t="inlineStr">
        <is>
          <t>145,000</t>
        </is>
      </c>
      <c r="E11" t="inlineStr">
        <is>
          <t>150,000</t>
        </is>
      </c>
      <c r="F11" t="inlineStr">
        <is>
          <t>361,000</t>
        </is>
      </c>
      <c r="G11" t="inlineStr">
        <is>
          <t>615,000</t>
        </is>
      </c>
      <c r="H11" t="inlineStr">
        <is>
          <t>640,000</t>
        </is>
      </c>
    </row>
    <row r="12">
      <c r="A12" s="1" t="n">
        <v>10</v>
      </c>
      <c r="B12" t="inlineStr">
        <is>
          <t>1.1.4.</t>
        </is>
      </c>
      <c r="C12">
        <f>&gt;=&gt;Deferred Tax</f>
        <v/>
      </c>
      <c r="D12" t="inlineStr">
        <is>
          <t>-21,000</t>
        </is>
      </c>
      <c r="E12" t="inlineStr">
        <is>
          <t>42,000</t>
        </is>
      </c>
      <c r="F12" t="inlineStr">
        <is>
          <t>16,000</t>
        </is>
      </c>
      <c r="G12" t="inlineStr">
        <is>
          <t>-70,000</t>
        </is>
      </c>
      <c r="H12" t="inlineStr">
        <is>
          <t>-1,848,000</t>
        </is>
      </c>
    </row>
    <row r="13">
      <c r="A13" s="1" t="n">
        <v>11</v>
      </c>
      <c r="B13" t="inlineStr">
        <is>
          <t>1.1.4.1.</t>
        </is>
      </c>
      <c r="C13">
        <f>&gt;=&gt;  Deferred Income Tax</f>
        <v/>
      </c>
      <c r="D13" t="inlineStr">
        <is>
          <t>-21,000</t>
        </is>
      </c>
      <c r="E13" t="inlineStr">
        <is>
          <t>42,000</t>
        </is>
      </c>
      <c r="F13" t="inlineStr">
        <is>
          <t>16,000</t>
        </is>
      </c>
      <c r="G13" t="inlineStr">
        <is>
          <t>-70,000</t>
        </is>
      </c>
      <c r="H13" t="inlineStr">
        <is>
          <t>-1,848,000</t>
        </is>
      </c>
    </row>
    <row r="14">
      <c r="A14" s="1" t="n">
        <v>12</v>
      </c>
      <c r="B14" t="inlineStr">
        <is>
          <t>1.1.5.</t>
        </is>
      </c>
      <c r="C14">
        <f>&gt;=&gt;Asset Impairment Charge</f>
        <v/>
      </c>
      <c r="D14" t="inlineStr">
        <is>
          <t>10,000</t>
        </is>
      </c>
      <c r="E14" t="inlineStr">
        <is>
          <t>90,000</t>
        </is>
      </c>
      <c r="F14" t="inlineStr">
        <is>
          <t>74,000</t>
        </is>
      </c>
      <c r="G14" t="inlineStr">
        <is>
          <t>10,000</t>
        </is>
      </c>
      <c r="H14" t="inlineStr">
        <is>
          <t>81,000</t>
        </is>
      </c>
    </row>
    <row r="15">
      <c r="A15" s="1" t="n">
        <v>13</v>
      </c>
      <c r="B15" t="inlineStr">
        <is>
          <t>1.1.6.</t>
        </is>
      </c>
      <c r="C15">
        <f>&gt;=&gt;Stock based compensation</f>
        <v/>
      </c>
      <c r="D15" t="inlineStr">
        <is>
          <t>66,000</t>
        </is>
      </c>
      <c r="E15" t="inlineStr">
        <is>
          <t>81,000</t>
        </is>
      </c>
      <c r="F15" t="inlineStr">
        <is>
          <t>312,000</t>
        </is>
      </c>
      <c r="G15" t="inlineStr">
        <is>
          <t>352,000</t>
        </is>
      </c>
      <c r="H15" t="inlineStr">
        <is>
          <t>610,000</t>
        </is>
      </c>
    </row>
    <row r="16">
      <c r="A16" s="1" t="n">
        <v>14</v>
      </c>
      <c r="B16" t="inlineStr">
        <is>
          <t>1.1.7.</t>
        </is>
      </c>
      <c r="C16">
        <f>&gt;=&gt;Other non-cash items</f>
        <v/>
      </c>
      <c r="D16" t="inlineStr">
        <is>
          <t>27,000</t>
        </is>
      </c>
      <c r="E16" t="inlineStr">
        <is>
          <t>74,000</t>
        </is>
      </c>
      <c r="F16" t="inlineStr">
        <is>
          <t>36,000</t>
        </is>
      </c>
      <c r="G16" t="inlineStr">
        <is>
          <t>-14,000</t>
        </is>
      </c>
      <c r="H16" t="inlineStr">
        <is>
          <t>71,000</t>
        </is>
      </c>
    </row>
    <row r="17">
      <c r="A17" s="1" t="n">
        <v>15</v>
      </c>
      <c r="B17" t="inlineStr">
        <is>
          <t>1.1.8.</t>
        </is>
      </c>
      <c r="C17">
        <f>&gt;  Change in working capital</f>
        <v/>
      </c>
      <c r="D17" t="inlineStr">
        <is>
          <t>100,000</t>
        </is>
      </c>
      <c r="E17" t="inlineStr">
        <is>
          <t>-167,000</t>
        </is>
      </c>
      <c r="F17" t="inlineStr">
        <is>
          <t>485,000</t>
        </is>
      </c>
      <c r="G17" t="inlineStr">
        <is>
          <t>485,000</t>
        </is>
      </c>
      <c r="H17" t="inlineStr">
        <is>
          <t>929,000</t>
        </is>
      </c>
    </row>
    <row r="18">
      <c r="A18" s="1" t="n">
        <v>16</v>
      </c>
      <c r="B18" t="inlineStr">
        <is>
          <t>1.1.8.1.</t>
        </is>
      </c>
      <c r="C18">
        <f>&gt;  =&gt;Change in Receivables</f>
        <v/>
      </c>
      <c r="D18" t="inlineStr">
        <is>
          <t>4,000</t>
        </is>
      </c>
      <c r="E18" t="inlineStr">
        <is>
          <t>3,000</t>
        </is>
      </c>
      <c r="F18" t="inlineStr">
        <is>
          <t>583,000</t>
        </is>
      </c>
      <c r="G18" t="inlineStr">
        <is>
          <t>113,000</t>
        </is>
      </c>
      <c r="H18" t="inlineStr">
        <is>
          <t>-170,000</t>
        </is>
      </c>
    </row>
    <row r="19">
      <c r="A19" s="1" t="n">
        <v>17</v>
      </c>
      <c r="B19" t="inlineStr">
        <is>
          <t>1.1.8.1.1.</t>
        </is>
      </c>
      <c r="C19">
        <f>&gt;  =&gt;  Changes in Account Receivables</f>
        <v/>
      </c>
      <c r="D19" t="inlineStr">
        <is>
          <t>4,000</t>
        </is>
      </c>
      <c r="E19" t="inlineStr">
        <is>
          <t>3,000</t>
        </is>
      </c>
      <c r="F19" t="inlineStr">
        <is>
          <t>583,000</t>
        </is>
      </c>
      <c r="G19" t="inlineStr">
        <is>
          <t>113,000</t>
        </is>
      </c>
      <c r="H19" t="inlineStr">
        <is>
          <t>-170,000</t>
        </is>
      </c>
    </row>
    <row r="20">
      <c r="A20" s="1" t="n">
        <v>18</v>
      </c>
      <c r="B20" t="inlineStr">
        <is>
          <t>1.1.8.2.</t>
        </is>
      </c>
      <c r="C20">
        <f>&gt;  =&gt;Change in Payables And Accrued Expense</f>
        <v/>
      </c>
      <c r="D20" t="inlineStr">
        <is>
          <t>-10,000</t>
        </is>
      </c>
      <c r="E20" t="inlineStr">
        <is>
          <t>-343,000</t>
        </is>
      </c>
      <c r="F20" t="inlineStr">
        <is>
          <t>322,000</t>
        </is>
      </c>
      <c r="G20" t="inlineStr">
        <is>
          <t>73,000</t>
        </is>
      </c>
      <c r="H20" t="inlineStr">
        <is>
          <t>876,000</t>
        </is>
      </c>
    </row>
    <row r="21">
      <c r="A21" s="1" t="n">
        <v>19</v>
      </c>
      <c r="B21" t="inlineStr">
        <is>
          <t>1.1.8.2.1.</t>
        </is>
      </c>
      <c r="C21">
        <f>&gt;  =&gt;  Change in Payable</f>
        <v/>
      </c>
      <c r="D21" t="inlineStr">
        <is>
          <t>-10,000</t>
        </is>
      </c>
      <c r="E21" t="inlineStr">
        <is>
          <t>-343,000</t>
        </is>
      </c>
      <c r="F21" t="inlineStr">
        <is>
          <t>322,000</t>
        </is>
      </c>
      <c r="G21" t="inlineStr">
        <is>
          <t>73,000</t>
        </is>
      </c>
      <c r="H21" t="inlineStr">
        <is>
          <t>876,000</t>
        </is>
      </c>
    </row>
    <row r="22">
      <c r="A22" s="1" t="n">
        <v>20</v>
      </c>
      <c r="B22" t="inlineStr">
        <is>
          <t>1.1.8.2.1.1.</t>
        </is>
      </c>
      <c r="C22">
        <f>&gt;  =&gt;  =&gt;Change in Tax Payable</f>
        <v/>
      </c>
      <c r="D22" t="inlineStr">
        <is>
          <t>-18,000</t>
        </is>
      </c>
      <c r="E22" t="inlineStr">
        <is>
          <t>-299,000</t>
        </is>
      </c>
      <c r="F22" t="inlineStr">
        <is>
          <t>383,000</t>
        </is>
      </c>
      <c r="G22" t="inlineStr">
        <is>
          <t>67,000</t>
        </is>
      </c>
      <c r="H22" t="inlineStr">
        <is>
          <t>880,000</t>
        </is>
      </c>
    </row>
    <row r="23">
      <c r="A23" s="1" t="n">
        <v>21</v>
      </c>
      <c r="B23" t="inlineStr">
        <is>
          <t>1.1.8.2.1.1.1.</t>
        </is>
      </c>
      <c r="C23">
        <f>&gt;  =&gt;  =&gt;  Change in Income Tax Payable</f>
        <v/>
      </c>
      <c r="D23" t="inlineStr">
        <is>
          <t>-18,000</t>
        </is>
      </c>
      <c r="E23" t="inlineStr">
        <is>
          <t>-299,000</t>
        </is>
      </c>
      <c r="F23" t="inlineStr">
        <is>
          <t>383,000</t>
        </is>
      </c>
      <c r="G23" t="inlineStr">
        <is>
          <t>67,000</t>
        </is>
      </c>
      <c r="H23" t="inlineStr">
        <is>
          <t>880,000</t>
        </is>
      </c>
    </row>
    <row r="24">
      <c r="A24" s="1" t="n">
        <v>22</v>
      </c>
      <c r="B24" t="inlineStr">
        <is>
          <t>1.1.8.2.1.2.</t>
        </is>
      </c>
      <c r="C24">
        <f>&gt;  =&gt;    Change in Account Payable</f>
        <v/>
      </c>
      <c r="D24" t="inlineStr">
        <is>
          <t>8,000</t>
        </is>
      </c>
      <c r="E24" t="inlineStr">
        <is>
          <t>-44,000</t>
        </is>
      </c>
      <c r="F24" t="inlineStr">
        <is>
          <t>-61,000</t>
        </is>
      </c>
      <c r="G24" t="inlineStr">
        <is>
          <t>6,000</t>
        </is>
      </c>
      <c r="H24" t="inlineStr">
        <is>
          <t>-4,000</t>
        </is>
      </c>
    </row>
    <row r="25">
      <c r="A25" s="1" t="n">
        <v>23</v>
      </c>
      <c r="B25" t="inlineStr">
        <is>
          <t>1.1.8.3.</t>
        </is>
      </c>
      <c r="C25">
        <f>&gt;  =&gt;Change in Other Current Assets</f>
        <v/>
      </c>
      <c r="D25" t="inlineStr">
        <is>
          <t>137,000</t>
        </is>
      </c>
      <c r="E25" t="inlineStr">
        <is>
          <t>144,000</t>
        </is>
      </c>
      <c r="F25" t="inlineStr">
        <is>
          <t>-81,000</t>
        </is>
      </c>
      <c r="G25" t="inlineStr">
        <is>
          <t>-32,000</t>
        </is>
      </c>
      <c r="H25" t="inlineStr">
        <is>
          <t>-199,000</t>
        </is>
      </c>
    </row>
    <row r="26">
      <c r="A26" s="1" t="n">
        <v>24</v>
      </c>
      <c r="B26" t="inlineStr">
        <is>
          <t>1.1.8.4.</t>
        </is>
      </c>
      <c r="C26">
        <f>&gt;  =&gt;Change in Other Current Liabilities</f>
        <v/>
      </c>
      <c r="D26" t="inlineStr">
        <is>
          <t>-117,000</t>
        </is>
      </c>
      <c r="E26" t="inlineStr">
        <is>
          <t>-79,000</t>
        </is>
      </c>
      <c r="F26" t="inlineStr">
        <is>
          <t>-101,000</t>
        </is>
      </c>
      <c r="G26" t="inlineStr">
        <is>
          <t>114,000</t>
        </is>
      </c>
      <c r="H26" t="inlineStr">
        <is>
          <t>-86,000</t>
        </is>
      </c>
    </row>
    <row r="27">
      <c r="A27" s="1" t="n">
        <v>25</v>
      </c>
      <c r="B27" t="inlineStr">
        <is>
          <t>1.1.8.5.</t>
        </is>
      </c>
      <c r="C27">
        <f>&gt;    Change in Other Working Capital</f>
        <v/>
      </c>
      <c r="D27" t="inlineStr">
        <is>
          <t>86,000</t>
        </is>
      </c>
      <c r="E27" t="inlineStr">
        <is>
          <t>108,000</t>
        </is>
      </c>
      <c r="F27" t="inlineStr">
        <is>
          <t>-238,000</t>
        </is>
      </c>
      <c r="G27" t="inlineStr">
        <is>
          <t>217,000</t>
        </is>
      </c>
      <c r="H27" t="inlineStr">
        <is>
          <t>508,000</t>
        </is>
      </c>
    </row>
    <row r="28">
      <c r="A28" s="1" t="n">
        <v>26</v>
      </c>
      <c r="B28" t="inlineStr">
        <is>
          <t>1.2.</t>
        </is>
      </c>
      <c r="C28" t="inlineStr">
        <is>
          <t xml:space="preserve">  Cash from Discontinued Operating Activities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-7,000</t>
        </is>
      </c>
    </row>
    <row r="29">
      <c r="A29" s="1" t="n">
        <v>27</v>
      </c>
      <c r="B29" t="inlineStr">
        <is>
          <t>2.</t>
        </is>
      </c>
      <c r="C29" t="inlineStr">
        <is>
          <t>Investing Cash Flow</t>
        </is>
      </c>
      <c r="D29" t="inlineStr">
        <is>
          <t>83,000</t>
        </is>
      </c>
      <c r="E29" t="inlineStr">
        <is>
          <t>-69,000</t>
        </is>
      </c>
      <c r="F29" t="inlineStr">
        <is>
          <t>11,379,000</t>
        </is>
      </c>
      <c r="G29" t="inlineStr">
        <is>
          <t>-241,000</t>
        </is>
      </c>
      <c r="H29" t="inlineStr">
        <is>
          <t>-21,000</t>
        </is>
      </c>
    </row>
    <row r="30">
      <c r="A30" s="1" t="n">
        <v>28</v>
      </c>
      <c r="B30" t="inlineStr">
        <is>
          <t>2.1.</t>
        </is>
      </c>
      <c r="C30">
        <f>&gt;Cash Flow from Continuing Investing Activities</f>
        <v/>
      </c>
      <c r="D30" t="inlineStr">
        <is>
          <t>83,000</t>
        </is>
      </c>
      <c r="E30" t="inlineStr">
        <is>
          <t>-69,000</t>
        </is>
      </c>
      <c r="F30" t="inlineStr">
        <is>
          <t>11,379,000</t>
        </is>
      </c>
      <c r="G30" t="inlineStr">
        <is>
          <t>-241,000</t>
        </is>
      </c>
      <c r="H30" t="inlineStr">
        <is>
          <t>-21,000</t>
        </is>
      </c>
    </row>
    <row r="31">
      <c r="A31" s="1" t="n">
        <v>29</v>
      </c>
      <c r="B31" t="inlineStr">
        <is>
          <t>2.1.1.</t>
        </is>
      </c>
      <c r="C31">
        <f>&gt;=&gt;Net PPE Purchase And Sale</f>
        <v/>
      </c>
      <c r="D31" t="inlineStr">
        <is>
          <t>450,000</t>
        </is>
      </c>
      <c r="E31" t="inlineStr">
        <is>
          <t>212,000</t>
        </is>
      </c>
      <c r="F31" t="inlineStr">
        <is>
          <t>-89,000</t>
        </is>
      </c>
      <c r="G31" t="inlineStr">
        <is>
          <t>-181,000</t>
        </is>
      </c>
      <c r="H31" t="inlineStr">
        <is>
          <t>-142,000</t>
        </is>
      </c>
    </row>
    <row r="32">
      <c r="A32" s="1" t="n">
        <v>30</v>
      </c>
      <c r="B32" t="inlineStr">
        <is>
          <t>2.1.1.1.</t>
        </is>
      </c>
      <c r="C32">
        <f>&gt;=&gt;=&gt;Purchase of PPE</f>
        <v/>
      </c>
      <c r="D32" t="inlineStr">
        <is>
          <t>-5,000</t>
        </is>
      </c>
      <c r="E32" t="inlineStr">
        <is>
          <t>-6,000</t>
        </is>
      </c>
      <c r="F32" t="inlineStr">
        <is>
          <t>-89,000</t>
        </is>
      </c>
      <c r="G32" t="inlineStr">
        <is>
          <t>-207,000</t>
        </is>
      </c>
      <c r="H32" t="inlineStr">
        <is>
          <t>-142,000</t>
        </is>
      </c>
    </row>
    <row r="33">
      <c r="A33" s="1" t="n">
        <v>31</v>
      </c>
      <c r="B33" t="inlineStr">
        <is>
          <t>2.1.1.2.</t>
        </is>
      </c>
      <c r="C33">
        <f>&gt;=&gt;  Sale of PPE</f>
        <v/>
      </c>
      <c r="D33" t="inlineStr">
        <is>
          <t>455,000</t>
        </is>
      </c>
      <c r="E33" t="inlineStr">
        <is>
          <t>218,000</t>
        </is>
      </c>
      <c r="F33" t="inlineStr">
        <is>
          <t>0</t>
        </is>
      </c>
      <c r="G33" t="inlineStr">
        <is>
          <t>26,000</t>
        </is>
      </c>
      <c r="H33" t="inlineStr">
        <is>
          <t>-</t>
        </is>
      </c>
    </row>
    <row r="34">
      <c r="A34" s="1" t="n">
        <v>32</v>
      </c>
      <c r="B34" t="inlineStr">
        <is>
          <t>2.1.2.</t>
        </is>
      </c>
      <c r="C34">
        <f>&gt;=&gt;Net Business Purchase And Sale</f>
        <v/>
      </c>
      <c r="D34" t="inlineStr">
        <is>
          <t>-383,000</t>
        </is>
      </c>
      <c r="E34" t="inlineStr">
        <is>
          <t>-344,000</t>
        </is>
      </c>
      <c r="F34" t="inlineStr">
        <is>
          <t>11,298,000</t>
        </is>
      </c>
      <c r="G34" t="inlineStr">
        <is>
          <t>-180,000</t>
        </is>
      </c>
      <c r="H34" t="inlineStr">
        <is>
          <t>532,000</t>
        </is>
      </c>
    </row>
    <row r="35">
      <c r="A35" s="1" t="n">
        <v>33</v>
      </c>
      <c r="B35" t="inlineStr">
        <is>
          <t>2.1.2.1.</t>
        </is>
      </c>
      <c r="C35">
        <f>&gt;=&gt;=&gt;Purchase of Business</f>
        <v/>
      </c>
      <c r="D35" t="inlineStr">
        <is>
          <t>-383,000</t>
        </is>
      </c>
      <c r="E35" t="inlineStr">
        <is>
          <t>-344,000</t>
        </is>
      </c>
      <c r="F35" t="inlineStr">
        <is>
          <t>0</t>
        </is>
      </c>
      <c r="G35" t="inlineStr">
        <is>
          <t>-180,000</t>
        </is>
      </c>
      <c r="H35" t="inlineStr">
        <is>
          <t>-401,000</t>
        </is>
      </c>
    </row>
    <row r="36">
      <c r="A36" s="1" t="n">
        <v>34</v>
      </c>
      <c r="B36" t="inlineStr">
        <is>
          <t>2.1.2.2.</t>
        </is>
      </c>
      <c r="C36">
        <f>&gt;=&gt;  Sale of Business</f>
        <v/>
      </c>
      <c r="D36" t="inlineStr">
        <is>
          <t>-</t>
        </is>
      </c>
      <c r="E36" t="inlineStr">
        <is>
          <t>0</t>
        </is>
      </c>
      <c r="F36" t="inlineStr">
        <is>
          <t>11,298,000</t>
        </is>
      </c>
      <c r="G36" t="inlineStr">
        <is>
          <t>0</t>
        </is>
      </c>
      <c r="H36" t="inlineStr">
        <is>
          <t>933,000</t>
        </is>
      </c>
    </row>
    <row r="37">
      <c r="A37" s="1" t="n">
        <v>35</v>
      </c>
      <c r="B37" t="inlineStr">
        <is>
          <t>2.1.3.</t>
        </is>
      </c>
      <c r="C37">
        <f>&gt;=&gt;Net Investment Purchase And Sale</f>
        <v/>
      </c>
      <c r="D37" t="inlineStr">
        <is>
          <t>17,000</t>
        </is>
      </c>
      <c r="E37" t="inlineStr">
        <is>
          <t>68,000</t>
        </is>
      </c>
      <c r="F37" t="inlineStr">
        <is>
          <t>167,000</t>
        </is>
      </c>
      <c r="G37" t="inlineStr">
        <is>
          <t>139,000</t>
        </is>
      </c>
      <c r="H37" t="inlineStr">
        <is>
          <t>-387,000</t>
        </is>
      </c>
    </row>
    <row r="38">
      <c r="A38" s="1" t="n">
        <v>36</v>
      </c>
      <c r="B38" t="inlineStr">
        <is>
          <t>2.1.3.1.</t>
        </is>
      </c>
      <c r="C38">
        <f>&gt;=&gt;=&gt;Purchase of Investment</f>
        <v/>
      </c>
      <c r="D38" t="inlineStr">
        <is>
          <t>-</t>
        </is>
      </c>
      <c r="E38" t="inlineStr">
        <is>
          <t>-</t>
        </is>
      </c>
      <c r="F38" t="inlineStr">
        <is>
          <t>0</t>
        </is>
      </c>
      <c r="G38" t="inlineStr">
        <is>
          <t>0</t>
        </is>
      </c>
      <c r="H38" t="inlineStr">
        <is>
          <t>-436,000</t>
        </is>
      </c>
    </row>
    <row r="39">
      <c r="A39" s="1" t="n">
        <v>37</v>
      </c>
      <c r="B39" t="inlineStr">
        <is>
          <t>2.1.3.2.</t>
        </is>
      </c>
      <c r="C39">
        <f>&gt;=&gt;  Sale of Investment</f>
        <v/>
      </c>
      <c r="D39" t="inlineStr">
        <is>
          <t>17,000</t>
        </is>
      </c>
      <c r="E39" t="inlineStr">
        <is>
          <t>68,000</t>
        </is>
      </c>
      <c r="F39" t="inlineStr">
        <is>
          <t>167,000</t>
        </is>
      </c>
      <c r="G39" t="inlineStr">
        <is>
          <t>139,000</t>
        </is>
      </c>
      <c r="H39" t="inlineStr">
        <is>
          <t>49,000</t>
        </is>
      </c>
    </row>
    <row r="40">
      <c r="A40" s="1" t="n">
        <v>38</v>
      </c>
      <c r="B40" t="inlineStr">
        <is>
          <t>2.1.4.</t>
        </is>
      </c>
      <c r="C40">
        <f>&gt;  Net Other Investing Changes</f>
        <v/>
      </c>
      <c r="D40" t="inlineStr">
        <is>
          <t>-1,000</t>
        </is>
      </c>
      <c r="E40" t="inlineStr">
        <is>
          <t>-5,000</t>
        </is>
      </c>
      <c r="F40" t="inlineStr">
        <is>
          <t>3,000</t>
        </is>
      </c>
      <c r="G40" t="inlineStr">
        <is>
          <t>-19,000</t>
        </is>
      </c>
      <c r="H40" t="inlineStr">
        <is>
          <t>-24,000</t>
        </is>
      </c>
    </row>
    <row r="41">
      <c r="A41" s="1" t="n">
        <v>39</v>
      </c>
      <c r="B41" t="inlineStr">
        <is>
          <t>2.2.</t>
        </is>
      </c>
      <c r="C41" t="inlineStr">
        <is>
          <t xml:space="preserve">  Cash from Discontinued Investing Activities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0</t>
        </is>
      </c>
    </row>
    <row r="42">
      <c r="A42" s="1" t="n">
        <v>40</v>
      </c>
      <c r="B42" t="inlineStr">
        <is>
          <t>3.</t>
        </is>
      </c>
      <c r="C42" t="inlineStr">
        <is>
          <t>Financing Cash Flow</t>
        </is>
      </c>
      <c r="D42" t="inlineStr">
        <is>
          <t>-361,000</t>
        </is>
      </c>
      <c r="E42" t="inlineStr">
        <is>
          <t>-1,903,000</t>
        </is>
      </c>
      <c r="F42" t="inlineStr">
        <is>
          <t>-10,123,000</t>
        </is>
      </c>
      <c r="G42" t="inlineStr">
        <is>
          <t>-1,209,000</t>
        </is>
      </c>
      <c r="H42" t="inlineStr">
        <is>
          <t>-3,475,000</t>
        </is>
      </c>
    </row>
    <row r="43">
      <c r="A43" s="1" t="n">
        <v>41</v>
      </c>
      <c r="B43" t="inlineStr">
        <is>
          <t>3.1.</t>
        </is>
      </c>
      <c r="C43">
        <f>&gt;Cash Flow from Continuing Financing Activities</f>
        <v/>
      </c>
      <c r="D43" t="inlineStr">
        <is>
          <t>-361,000</t>
        </is>
      </c>
      <c r="E43" t="inlineStr">
        <is>
          <t>-1,903,000</t>
        </is>
      </c>
      <c r="F43" t="inlineStr">
        <is>
          <t>-10,123,000</t>
        </is>
      </c>
      <c r="G43" t="inlineStr">
        <is>
          <t>-1,209,000</t>
        </is>
      </c>
      <c r="H43" t="inlineStr">
        <is>
          <t>-3,475,000</t>
        </is>
      </c>
    </row>
    <row r="44">
      <c r="A44" s="1" t="n">
        <v>42</v>
      </c>
      <c r="B44" t="inlineStr">
        <is>
          <t>3.1.1.</t>
        </is>
      </c>
      <c r="C44">
        <f>&gt;=&gt;Net Issuance Payments of Debt</f>
        <v/>
      </c>
      <c r="D44" t="inlineStr">
        <is>
          <t>109,000</t>
        </is>
      </c>
      <c r="E44" t="inlineStr">
        <is>
          <t>-1,191,000</t>
        </is>
      </c>
      <c r="F44" t="inlineStr">
        <is>
          <t>-568,000</t>
        </is>
      </c>
      <c r="G44" t="inlineStr">
        <is>
          <t>-600,000</t>
        </is>
      </c>
      <c r="H44" t="inlineStr">
        <is>
          <t>-3,210,000</t>
        </is>
      </c>
    </row>
    <row r="45">
      <c r="A45" s="1" t="n">
        <v>43</v>
      </c>
      <c r="B45" t="inlineStr">
        <is>
          <t>3.1.1.1.</t>
        </is>
      </c>
      <c r="C45">
        <f>&gt;=&gt;  Net Long Term Debt Issuance</f>
        <v/>
      </c>
      <c r="D45" t="inlineStr">
        <is>
          <t>109,000</t>
        </is>
      </c>
      <c r="E45" t="inlineStr">
        <is>
          <t>-1,191,000</t>
        </is>
      </c>
      <c r="F45" t="inlineStr">
        <is>
          <t>-568,000</t>
        </is>
      </c>
      <c r="G45" t="inlineStr">
        <is>
          <t>-600,000</t>
        </is>
      </c>
      <c r="H45" t="inlineStr">
        <is>
          <t>-3,210,000</t>
        </is>
      </c>
    </row>
    <row r="46">
      <c r="A46" s="1" t="n">
        <v>44</v>
      </c>
      <c r="B46" t="inlineStr">
        <is>
          <t>3.1.1.1.1.</t>
        </is>
      </c>
      <c r="C46">
        <f>&gt;=&gt;  =&gt;Long Term Debt Issuance</f>
        <v/>
      </c>
      <c r="D46" t="inlineStr">
        <is>
          <t>512,000</t>
        </is>
      </c>
      <c r="E46" t="inlineStr">
        <is>
          <t>750,000</t>
        </is>
      </c>
      <c r="F46" t="inlineStr">
        <is>
          <t>300,000</t>
        </is>
      </c>
      <c r="G46" t="inlineStr">
        <is>
          <t>0</t>
        </is>
      </c>
      <c r="H46" t="inlineStr">
        <is>
          <t>0</t>
        </is>
      </c>
    </row>
    <row r="47">
      <c r="A47" s="1" t="n">
        <v>45</v>
      </c>
      <c r="B47" t="inlineStr">
        <is>
          <t>3.1.1.1.2.</t>
        </is>
      </c>
      <c r="C47">
        <f>&gt;=&gt;    Long Term Debt Payments</f>
        <v/>
      </c>
      <c r="D47" t="inlineStr">
        <is>
          <t>-403,000</t>
        </is>
      </c>
      <c r="E47" t="inlineStr">
        <is>
          <t>-1,941,000</t>
        </is>
      </c>
      <c r="F47" t="inlineStr">
        <is>
          <t>-868,000</t>
        </is>
      </c>
      <c r="G47" t="inlineStr">
        <is>
          <t>-600,000</t>
        </is>
      </c>
      <c r="H47" t="inlineStr">
        <is>
          <t>-3,210,000</t>
        </is>
      </c>
    </row>
    <row r="48">
      <c r="A48" s="1" t="n">
        <v>46</v>
      </c>
      <c r="B48" t="inlineStr">
        <is>
          <t>3.1.2.</t>
        </is>
      </c>
      <c r="C48">
        <f>&gt;=&gt;Net Common Stock Issuance</f>
        <v/>
      </c>
      <c r="D48" t="inlineStr">
        <is>
          <t>-166,000</t>
        </is>
      </c>
      <c r="E48" t="inlineStr">
        <is>
          <t>-304,000</t>
        </is>
      </c>
      <c r="F48" t="inlineStr">
        <is>
          <t>-1,581,000</t>
        </is>
      </c>
      <c r="G48" t="inlineStr">
        <is>
          <t>-234,000</t>
        </is>
      </c>
      <c r="H48" t="inlineStr">
        <is>
          <t>0</t>
        </is>
      </c>
    </row>
    <row r="49">
      <c r="A49" s="1" t="n">
        <v>47</v>
      </c>
      <c r="B49" t="inlineStr">
        <is>
          <t>3.1.2.1.</t>
        </is>
      </c>
      <c r="C49">
        <f>&gt;=&gt;  Common Stock Payments</f>
        <v/>
      </c>
      <c r="D49" t="inlineStr">
        <is>
          <t>-166,000</t>
        </is>
      </c>
      <c r="E49" t="inlineStr">
        <is>
          <t>-304,000</t>
        </is>
      </c>
      <c r="F49" t="inlineStr">
        <is>
          <t>-1,581,000</t>
        </is>
      </c>
      <c r="G49" t="inlineStr">
        <is>
          <t>-234,000</t>
        </is>
      </c>
      <c r="H49" t="inlineStr">
        <is>
          <t>0</t>
        </is>
      </c>
    </row>
    <row r="50">
      <c r="A50" s="1" t="n">
        <v>48</v>
      </c>
      <c r="B50" t="inlineStr">
        <is>
          <t>3.1.3.</t>
        </is>
      </c>
      <c r="C50">
        <f>&gt;=&gt;Cash Dividends Paid</f>
        <v/>
      </c>
      <c r="D50" t="inlineStr">
        <is>
          <t>-303,000</t>
        </is>
      </c>
      <c r="E50" t="inlineStr">
        <is>
          <t>-373,000</t>
        </is>
      </c>
      <c r="F50" t="inlineStr">
        <is>
          <t>-7,481,000</t>
        </is>
      </c>
      <c r="G50" t="inlineStr">
        <is>
          <t>-217,000</t>
        </is>
      </c>
      <c r="H50" t="inlineStr">
        <is>
          <t>-211,000</t>
        </is>
      </c>
    </row>
    <row r="51">
      <c r="A51" s="1" t="n">
        <v>49</v>
      </c>
      <c r="B51" t="inlineStr">
        <is>
          <t>3.1.3.1.</t>
        </is>
      </c>
      <c r="C51">
        <f>&gt;=&gt;  Common Stock Dividend Paid</f>
        <v/>
      </c>
      <c r="D51" t="inlineStr">
        <is>
          <t>-</t>
        </is>
      </c>
      <c r="E51" t="inlineStr">
        <is>
          <t>-</t>
        </is>
      </c>
      <c r="F51" t="inlineStr">
        <is>
          <t>-7,481,000</t>
        </is>
      </c>
      <c r="G51" t="inlineStr">
        <is>
          <t>-217,000</t>
        </is>
      </c>
      <c r="H51" t="inlineStr">
        <is>
          <t>-211,000</t>
        </is>
      </c>
    </row>
    <row r="52">
      <c r="A52" s="1" t="n">
        <v>50</v>
      </c>
      <c r="B52" t="inlineStr">
        <is>
          <t>3.1.4.</t>
        </is>
      </c>
      <c r="C52">
        <f>&gt;=&gt;Proceeds from Stock Option Exercised</f>
        <v/>
      </c>
      <c r="D52" t="inlineStr">
        <is>
          <t>16,000</t>
        </is>
      </c>
      <c r="E52" t="inlineStr">
        <is>
          <t>24,000</t>
        </is>
      </c>
      <c r="F52" t="inlineStr">
        <is>
          <t>123,000</t>
        </is>
      </c>
      <c r="G52" t="inlineStr">
        <is>
          <t>19,000</t>
        </is>
      </c>
      <c r="H52" t="inlineStr">
        <is>
          <t>121,000</t>
        </is>
      </c>
    </row>
    <row r="53">
      <c r="A53" s="1" t="n">
        <v>51</v>
      </c>
      <c r="B53" t="inlineStr">
        <is>
          <t>3.1.5.</t>
        </is>
      </c>
      <c r="C53">
        <f>&gt;  Net Other Financing Charges</f>
        <v/>
      </c>
      <c r="D53" t="inlineStr">
        <is>
          <t>-17,000</t>
        </is>
      </c>
      <c r="E53" t="inlineStr">
        <is>
          <t>-59,000</t>
        </is>
      </c>
      <c r="F53" t="inlineStr">
        <is>
          <t>-616,000</t>
        </is>
      </c>
      <c r="G53" t="inlineStr">
        <is>
          <t>-177,000</t>
        </is>
      </c>
      <c r="H53" t="inlineStr">
        <is>
          <t>-175,000</t>
        </is>
      </c>
    </row>
    <row r="54">
      <c r="A54" s="1" t="n">
        <v>52</v>
      </c>
      <c r="B54" t="inlineStr">
        <is>
          <t>3.2.</t>
        </is>
      </c>
      <c r="C54" t="inlineStr">
        <is>
          <t xml:space="preserve">  Cash from Discontinued Financing Activities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0</t>
        </is>
      </c>
    </row>
    <row r="55">
      <c r="A55" s="1" t="n">
        <v>53</v>
      </c>
      <c r="B55" t="inlineStr">
        <is>
          <t>4.</t>
        </is>
      </c>
      <c r="C55" t="inlineStr">
        <is>
          <t>End Cash Position</t>
        </is>
      </c>
      <c r="D55" t="inlineStr">
        <is>
          <t>1,772,000</t>
        </is>
      </c>
      <c r="E55" t="inlineStr">
        <is>
          <t>933,000</t>
        </is>
      </c>
      <c r="F55" t="inlineStr">
        <is>
          <t>2,177,000</t>
        </is>
      </c>
      <c r="G55" t="inlineStr">
        <is>
          <t>1,791,000</t>
        </is>
      </c>
      <c r="H55" t="inlineStr">
        <is>
          <t>1,774,000</t>
        </is>
      </c>
    </row>
    <row r="56">
      <c r="A56" s="1" t="n">
        <v>54</v>
      </c>
      <c r="B56" t="inlineStr">
        <is>
          <t>4.1.</t>
        </is>
      </c>
      <c r="C56">
        <f>&gt;Changes in Cash</f>
        <v/>
      </c>
      <c r="D56" t="inlineStr">
        <is>
          <t>726,000</t>
        </is>
      </c>
      <c r="E56" t="inlineStr">
        <is>
          <t>-1,266,000</t>
        </is>
      </c>
      <c r="F56" t="inlineStr">
        <is>
          <t>395,000</t>
        </is>
      </c>
      <c r="G56" t="inlineStr">
        <is>
          <t>45,000</t>
        </is>
      </c>
      <c r="H56" t="inlineStr">
        <is>
          <t>-2,546,000</t>
        </is>
      </c>
    </row>
    <row r="57">
      <c r="A57" s="1" t="n">
        <v>55</v>
      </c>
      <c r="B57" t="inlineStr">
        <is>
          <t>4.2.</t>
        </is>
      </c>
      <c r="C57">
        <f>&gt;Effect of Exchange Rate Changes</f>
        <v/>
      </c>
      <c r="D57" t="inlineStr">
        <is>
          <t>-1,000</t>
        </is>
      </c>
      <c r="E57" t="inlineStr">
        <is>
          <t>22,000</t>
        </is>
      </c>
      <c r="F57" t="inlineStr">
        <is>
          <t>-9,000</t>
        </is>
      </c>
      <c r="G57" t="inlineStr">
        <is>
          <t>-28,000</t>
        </is>
      </c>
      <c r="H57" t="inlineStr">
        <is>
          <t>73,000</t>
        </is>
      </c>
    </row>
    <row r="58">
      <c r="A58" s="1" t="n">
        <v>56</v>
      </c>
      <c r="B58" t="inlineStr">
        <is>
          <t>4.3.</t>
        </is>
      </c>
      <c r="C58" t="inlineStr">
        <is>
          <t xml:space="preserve">  Beginning Cash Position</t>
        </is>
      </c>
      <c r="D58" t="inlineStr">
        <is>
          <t>1,046,000</t>
        </is>
      </c>
      <c r="E58" t="inlineStr">
        <is>
          <t>2,177,000</t>
        </is>
      </c>
      <c r="F58" t="inlineStr">
        <is>
          <t>1,791,000</t>
        </is>
      </c>
      <c r="G58" t="inlineStr">
        <is>
          <t>1,774,000</t>
        </is>
      </c>
      <c r="H58" t="inlineStr">
        <is>
          <t>4,247,000</t>
        </is>
      </c>
    </row>
    <row r="59">
      <c r="A59" s="1" t="n">
        <v>57</v>
      </c>
      <c r="B59" t="inlineStr">
        <is>
          <t>5.</t>
        </is>
      </c>
      <c r="C59" t="inlineStr">
        <is>
          <t>Income Tax Paid Supplemental Data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354,000</t>
        </is>
      </c>
    </row>
    <row r="60">
      <c r="A60" s="1" t="n">
        <v>58</v>
      </c>
      <c r="B60" t="inlineStr">
        <is>
          <t>6.</t>
        </is>
      </c>
      <c r="C60" t="inlineStr">
        <is>
          <t>Interest Paid Supplemental Data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199,000</t>
        </is>
      </c>
    </row>
    <row r="61">
      <c r="A61" s="1" t="n">
        <v>59</v>
      </c>
      <c r="B61" t="inlineStr">
        <is>
          <t>7.</t>
        </is>
      </c>
      <c r="C61" t="inlineStr">
        <is>
          <t>Capital Expenditure</t>
        </is>
      </c>
      <c r="D61" t="inlineStr">
        <is>
          <t>-5,000</t>
        </is>
      </c>
      <c r="E61" t="inlineStr">
        <is>
          <t>-6,000</t>
        </is>
      </c>
      <c r="F61" t="inlineStr">
        <is>
          <t>-89,000</t>
        </is>
      </c>
      <c r="G61" t="inlineStr">
        <is>
          <t>-207,000</t>
        </is>
      </c>
      <c r="H61" t="inlineStr">
        <is>
          <t>-142,000</t>
        </is>
      </c>
    </row>
    <row r="62">
      <c r="A62" s="1" t="n">
        <v>60</v>
      </c>
      <c r="B62" t="inlineStr">
        <is>
          <t>8.</t>
        </is>
      </c>
      <c r="C62" t="inlineStr">
        <is>
          <t>Issuance of Debt</t>
        </is>
      </c>
      <c r="D62" t="inlineStr">
        <is>
          <t>512,000</t>
        </is>
      </c>
      <c r="E62" t="inlineStr">
        <is>
          <t>750,000</t>
        </is>
      </c>
      <c r="F62" t="inlineStr">
        <is>
          <t>300,000</t>
        </is>
      </c>
      <c r="G62" t="inlineStr">
        <is>
          <t>0</t>
        </is>
      </c>
      <c r="H62" t="inlineStr">
        <is>
          <t>0</t>
        </is>
      </c>
    </row>
    <row r="63">
      <c r="A63" s="1" t="n">
        <v>61</v>
      </c>
      <c r="B63" t="inlineStr">
        <is>
          <t>9.</t>
        </is>
      </c>
      <c r="C63" t="inlineStr">
        <is>
          <t>Repayment of Debt</t>
        </is>
      </c>
      <c r="D63" t="inlineStr">
        <is>
          <t>-403,000</t>
        </is>
      </c>
      <c r="E63" t="inlineStr">
        <is>
          <t>-1,941,000</t>
        </is>
      </c>
      <c r="F63" t="inlineStr">
        <is>
          <t>-868,000</t>
        </is>
      </c>
      <c r="G63" t="inlineStr">
        <is>
          <t>-600,000</t>
        </is>
      </c>
      <c r="H63" t="inlineStr">
        <is>
          <t>-3,210,000</t>
        </is>
      </c>
    </row>
    <row r="64">
      <c r="A64" s="1" t="n">
        <v>62</v>
      </c>
      <c r="B64" t="inlineStr">
        <is>
          <t>10.</t>
        </is>
      </c>
      <c r="C64" t="inlineStr">
        <is>
          <t>Repurchase of Capital Stock</t>
        </is>
      </c>
      <c r="D64" t="inlineStr">
        <is>
          <t>-166,000</t>
        </is>
      </c>
      <c r="E64" t="inlineStr">
        <is>
          <t>-304,000</t>
        </is>
      </c>
      <c r="F64" t="inlineStr">
        <is>
          <t>-1,581,000</t>
        </is>
      </c>
      <c r="G64" t="inlineStr">
        <is>
          <t>-234,000</t>
        </is>
      </c>
      <c r="H64" t="inlineStr">
        <is>
          <t>0</t>
        </is>
      </c>
    </row>
    <row r="65">
      <c r="A65" s="1" t="n">
        <v>63</v>
      </c>
      <c r="B65" t="inlineStr">
        <is>
          <t>11.</t>
        </is>
      </c>
      <c r="C65" t="inlineStr">
        <is>
          <t>Free Cash Flow</t>
        </is>
      </c>
      <c r="D65" t="inlineStr">
        <is>
          <t>999,000</t>
        </is>
      </c>
      <c r="E65" t="inlineStr">
        <is>
          <t>700,000</t>
        </is>
      </c>
      <c r="F65" t="inlineStr">
        <is>
          <t>-950,000</t>
        </is>
      </c>
      <c r="G65" t="inlineStr">
        <is>
          <t>1,288,000</t>
        </is>
      </c>
      <c r="H65" t="inlineStr">
        <is>
          <t>808,000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2022-02-27T20:48:43Z</dcterms:created>
  <dcterms:modified xmlns:dcterms="http://purl.org/dc/terms/" xmlns:xsi="http://www.w3.org/2001/XMLSchema-instance" xsi:type="dcterms:W3CDTF">2022-02-27T20:48:43Z</dcterms:modified>
</cp:coreProperties>
</file>