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cash-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9/29/2021</t>
        </is>
      </c>
      <c r="F1" s="1" t="inlineStr">
        <is>
          <t>9/29/2020</t>
        </is>
      </c>
      <c r="G1" s="1" t="inlineStr">
        <is>
          <t>9/29/2019</t>
        </is>
      </c>
      <c r="H1" s="1" t="inlineStr">
        <is>
          <t>9/29/2018</t>
        </is>
      </c>
    </row>
    <row r="2">
      <c r="A2" s="1" t="n">
        <v>0</v>
      </c>
      <c r="B2" t="inlineStr">
        <is>
          <t>1.</t>
        </is>
      </c>
      <c r="C2" t="inlineStr">
        <is>
          <t>Total Revenue</t>
        </is>
      </c>
      <c r="D2" t="inlineStr">
        <is>
          <t>1,338,061</t>
        </is>
      </c>
      <c r="E2" t="inlineStr">
        <is>
          <t>1,362,379</t>
        </is>
      </c>
      <c r="F2" t="inlineStr">
        <is>
          <t>1,478,899</t>
        </is>
      </c>
      <c r="G2" t="inlineStr">
        <is>
          <t>1,823,092</t>
        </is>
      </c>
      <c r="H2" t="inlineStr">
        <is>
          <t>2,051,661</t>
        </is>
      </c>
    </row>
    <row r="3">
      <c r="A3" s="1" t="n">
        <v>1</v>
      </c>
      <c r="B3" t="inlineStr">
        <is>
          <t>1.1.</t>
        </is>
      </c>
      <c r="C3" t="inlineStr">
        <is>
          <t xml:space="preserve">  Operating Revenue</t>
        </is>
      </c>
      <c r="D3" t="inlineStr">
        <is>
          <t>1,338,061</t>
        </is>
      </c>
      <c r="E3" t="inlineStr">
        <is>
          <t>1,362,379</t>
        </is>
      </c>
      <c r="F3" t="inlineStr">
        <is>
          <t>1,478,899</t>
        </is>
      </c>
      <c r="G3" t="inlineStr">
        <is>
          <t>1,823,092</t>
        </is>
      </c>
      <c r="H3" t="inlineStr">
        <is>
          <t>2,051,661</t>
        </is>
      </c>
    </row>
    <row r="4">
      <c r="A4" s="1" t="n">
        <v>2</v>
      </c>
      <c r="B4" t="inlineStr">
        <is>
          <t>2.</t>
        </is>
      </c>
      <c r="C4" t="inlineStr">
        <is>
          <t>Cost of Revenue</t>
        </is>
      </c>
      <c r="D4" t="inlineStr">
        <is>
          <t>537,090</t>
        </is>
      </c>
      <c r="E4" t="inlineStr">
        <is>
          <t>528,991</t>
        </is>
      </c>
      <c r="F4" t="inlineStr">
        <is>
          <t>638,939</t>
        </is>
      </c>
      <c r="G4" t="inlineStr">
        <is>
          <t>779,919</t>
        </is>
      </c>
      <c r="H4" t="inlineStr">
        <is>
          <t>873,570</t>
        </is>
      </c>
    </row>
    <row r="5">
      <c r="A5" s="1" t="n">
        <v>3</v>
      </c>
      <c r="B5" t="inlineStr">
        <is>
          <t>3.</t>
        </is>
      </c>
      <c r="C5" t="inlineStr">
        <is>
          <t>Gross Profit</t>
        </is>
      </c>
      <c r="D5" t="inlineStr">
        <is>
          <t>800,971</t>
        </is>
      </c>
      <c r="E5" t="inlineStr">
        <is>
          <t>833,388</t>
        </is>
      </c>
      <c r="F5" t="inlineStr">
        <is>
          <t>839,960</t>
        </is>
      </c>
      <c r="G5" t="inlineStr">
        <is>
          <t>1,043,173</t>
        </is>
      </c>
      <c r="H5" t="inlineStr">
        <is>
          <t>1,178,091</t>
        </is>
      </c>
    </row>
    <row r="6">
      <c r="A6" s="1" t="n">
        <v>4</v>
      </c>
      <c r="B6" t="inlineStr">
        <is>
          <t>4.</t>
        </is>
      </c>
      <c r="C6" t="inlineStr">
        <is>
          <t>Operating Expense</t>
        </is>
      </c>
      <c r="D6" t="inlineStr">
        <is>
          <t>730,887</t>
        </is>
      </c>
      <c r="E6" t="inlineStr">
        <is>
          <t>710,692</t>
        </is>
      </c>
      <c r="F6" t="inlineStr">
        <is>
          <t>706,808</t>
        </is>
      </c>
      <c r="G6" t="inlineStr">
        <is>
          <t>821,127</t>
        </is>
      </c>
      <c r="H6" t="inlineStr">
        <is>
          <t>1,014,495</t>
        </is>
      </c>
    </row>
    <row r="7">
      <c r="A7" s="1" t="n">
        <v>5</v>
      </c>
      <c r="B7" t="inlineStr">
        <is>
          <t>4.1.</t>
        </is>
      </c>
      <c r="C7">
        <f>&gt;Selling General and Administrative</f>
        <v/>
      </c>
      <c r="D7" t="inlineStr">
        <is>
          <t>434,119</t>
        </is>
      </c>
      <c r="E7" t="inlineStr">
        <is>
          <t>421,856</t>
        </is>
      </c>
      <c r="F7" t="inlineStr">
        <is>
          <t>429,677</t>
        </is>
      </c>
      <c r="G7" t="inlineStr">
        <is>
          <t>478,511</t>
        </is>
      </c>
      <c r="H7" t="inlineStr">
        <is>
          <t>618,079</t>
        </is>
      </c>
    </row>
    <row r="8">
      <c r="A8" s="1" t="n">
        <v>6</v>
      </c>
      <c r="B8" t="inlineStr">
        <is>
          <t>4.1.1.</t>
        </is>
      </c>
      <c r="C8">
        <f>&gt;=&gt;General &amp; Administrative Expense</f>
        <v/>
      </c>
      <c r="D8" t="inlineStr">
        <is>
          <t>120,984</t>
        </is>
      </c>
      <c r="E8" t="inlineStr">
        <is>
          <t>127,318</t>
        </is>
      </c>
      <c r="F8" t="inlineStr">
        <is>
          <t>156,353</t>
        </is>
      </c>
      <c r="G8" t="inlineStr">
        <is>
          <t>175,008</t>
        </is>
      </c>
      <c r="H8" t="inlineStr">
        <is>
          <t>229,774</t>
        </is>
      </c>
    </row>
    <row r="9">
      <c r="A9" s="1" t="n">
        <v>7</v>
      </c>
      <c r="B9" t="inlineStr">
        <is>
          <t>4.1.1.1.</t>
        </is>
      </c>
      <c r="C9">
        <f>&gt;=&gt;  Other G and A</f>
        <v/>
      </c>
      <c r="D9" t="inlineStr">
        <is>
          <t>120,984</t>
        </is>
      </c>
      <c r="E9" t="inlineStr">
        <is>
          <t>127,318</t>
        </is>
      </c>
      <c r="F9" t="inlineStr">
        <is>
          <t>156,353</t>
        </is>
      </c>
      <c r="G9" t="inlineStr">
        <is>
          <t>175,008</t>
        </is>
      </c>
      <c r="H9" t="inlineStr">
        <is>
          <t>229,774</t>
        </is>
      </c>
    </row>
    <row r="10">
      <c r="A10" s="1" t="n">
        <v>8</v>
      </c>
      <c r="B10" t="inlineStr">
        <is>
          <t>4.1.2.</t>
        </is>
      </c>
      <c r="C10">
        <f>&gt;  Selling &amp; Marketing Expense</f>
        <v/>
      </c>
      <c r="D10" t="inlineStr">
        <is>
          <t>313,135</t>
        </is>
      </c>
      <c r="E10" t="inlineStr">
        <is>
          <t>294,538</t>
        </is>
      </c>
      <c r="F10" t="inlineStr">
        <is>
          <t>273,324</t>
        </is>
      </c>
      <c r="G10" t="inlineStr">
        <is>
          <t>303,503</t>
        </is>
      </c>
      <c r="H10" t="inlineStr">
        <is>
          <t>388,305</t>
        </is>
      </c>
    </row>
    <row r="11">
      <c r="A11" s="1" t="n">
        <v>9</v>
      </c>
      <c r="B11" t="inlineStr">
        <is>
          <t>4.2.</t>
        </is>
      </c>
      <c r="C11">
        <f>&gt;Research &amp; Development</f>
        <v/>
      </c>
      <c r="D11" t="inlineStr">
        <is>
          <t>260,909</t>
        </is>
      </c>
      <c r="E11" t="inlineStr">
        <is>
          <t>249,200</t>
        </is>
      </c>
      <c r="F11" t="inlineStr">
        <is>
          <t>226,234</t>
        </is>
      </c>
      <c r="G11" t="inlineStr">
        <is>
          <t>275,886</t>
        </is>
      </c>
      <c r="H11" t="inlineStr">
        <is>
          <t>305,323</t>
        </is>
      </c>
    </row>
    <row r="12">
      <c r="A12" s="1" t="n">
        <v>10</v>
      </c>
      <c r="B12" t="inlineStr">
        <is>
          <t>4.3.</t>
        </is>
      </c>
      <c r="C12" t="inlineStr">
        <is>
          <t xml:space="preserve">  Depreciation Amortization Depletion</t>
        </is>
      </c>
      <c r="D12" t="inlineStr">
        <is>
          <t>35,859</t>
        </is>
      </c>
      <c r="E12" t="inlineStr">
        <is>
          <t>39,636</t>
        </is>
      </c>
      <c r="F12" t="inlineStr">
        <is>
          <t>50,897</t>
        </is>
      </c>
      <c r="G12" t="inlineStr">
        <is>
          <t>66,730</t>
        </is>
      </c>
      <c r="H12" t="inlineStr">
        <is>
          <t>91,093</t>
        </is>
      </c>
    </row>
    <row r="13">
      <c r="A13" s="1" t="n">
        <v>11</v>
      </c>
      <c r="B13" t="inlineStr">
        <is>
          <t>4.3.1.</t>
        </is>
      </c>
      <c r="C13" t="inlineStr">
        <is>
          <t xml:space="preserve">    Depreciation &amp; amortization</t>
        </is>
      </c>
      <c r="D13" t="inlineStr">
        <is>
          <t>35,859</t>
        </is>
      </c>
      <c r="E13" t="inlineStr">
        <is>
          <t>39,636</t>
        </is>
      </c>
      <c r="F13" t="inlineStr">
        <is>
          <t>50,897</t>
        </is>
      </c>
      <c r="G13" t="inlineStr">
        <is>
          <t>66,730</t>
        </is>
      </c>
      <c r="H13" t="inlineStr">
        <is>
          <t>91,093</t>
        </is>
      </c>
    </row>
    <row r="14">
      <c r="A14" s="1" t="n">
        <v>12</v>
      </c>
      <c r="B14" t="inlineStr">
        <is>
          <t>4.3.1.1.</t>
        </is>
      </c>
      <c r="C14" t="inlineStr">
        <is>
          <t xml:space="preserve">      Amortization</t>
        </is>
      </c>
      <c r="D14" t="inlineStr">
        <is>
          <t>35,859</t>
        </is>
      </c>
      <c r="E14" t="inlineStr">
        <is>
          <t>39,636</t>
        </is>
      </c>
      <c r="F14" t="inlineStr">
        <is>
          <t>50,897</t>
        </is>
      </c>
      <c r="G14" t="inlineStr">
        <is>
          <t>66,730</t>
        </is>
      </c>
      <c r="H14" t="inlineStr">
        <is>
          <t>91,093</t>
        </is>
      </c>
    </row>
    <row r="15">
      <c r="A15" s="1" t="n">
        <v>13</v>
      </c>
      <c r="B15" t="inlineStr">
        <is>
          <t>4.3.1.1.1.</t>
        </is>
      </c>
      <c r="C15" t="inlineStr">
        <is>
          <t xml:space="preserve">        Amortization of Intangibles</t>
        </is>
      </c>
      <c r="D15" t="inlineStr">
        <is>
          <t>35,859</t>
        </is>
      </c>
      <c r="E15" t="inlineStr">
        <is>
          <t>39,636</t>
        </is>
      </c>
      <c r="F15" t="inlineStr">
        <is>
          <t>50,897</t>
        </is>
      </c>
      <c r="G15" t="inlineStr">
        <is>
          <t>66,730</t>
        </is>
      </c>
      <c r="H15" t="inlineStr">
        <is>
          <t>91,093</t>
        </is>
      </c>
    </row>
    <row r="16">
      <c r="A16" s="1" t="n">
        <v>14</v>
      </c>
      <c r="B16" t="inlineStr">
        <is>
          <t>5.</t>
        </is>
      </c>
      <c r="C16" t="inlineStr">
        <is>
          <t>Operating Income</t>
        </is>
      </c>
      <c r="D16" t="inlineStr">
        <is>
          <t>70,084</t>
        </is>
      </c>
      <c r="E16" t="inlineStr">
        <is>
          <t>122,696</t>
        </is>
      </c>
      <c r="F16" t="inlineStr">
        <is>
          <t>133,152</t>
        </is>
      </c>
      <c r="G16" t="inlineStr">
        <is>
          <t>222,046</t>
        </is>
      </c>
      <c r="H16" t="inlineStr">
        <is>
          <t>163,596</t>
        </is>
      </c>
    </row>
    <row r="17">
      <c r="A17" s="1" t="n">
        <v>15</v>
      </c>
      <c r="B17" t="inlineStr">
        <is>
          <t>6.</t>
        </is>
      </c>
      <c r="C17" t="inlineStr">
        <is>
          <t>Net Non Operating Interest Income Expense</t>
        </is>
      </c>
      <c r="D17" t="inlineStr">
        <is>
          <t>-67,039</t>
        </is>
      </c>
      <c r="E17" t="inlineStr">
        <is>
          <t>-77,186</t>
        </is>
      </c>
      <c r="F17" t="inlineStr">
        <is>
          <t>-89,441</t>
        </is>
      </c>
      <c r="G17" t="inlineStr">
        <is>
          <t>-106,390</t>
        </is>
      </c>
      <c r="H17" t="inlineStr">
        <is>
          <t>-127,926</t>
        </is>
      </c>
    </row>
    <row r="18">
      <c r="A18" s="1" t="n">
        <v>16</v>
      </c>
      <c r="B18" t="inlineStr">
        <is>
          <t>6.1.</t>
        </is>
      </c>
      <c r="C18">
        <f>&gt;Interest Income Non Operating</f>
        <v/>
      </c>
      <c r="D18" t="inlineStr">
        <is>
          <t>341</t>
        </is>
      </c>
      <c r="E18" t="inlineStr">
        <is>
          <t>547</t>
        </is>
      </c>
      <c r="F18" t="inlineStr">
        <is>
          <t>4,527</t>
        </is>
      </c>
      <c r="G18" t="inlineStr">
        <is>
          <t>13,705</t>
        </is>
      </c>
      <c r="H18" t="inlineStr">
        <is>
          <t>9,327</t>
        </is>
      </c>
    </row>
    <row r="19">
      <c r="A19" s="1" t="n">
        <v>17</v>
      </c>
      <c r="B19" t="inlineStr">
        <is>
          <t>6.2.</t>
        </is>
      </c>
      <c r="C19" t="inlineStr">
        <is>
          <t xml:space="preserve">  Interest Expense Non Operating</t>
        </is>
      </c>
      <c r="D19" t="inlineStr">
        <is>
          <t>67,380</t>
        </is>
      </c>
      <c r="E19" t="inlineStr">
        <is>
          <t>77,733</t>
        </is>
      </c>
      <c r="F19" t="inlineStr">
        <is>
          <t>93,968</t>
        </is>
      </c>
      <c r="G19" t="inlineStr">
        <is>
          <t>120,095</t>
        </is>
      </c>
      <c r="H19" t="inlineStr">
        <is>
          <t>137,253</t>
        </is>
      </c>
    </row>
    <row r="20">
      <c r="A20" s="1" t="n">
        <v>18</v>
      </c>
      <c r="B20" t="inlineStr">
        <is>
          <t>7.</t>
        </is>
      </c>
      <c r="C20" t="inlineStr">
        <is>
          <t>Other Income Expense</t>
        </is>
      </c>
      <c r="D20" t="inlineStr">
        <is>
          <t>-58,275</t>
        </is>
      </c>
      <c r="E20" t="inlineStr">
        <is>
          <t>-57,474</t>
        </is>
      </c>
      <c r="F20" t="inlineStr">
        <is>
          <t>-33,681</t>
        </is>
      </c>
      <c r="G20" t="inlineStr">
        <is>
          <t>-89,912</t>
        </is>
      </c>
      <c r="H20" t="inlineStr">
        <is>
          <t>-252,405</t>
        </is>
      </c>
    </row>
    <row r="21">
      <c r="A21" s="1" t="n">
        <v>19</v>
      </c>
      <c r="B21" t="inlineStr">
        <is>
          <t>7.1.</t>
        </is>
      </c>
      <c r="C21">
        <f>&gt;Special Income Charges</f>
        <v/>
      </c>
      <c r="D21" t="inlineStr">
        <is>
          <t>-41,546</t>
        </is>
      </c>
      <c r="E21" t="inlineStr">
        <is>
          <t>-39,977</t>
        </is>
      </c>
      <c r="F21" t="inlineStr">
        <is>
          <t>-20,564</t>
        </is>
      </c>
      <c r="G21" t="inlineStr">
        <is>
          <t>-89,374</t>
        </is>
      </c>
      <c r="H21" t="inlineStr">
        <is>
          <t>-250,540</t>
        </is>
      </c>
    </row>
    <row r="22">
      <c r="A22" s="1" t="n">
        <v>20</v>
      </c>
      <c r="B22" t="inlineStr">
        <is>
          <t>7.1.1.</t>
        </is>
      </c>
      <c r="C22">
        <f>&gt;=&gt;Restructuring &amp; Mergers Acquisition</f>
        <v/>
      </c>
      <c r="D22" t="inlineStr">
        <is>
          <t>41,430</t>
        </is>
      </c>
      <c r="E22" t="inlineStr">
        <is>
          <t>39,977</t>
        </is>
      </c>
      <c r="F22" t="inlineStr">
        <is>
          <t>20,564</t>
        </is>
      </c>
      <c r="G22" t="inlineStr">
        <is>
          <t>89,374</t>
        </is>
      </c>
      <c r="H22" t="inlineStr">
        <is>
          <t>79,599</t>
        </is>
      </c>
    </row>
    <row r="23">
      <c r="A23" s="1" t="n">
        <v>21</v>
      </c>
      <c r="B23" t="inlineStr">
        <is>
          <t>7.1.2.</t>
        </is>
      </c>
      <c r="C23">
        <f>&gt;=&gt;Impairment of Capital Assets</f>
        <v/>
      </c>
      <c r="D23" t="inlineStr">
        <is>
          <t>-</t>
        </is>
      </c>
      <c r="E23" t="inlineStr">
        <is>
          <t>-</t>
        </is>
      </c>
      <c r="F23" t="inlineStr">
        <is>
          <t>0</t>
        </is>
      </c>
      <c r="G23" t="inlineStr">
        <is>
          <t>0</t>
        </is>
      </c>
      <c r="H23" t="inlineStr">
        <is>
          <t>170,941</t>
        </is>
      </c>
    </row>
    <row r="24">
      <c r="A24" s="1" t="n">
        <v>22</v>
      </c>
      <c r="B24" t="inlineStr">
        <is>
          <t>7.1.3.</t>
        </is>
      </c>
      <c r="C24">
        <f>&gt;  Other Special Charges</f>
        <v/>
      </c>
      <c r="D24" t="inlineStr">
        <is>
          <t>-</t>
        </is>
      </c>
      <c r="E24" t="inlineStr">
        <is>
          <t>-</t>
        </is>
      </c>
      <c r="F24" t="inlineStr">
        <is>
          <t>6,844</t>
        </is>
      </c>
      <c r="G24" t="inlineStr">
        <is>
          <t>-</t>
        </is>
      </c>
      <c r="H24" t="inlineStr">
        <is>
          <t>-</t>
        </is>
      </c>
    </row>
    <row r="25">
      <c r="A25" s="1" t="n">
        <v>23</v>
      </c>
      <c r="B25" t="inlineStr">
        <is>
          <t>7.2.</t>
        </is>
      </c>
      <c r="C25" t="inlineStr">
        <is>
          <t xml:space="preserve">  Other Non Operating Income Expenses</t>
        </is>
      </c>
      <c r="D25" t="inlineStr">
        <is>
          <t>-16,729</t>
        </is>
      </c>
      <c r="E25" t="inlineStr">
        <is>
          <t>-17,497</t>
        </is>
      </c>
      <c r="F25" t="inlineStr">
        <is>
          <t>-13,117</t>
        </is>
      </c>
      <c r="G25" t="inlineStr">
        <is>
          <t>-538</t>
        </is>
      </c>
      <c r="H25" t="inlineStr">
        <is>
          <t>-1,865</t>
        </is>
      </c>
    </row>
    <row r="26">
      <c r="A26" s="1" t="n">
        <v>24</v>
      </c>
      <c r="B26" t="inlineStr">
        <is>
          <t>8.</t>
        </is>
      </c>
      <c r="C26" t="inlineStr">
        <is>
          <t>Pretax Income</t>
        </is>
      </c>
      <c r="D26" t="inlineStr">
        <is>
          <t>-55,230</t>
        </is>
      </c>
      <c r="E26" t="inlineStr">
        <is>
          <t>-11,964</t>
        </is>
      </c>
      <c r="F26" t="inlineStr">
        <is>
          <t>10,030</t>
        </is>
      </c>
      <c r="G26" t="inlineStr">
        <is>
          <t>25,744</t>
        </is>
      </c>
      <c r="H26" t="inlineStr">
        <is>
          <t>-216,735</t>
        </is>
      </c>
    </row>
    <row r="27">
      <c r="A27" s="1" t="n">
        <v>25</v>
      </c>
      <c r="B27" t="inlineStr">
        <is>
          <t>9.</t>
        </is>
      </c>
      <c r="C27" t="inlineStr">
        <is>
          <t>Tax Provision</t>
        </is>
      </c>
      <c r="D27" t="inlineStr">
        <is>
          <t>26,655</t>
        </is>
      </c>
      <c r="E27" t="inlineStr">
        <is>
          <t>5,408</t>
        </is>
      </c>
      <c r="F27" t="inlineStr">
        <is>
          <t>-18,752</t>
        </is>
      </c>
      <c r="G27" t="inlineStr">
        <is>
          <t>-88,594</t>
        </is>
      </c>
      <c r="H27" t="inlineStr">
        <is>
          <t>-56,807</t>
        </is>
      </c>
    </row>
    <row r="28">
      <c r="A28" s="1" t="n">
        <v>26</v>
      </c>
      <c r="B28" t="inlineStr">
        <is>
          <t>10.</t>
        </is>
      </c>
      <c r="C28" t="inlineStr">
        <is>
          <t>Net Income Common Stockholders</t>
        </is>
      </c>
      <c r="D28" t="inlineStr">
        <is>
          <t>-99,180</t>
        </is>
      </c>
      <c r="E28" t="inlineStr">
        <is>
          <t>-26,726</t>
        </is>
      </c>
      <c r="F28" t="inlineStr">
        <is>
          <t>21,396</t>
        </is>
      </c>
      <c r="G28" t="inlineStr">
        <is>
          <t>213,810</t>
        </is>
      </c>
      <c r="H28" t="inlineStr">
        <is>
          <t>-159,928</t>
        </is>
      </c>
    </row>
    <row r="29">
      <c r="A29" s="1" t="n">
        <v>27</v>
      </c>
      <c r="B29" t="inlineStr">
        <is>
          <t>10.1.</t>
        </is>
      </c>
      <c r="C29" t="inlineStr">
        <is>
          <t xml:space="preserve">  Net Income</t>
        </is>
      </c>
      <c r="D29" t="inlineStr">
        <is>
          <t>-99,180</t>
        </is>
      </c>
      <c r="E29" t="inlineStr">
        <is>
          <t>-26,726</t>
        </is>
      </c>
      <c r="F29" t="inlineStr">
        <is>
          <t>21,396</t>
        </is>
      </c>
      <c r="G29" t="inlineStr">
        <is>
          <t>213,810</t>
        </is>
      </c>
      <c r="H29" t="inlineStr">
        <is>
          <t>-159,928</t>
        </is>
      </c>
    </row>
    <row r="30">
      <c r="A30" s="1" t="n">
        <v>28</v>
      </c>
      <c r="B30" t="inlineStr">
        <is>
          <t>10.1.1.</t>
        </is>
      </c>
      <c r="C30" t="inlineStr">
        <is>
          <t xml:space="preserve">    Net Income Including Non-Controlling Interests</t>
        </is>
      </c>
      <c r="D30" t="inlineStr">
        <is>
          <t>-99,180</t>
        </is>
      </c>
      <c r="E30" t="inlineStr">
        <is>
          <t>-26,726</t>
        </is>
      </c>
      <c r="F30" t="inlineStr">
        <is>
          <t>21,396</t>
        </is>
      </c>
      <c r="G30" t="inlineStr">
        <is>
          <t>213,810</t>
        </is>
      </c>
      <c r="H30" t="inlineStr">
        <is>
          <t>-159,928</t>
        </is>
      </c>
    </row>
    <row r="31">
      <c r="A31" s="1" t="n">
        <v>29</v>
      </c>
      <c r="B31" t="inlineStr">
        <is>
          <t>10.1.1.1.</t>
        </is>
      </c>
      <c r="C31" t="inlineStr">
        <is>
          <t xml:space="preserve">    =&gt;Net Income Continuous Operations</t>
        </is>
      </c>
      <c r="D31" t="inlineStr">
        <is>
          <t>-81,885</t>
        </is>
      </c>
      <c r="E31" t="inlineStr">
        <is>
          <t>-17,372</t>
        </is>
      </c>
      <c r="F31" t="inlineStr">
        <is>
          <t>28,782</t>
        </is>
      </c>
      <c r="G31" t="inlineStr">
        <is>
          <t>114,338</t>
        </is>
      </c>
      <c r="H31" t="inlineStr">
        <is>
          <t>-159,928</t>
        </is>
      </c>
    </row>
    <row r="32">
      <c r="A32" s="1" t="n">
        <v>30</v>
      </c>
      <c r="B32" t="inlineStr">
        <is>
          <t>10.1.1.2.</t>
        </is>
      </c>
      <c r="C32" t="inlineStr">
        <is>
          <t xml:space="preserve">      Net Income Discontinuous Operations</t>
        </is>
      </c>
      <c r="D32" t="inlineStr">
        <is>
          <t>-17,295</t>
        </is>
      </c>
      <c r="E32" t="inlineStr">
        <is>
          <t>-9,354</t>
        </is>
      </c>
      <c r="F32" t="inlineStr">
        <is>
          <t>-7,386</t>
        </is>
      </c>
      <c r="G32" t="inlineStr">
        <is>
          <t>99,472</t>
        </is>
      </c>
      <c r="H32" t="inlineStr">
        <is>
          <t>24,976</t>
        </is>
      </c>
    </row>
    <row r="33">
      <c r="A33" s="1" t="n">
        <v>31</v>
      </c>
      <c r="B33" t="inlineStr">
        <is>
          <t>11.</t>
        </is>
      </c>
      <c r="C33" t="inlineStr">
        <is>
          <t>Diluted NI Available to Com Stockholders</t>
        </is>
      </c>
      <c r="D33" t="inlineStr">
        <is>
          <t>-99,180</t>
        </is>
      </c>
      <c r="E33" t="inlineStr">
        <is>
          <t>-26,726</t>
        </is>
      </c>
      <c r="F33" t="inlineStr">
        <is>
          <t>21,396</t>
        </is>
      </c>
      <c r="G33" t="inlineStr">
        <is>
          <t>213,810</t>
        </is>
      </c>
      <c r="H33" t="inlineStr">
        <is>
          <t>-159,928</t>
        </is>
      </c>
    </row>
    <row r="34">
      <c r="A34" s="1" t="n">
        <v>32</v>
      </c>
      <c r="B34" t="inlineStr">
        <is>
          <t>12.</t>
        </is>
      </c>
      <c r="C34" t="inlineStr">
        <is>
          <t>Basic EPS</t>
        </is>
      </c>
      <c r="D34" t="inlineStr">
        <is>
          <t>-</t>
        </is>
      </c>
      <c r="E34" t="inlineStr">
        <is>
          <t>-0.09</t>
        </is>
      </c>
      <c r="F34" t="inlineStr">
        <is>
          <t>0.08</t>
        </is>
      </c>
      <c r="G34" t="inlineStr">
        <is>
          <t>0.75</t>
        </is>
      </c>
      <c r="H34" t="inlineStr">
        <is>
          <t>-0.55</t>
        </is>
      </c>
    </row>
    <row r="35">
      <c r="A35" s="1" t="n">
        <v>33</v>
      </c>
      <c r="B35" t="inlineStr">
        <is>
          <t>13.</t>
        </is>
      </c>
      <c r="C35" t="inlineStr">
        <is>
          <t>Diluted EPS</t>
        </is>
      </c>
      <c r="D35" t="inlineStr">
        <is>
          <t>-</t>
        </is>
      </c>
      <c r="E35" t="inlineStr">
        <is>
          <t>-0.09</t>
        </is>
      </c>
      <c r="F35" t="inlineStr">
        <is>
          <t>0.08</t>
        </is>
      </c>
      <c r="G35" t="inlineStr">
        <is>
          <t>0.75</t>
        </is>
      </c>
      <c r="H35" t="inlineStr">
        <is>
          <t>-0.55</t>
        </is>
      </c>
    </row>
    <row r="36">
      <c r="A36" s="1" t="n">
        <v>34</v>
      </c>
      <c r="B36" t="inlineStr">
        <is>
          <t>14.</t>
        </is>
      </c>
      <c r="C36" t="inlineStr">
        <is>
          <t>Basic Average Shares</t>
        </is>
      </c>
      <c r="D36" t="inlineStr">
        <is>
          <t>-</t>
        </is>
      </c>
      <c r="E36" t="inlineStr">
        <is>
          <t>294,589</t>
        </is>
      </c>
      <c r="F36" t="inlineStr">
        <is>
          <t>282,644</t>
        </is>
      </c>
      <c r="G36" t="inlineStr">
        <is>
          <t>286,347</t>
        </is>
      </c>
      <c r="H36" t="inlineStr">
        <is>
          <t>291,318</t>
        </is>
      </c>
    </row>
    <row r="37">
      <c r="A37" s="1" t="n">
        <v>35</v>
      </c>
      <c r="B37" t="inlineStr">
        <is>
          <t>15.</t>
        </is>
      </c>
      <c r="C37" t="inlineStr">
        <is>
          <t>Diluted Average Shares</t>
        </is>
      </c>
      <c r="D37" t="inlineStr">
        <is>
          <t>-</t>
        </is>
      </c>
      <c r="E37" t="inlineStr">
        <is>
          <t>294,589</t>
        </is>
      </c>
      <c r="F37" t="inlineStr">
        <is>
          <t>282,644</t>
        </is>
      </c>
      <c r="G37" t="inlineStr">
        <is>
          <t>286,347</t>
        </is>
      </c>
      <c r="H37" t="inlineStr">
        <is>
          <t>291,318</t>
        </is>
      </c>
    </row>
    <row r="38">
      <c r="A38" s="1" t="n">
        <v>36</v>
      </c>
      <c r="B38" t="inlineStr">
        <is>
          <t>16.</t>
        </is>
      </c>
      <c r="C38" t="inlineStr">
        <is>
          <t>Total Operating Income as Reported</t>
        </is>
      </c>
      <c r="D38" t="inlineStr">
        <is>
          <t>28,538</t>
        </is>
      </c>
      <c r="E38" t="inlineStr">
        <is>
          <t>82,719</t>
        </is>
      </c>
      <c r="F38" t="inlineStr">
        <is>
          <t>112,588</t>
        </is>
      </c>
      <c r="G38" t="inlineStr">
        <is>
          <t>132,672</t>
        </is>
      </c>
      <c r="H38" t="inlineStr">
        <is>
          <t>-86,944</t>
        </is>
      </c>
    </row>
    <row r="39">
      <c r="A39" s="1" t="n">
        <v>37</v>
      </c>
      <c r="B39" t="inlineStr">
        <is>
          <t>17.</t>
        </is>
      </c>
      <c r="C39" t="inlineStr">
        <is>
          <t>Total Expenses</t>
        </is>
      </c>
      <c r="D39" t="inlineStr">
        <is>
          <t>1,267,977</t>
        </is>
      </c>
      <c r="E39" t="inlineStr">
        <is>
          <t>1,239,683</t>
        </is>
      </c>
      <c r="F39" t="inlineStr">
        <is>
          <t>1,345,747</t>
        </is>
      </c>
      <c r="G39" t="inlineStr">
        <is>
          <t>1,601,046</t>
        </is>
      </c>
      <c r="H39" t="inlineStr">
        <is>
          <t>1,888,065</t>
        </is>
      </c>
    </row>
    <row r="40">
      <c r="A40" s="1" t="n">
        <v>38</v>
      </c>
      <c r="B40" t="inlineStr">
        <is>
          <t>18.</t>
        </is>
      </c>
      <c r="C40" t="inlineStr">
        <is>
          <t>Net Income from Continuing &amp; Discontinued Operation</t>
        </is>
      </c>
      <c r="D40" t="inlineStr">
        <is>
          <t>-99,180</t>
        </is>
      </c>
      <c r="E40" t="inlineStr">
        <is>
          <t>-26,726</t>
        </is>
      </c>
      <c r="F40" t="inlineStr">
        <is>
          <t>21,396</t>
        </is>
      </c>
      <c r="G40" t="inlineStr">
        <is>
          <t>213,810</t>
        </is>
      </c>
      <c r="H40" t="inlineStr">
        <is>
          <t>-159,928</t>
        </is>
      </c>
    </row>
    <row r="41">
      <c r="A41" s="1" t="n">
        <v>39</v>
      </c>
      <c r="B41" t="inlineStr">
        <is>
          <t>19.</t>
        </is>
      </c>
      <c r="C41" t="inlineStr">
        <is>
          <t>Normalized Income</t>
        </is>
      </c>
      <c r="D41" t="inlineStr">
        <is>
          <t>-51,556</t>
        </is>
      </c>
      <c r="E41" t="inlineStr">
        <is>
          <t>11,811</t>
        </is>
      </c>
      <c r="F41" t="inlineStr">
        <is>
          <t>43,794</t>
        </is>
      </c>
      <c r="G41" t="inlineStr">
        <is>
          <t>179,581</t>
        </is>
      </c>
      <c r="H41" t="inlineStr">
        <is>
          <t>24,971</t>
        </is>
      </c>
    </row>
    <row r="42">
      <c r="A42" s="1" t="n">
        <v>40</v>
      </c>
      <c r="B42" t="inlineStr">
        <is>
          <t>20.</t>
        </is>
      </c>
      <c r="C42" t="inlineStr">
        <is>
          <t>Interest Income</t>
        </is>
      </c>
      <c r="D42" t="inlineStr">
        <is>
          <t>341</t>
        </is>
      </c>
      <c r="E42" t="inlineStr">
        <is>
          <t>547</t>
        </is>
      </c>
      <c r="F42" t="inlineStr">
        <is>
          <t>4,527</t>
        </is>
      </c>
      <c r="G42" t="inlineStr">
        <is>
          <t>13,705</t>
        </is>
      </c>
      <c r="H42" t="inlineStr">
        <is>
          <t>9,327</t>
        </is>
      </c>
    </row>
    <row r="43">
      <c r="A43" s="1" t="n">
        <v>41</v>
      </c>
      <c r="B43" t="inlineStr">
        <is>
          <t>21.</t>
        </is>
      </c>
      <c r="C43" t="inlineStr">
        <is>
          <t>Interest Expense</t>
        </is>
      </c>
      <c r="D43" t="inlineStr">
        <is>
          <t>67,380</t>
        </is>
      </c>
      <c r="E43" t="inlineStr">
        <is>
          <t>77,733</t>
        </is>
      </c>
      <c r="F43" t="inlineStr">
        <is>
          <t>93,968</t>
        </is>
      </c>
      <c r="G43" t="inlineStr">
        <is>
          <t>120,095</t>
        </is>
      </c>
      <c r="H43" t="inlineStr">
        <is>
          <t>137,253</t>
        </is>
      </c>
    </row>
    <row r="44">
      <c r="A44" s="1" t="n">
        <v>42</v>
      </c>
      <c r="B44" t="inlineStr">
        <is>
          <t>22.</t>
        </is>
      </c>
      <c r="C44" t="inlineStr">
        <is>
          <t>Net Interest Income</t>
        </is>
      </c>
      <c r="D44" t="inlineStr">
        <is>
          <t>-67,039</t>
        </is>
      </c>
      <c r="E44" t="inlineStr">
        <is>
          <t>-77,186</t>
        </is>
      </c>
      <c r="F44" t="inlineStr">
        <is>
          <t>-89,441</t>
        </is>
      </c>
      <c r="G44" t="inlineStr">
        <is>
          <t>-106,390</t>
        </is>
      </c>
      <c r="H44" t="inlineStr">
        <is>
          <t>-127,926</t>
        </is>
      </c>
    </row>
    <row r="45">
      <c r="A45" s="1" t="n">
        <v>43</v>
      </c>
      <c r="B45" t="inlineStr">
        <is>
          <t>23.</t>
        </is>
      </c>
      <c r="C45" t="inlineStr">
        <is>
          <t>EBIT</t>
        </is>
      </c>
      <c r="D45" t="inlineStr">
        <is>
          <t>12,150</t>
        </is>
      </c>
      <c r="E45" t="inlineStr">
        <is>
          <t>65,769</t>
        </is>
      </c>
      <c r="F45" t="inlineStr">
        <is>
          <t>103,998</t>
        </is>
      </c>
      <c r="G45" t="inlineStr">
        <is>
          <t>145,839</t>
        </is>
      </c>
      <c r="H45" t="inlineStr">
        <is>
          <t>-79,482</t>
        </is>
      </c>
    </row>
    <row r="46">
      <c r="A46" s="1" t="n">
        <v>44</v>
      </c>
      <c r="B46" t="inlineStr">
        <is>
          <t>24.</t>
        </is>
      </c>
      <c r="C46" t="inlineStr">
        <is>
          <t>EBITDA</t>
        </is>
      </c>
      <c r="D46" t="inlineStr">
        <is>
          <t>105,392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s="1" t="n">
        <v>45</v>
      </c>
      <c r="B47" t="inlineStr">
        <is>
          <t>25.</t>
        </is>
      </c>
      <c r="C47" t="inlineStr">
        <is>
          <t>Reconciled Cost of Revenue</t>
        </is>
      </c>
      <c r="D47" t="inlineStr">
        <is>
          <t>479,707</t>
        </is>
      </c>
      <c r="E47" t="inlineStr">
        <is>
          <t>475,587</t>
        </is>
      </c>
      <c r="F47" t="inlineStr">
        <is>
          <t>573,357</t>
        </is>
      </c>
      <c r="G47" t="inlineStr">
        <is>
          <t>687,859</t>
        </is>
      </c>
      <c r="H47" t="inlineStr">
        <is>
          <t>754,347</t>
        </is>
      </c>
    </row>
    <row r="48">
      <c r="A48" s="1" t="n">
        <v>46</v>
      </c>
      <c r="B48" t="inlineStr">
        <is>
          <t>26.</t>
        </is>
      </c>
      <c r="C48" t="inlineStr">
        <is>
          <t>Reconciled Depreciation</t>
        </is>
      </c>
      <c r="D48" t="inlineStr">
        <is>
          <t>93,242</t>
        </is>
      </c>
      <c r="E48" t="inlineStr">
        <is>
          <t>93,040</t>
        </is>
      </c>
      <c r="F48" t="inlineStr">
        <is>
          <t>116,479</t>
        </is>
      </c>
      <c r="G48" t="inlineStr">
        <is>
          <t>158,790</t>
        </is>
      </c>
      <c r="H48" t="inlineStr">
        <is>
          <t>210,316</t>
        </is>
      </c>
    </row>
    <row r="49">
      <c r="A49" s="1" t="n">
        <v>47</v>
      </c>
      <c r="B49" t="inlineStr">
        <is>
          <t>27.</t>
        </is>
      </c>
      <c r="C49" t="inlineStr">
        <is>
          <t>Net Income from Continuing Operation Net Minority Interest</t>
        </is>
      </c>
      <c r="D49" t="inlineStr">
        <is>
          <t>-81,885</t>
        </is>
      </c>
      <c r="E49" t="inlineStr">
        <is>
          <t>-17,372</t>
        </is>
      </c>
      <c r="F49" t="inlineStr">
        <is>
          <t>28,782</t>
        </is>
      </c>
      <c r="G49" t="inlineStr">
        <is>
          <t>114,338</t>
        </is>
      </c>
      <c r="H49" t="inlineStr">
        <is>
          <t>-159,928</t>
        </is>
      </c>
    </row>
    <row r="50">
      <c r="A50" s="1" t="n">
        <v>48</v>
      </c>
      <c r="B50" t="inlineStr">
        <is>
          <t>28.</t>
        </is>
      </c>
      <c r="C50" t="inlineStr">
        <is>
          <t>Total Unusual Items Excluding Goodwill</t>
        </is>
      </c>
      <c r="D50" t="inlineStr">
        <is>
          <t>-41,546</t>
        </is>
      </c>
      <c r="E50" t="inlineStr">
        <is>
          <t>-39,977</t>
        </is>
      </c>
      <c r="F50" t="inlineStr">
        <is>
          <t>-20,564</t>
        </is>
      </c>
      <c r="G50" t="inlineStr">
        <is>
          <t>-89,374</t>
        </is>
      </c>
      <c r="H50" t="inlineStr">
        <is>
          <t>-250,540</t>
        </is>
      </c>
    </row>
    <row r="51">
      <c r="A51" s="1" t="n">
        <v>49</v>
      </c>
      <c r="B51" t="inlineStr">
        <is>
          <t>29.</t>
        </is>
      </c>
      <c r="C51" t="inlineStr">
        <is>
          <t>Total Unusual Items</t>
        </is>
      </c>
      <c r="D51" t="inlineStr">
        <is>
          <t>-41,546</t>
        </is>
      </c>
      <c r="E51" t="inlineStr">
        <is>
          <t>-39,977</t>
        </is>
      </c>
      <c r="F51" t="inlineStr">
        <is>
          <t>-20,564</t>
        </is>
      </c>
      <c r="G51" t="inlineStr">
        <is>
          <t>-89,374</t>
        </is>
      </c>
      <c r="H51" t="inlineStr">
        <is>
          <t>-250,540</t>
        </is>
      </c>
    </row>
    <row r="52">
      <c r="A52" s="1" t="n">
        <v>50</v>
      </c>
      <c r="B52" t="inlineStr">
        <is>
          <t>30.</t>
        </is>
      </c>
      <c r="C52" t="inlineStr">
        <is>
          <t>Normalized EBITDA</t>
        </is>
      </c>
      <c r="D52" t="inlineStr">
        <is>
          <t>146,938</t>
        </is>
      </c>
      <c r="E52" t="inlineStr">
        <is>
          <t>198,786</t>
        </is>
      </c>
      <c r="F52" t="inlineStr">
        <is>
          <t>241,041</t>
        </is>
      </c>
      <c r="G52" t="inlineStr">
        <is>
          <t>394,003</t>
        </is>
      </c>
      <c r="H52" t="inlineStr">
        <is>
          <t>381,374</t>
        </is>
      </c>
    </row>
    <row r="53">
      <c r="A53" s="1" t="n">
        <v>51</v>
      </c>
      <c r="B53" t="inlineStr">
        <is>
          <t>31.</t>
        </is>
      </c>
      <c r="C53" t="inlineStr">
        <is>
          <t>Tax Rate for Calcs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s="1" t="n">
        <v>52</v>
      </c>
      <c r="B54" t="inlineStr">
        <is>
          <t>32.</t>
        </is>
      </c>
      <c r="C54" t="inlineStr">
        <is>
          <t>Tax Effect of Unusual Items</t>
        </is>
      </c>
      <c r="D54" t="inlineStr">
        <is>
          <t>-11,217</t>
        </is>
      </c>
      <c r="E54" t="inlineStr">
        <is>
          <t>-10,794</t>
        </is>
      </c>
      <c r="F54" t="inlineStr">
        <is>
          <t>-5,552</t>
        </is>
      </c>
      <c r="G54" t="inlineStr">
        <is>
          <t>-24,131</t>
        </is>
      </c>
      <c r="H54" t="inlineStr">
        <is>
          <t>-65,641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9/29/2021</t>
        </is>
      </c>
      <c r="E1" s="1" t="inlineStr">
        <is>
          <t>9/29/2020</t>
        </is>
      </c>
      <c r="F1" s="1" t="inlineStr">
        <is>
          <t>9/29/2019</t>
        </is>
      </c>
      <c r="G1" s="1" t="inlineStr">
        <is>
          <t>9/29/2018</t>
        </is>
      </c>
    </row>
    <row r="2">
      <c r="A2" s="1" t="n">
        <v>0</v>
      </c>
      <c r="B2" t="inlineStr">
        <is>
          <t>1.</t>
        </is>
      </c>
      <c r="C2" t="inlineStr">
        <is>
          <t>Total Assets</t>
        </is>
      </c>
      <c r="D2" t="inlineStr">
        <is>
          <t>3,386,653</t>
        </is>
      </c>
      <c r="E2" t="inlineStr">
        <is>
          <t>3,593,332</t>
        </is>
      </c>
      <c r="F2" t="inlineStr">
        <is>
          <t>5,365,793</t>
        </is>
      </c>
      <c r="G2" t="inlineStr">
        <is>
          <t>5,302,379</t>
        </is>
      </c>
    </row>
    <row r="3">
      <c r="A3" s="1" t="n">
        <v>1</v>
      </c>
      <c r="B3" t="inlineStr">
        <is>
          <t>1.1.</t>
        </is>
      </c>
      <c r="C3">
        <f>&gt;Current Assets</f>
        <v/>
      </c>
      <c r="D3" t="inlineStr">
        <is>
          <t>603,545</t>
        </is>
      </c>
      <c r="E3" t="inlineStr">
        <is>
          <t>735,985</t>
        </is>
      </c>
      <c r="F3" t="inlineStr">
        <is>
          <t>1,255,213</t>
        </is>
      </c>
      <c r="G3" t="inlineStr">
        <is>
          <t>928,631</t>
        </is>
      </c>
    </row>
    <row r="4">
      <c r="A4" s="1" t="n">
        <v>2</v>
      </c>
      <c r="B4" t="inlineStr">
        <is>
          <t>1.1.1.</t>
        </is>
      </c>
      <c r="C4">
        <f>&gt;=&gt;Cash, Cash Equivalents &amp; Short Term Investments</f>
        <v/>
      </c>
      <c r="D4" t="inlineStr">
        <is>
          <t>209,475</t>
        </is>
      </c>
      <c r="E4" t="inlineStr">
        <is>
          <t>372,347</t>
        </is>
      </c>
      <c r="F4" t="inlineStr">
        <is>
          <t>747,516</t>
        </is>
      </c>
      <c r="G4" t="inlineStr">
        <is>
          <t>451,542</t>
        </is>
      </c>
    </row>
    <row r="5">
      <c r="A5" s="1" t="n">
        <v>3</v>
      </c>
      <c r="B5" t="inlineStr">
        <is>
          <t>1.1.1.1.</t>
        </is>
      </c>
      <c r="C5">
        <f>&gt;=&gt;=&gt;Cash And Cash Equivalents</f>
        <v/>
      </c>
      <c r="D5" t="inlineStr">
        <is>
          <t>187,307</t>
        </is>
      </c>
      <c r="E5" t="inlineStr">
        <is>
          <t>301,233</t>
        </is>
      </c>
      <c r="F5" t="inlineStr">
        <is>
          <t>560,961</t>
        </is>
      </c>
      <c r="G5" t="inlineStr">
        <is>
          <t>315,963</t>
        </is>
      </c>
    </row>
    <row r="6">
      <c r="A6" s="1" t="n">
        <v>4</v>
      </c>
      <c r="B6" t="inlineStr">
        <is>
          <t>1.1.1.2.</t>
        </is>
      </c>
      <c r="C6">
        <f>&gt;=&gt;  Other Short Term Investments</f>
        <v/>
      </c>
      <c r="D6" t="inlineStr">
        <is>
          <t>22,168</t>
        </is>
      </c>
      <c r="E6" t="inlineStr">
        <is>
          <t>71,114</t>
        </is>
      </c>
      <c r="F6" t="inlineStr">
        <is>
          <t>186,555</t>
        </is>
      </c>
      <c r="G6" t="inlineStr">
        <is>
          <t>135,579</t>
        </is>
      </c>
    </row>
    <row r="7">
      <c r="A7" s="1" t="n">
        <v>5</v>
      </c>
      <c r="B7" t="inlineStr">
        <is>
          <t>1.1.2.</t>
        </is>
      </c>
      <c r="C7">
        <f>&gt;=&gt;Receivables</f>
        <v/>
      </c>
      <c r="D7" t="inlineStr">
        <is>
          <t>162,292</t>
        </is>
      </c>
      <c r="E7" t="inlineStr">
        <is>
          <t>200,576</t>
        </is>
      </c>
      <c r="F7" t="inlineStr">
        <is>
          <t>308,601</t>
        </is>
      </c>
      <c r="G7" t="inlineStr">
        <is>
          <t>378,832</t>
        </is>
      </c>
    </row>
    <row r="8">
      <c r="A8" s="1" t="n">
        <v>6</v>
      </c>
      <c r="B8" t="inlineStr">
        <is>
          <t>1.1.2.1.</t>
        </is>
      </c>
      <c r="C8">
        <f>&gt;=&gt;=&gt;Accounts receivable</f>
        <v/>
      </c>
      <c r="D8" t="inlineStr">
        <is>
          <t>162,292</t>
        </is>
      </c>
      <c r="E8" t="inlineStr">
        <is>
          <t>200,576</t>
        </is>
      </c>
      <c r="F8" t="inlineStr">
        <is>
          <t>319,263</t>
        </is>
      </c>
      <c r="G8" t="inlineStr">
        <is>
          <t>357,143</t>
        </is>
      </c>
    </row>
    <row r="9">
      <c r="A9" s="1" t="n">
        <v>7</v>
      </c>
      <c r="B9" t="inlineStr">
        <is>
          <t>1.1.2.1.1.</t>
        </is>
      </c>
      <c r="C9">
        <f>&gt;=&gt;=&gt;=&gt;Gross Accounts Receivable</f>
        <v/>
      </c>
      <c r="D9" t="inlineStr">
        <is>
          <t>173,849</t>
        </is>
      </c>
      <c r="E9" t="inlineStr">
        <is>
          <t>215,347</t>
        </is>
      </c>
      <c r="F9" t="inlineStr">
        <is>
          <t>324,643</t>
        </is>
      </c>
      <c r="G9" t="inlineStr">
        <is>
          <t>368,467</t>
        </is>
      </c>
    </row>
    <row r="10">
      <c r="A10" s="1" t="n">
        <v>8</v>
      </c>
      <c r="B10" t="inlineStr">
        <is>
          <t>1.1.2.1.2.</t>
        </is>
      </c>
      <c r="C10">
        <f>&gt;=&gt;=&gt;  Allowance For Doubtful Accounts Receivable</f>
        <v/>
      </c>
      <c r="D10" t="inlineStr">
        <is>
          <t>-11,557</t>
        </is>
      </c>
      <c r="E10" t="inlineStr">
        <is>
          <t>-14,771</t>
        </is>
      </c>
      <c r="F10" t="inlineStr">
        <is>
          <t>-5,380</t>
        </is>
      </c>
      <c r="G10" t="inlineStr">
        <is>
          <t>-11,324</t>
        </is>
      </c>
    </row>
    <row r="11">
      <c r="A11" s="1" t="n">
        <v>9</v>
      </c>
      <c r="B11" t="inlineStr">
        <is>
          <t>1.1.2.2.</t>
        </is>
      </c>
      <c r="C11">
        <f>&gt;=&gt;=&gt;Other Receivables</f>
        <v/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33,413</t>
        </is>
      </c>
    </row>
    <row r="12">
      <c r="A12" s="1" t="n">
        <v>10</v>
      </c>
      <c r="B12" t="inlineStr">
        <is>
          <t>1.1.2.3.</t>
        </is>
      </c>
      <c r="C12">
        <f>&gt;=&gt;  Receivables Adjustments Allowances</f>
        <v/>
      </c>
      <c r="D12" t="inlineStr">
        <is>
          <t>-</t>
        </is>
      </c>
      <c r="E12" t="inlineStr">
        <is>
          <t>-</t>
        </is>
      </c>
      <c r="F12" t="inlineStr">
        <is>
          <t>-10,662</t>
        </is>
      </c>
      <c r="G12" t="inlineStr">
        <is>
          <t>-11,724</t>
        </is>
      </c>
    </row>
    <row r="13">
      <c r="A13" s="1" t="n">
        <v>11</v>
      </c>
      <c r="B13" t="inlineStr">
        <is>
          <t>1.1.3.</t>
        </is>
      </c>
      <c r="C13">
        <f>&gt;=&gt;Prepaid Assets</f>
        <v/>
      </c>
      <c r="D13" t="inlineStr">
        <is>
          <t>231,778</t>
        </is>
      </c>
      <c r="E13" t="inlineStr">
        <is>
          <t>163,062</t>
        </is>
      </c>
      <c r="F13" t="inlineStr">
        <is>
          <t>199,096</t>
        </is>
      </c>
      <c r="G13" t="inlineStr">
        <is>
          <t>98,257</t>
        </is>
      </c>
    </row>
    <row r="14">
      <c r="A14" s="1" t="n">
        <v>12</v>
      </c>
      <c r="B14" t="inlineStr">
        <is>
          <t>1.1.4.</t>
        </is>
      </c>
      <c r="C14">
        <f>&gt;  Assets Held for Sale Current</f>
        <v/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34,402</t>
        </is>
      </c>
    </row>
    <row r="15">
      <c r="A15" s="1" t="n">
        <v>13</v>
      </c>
      <c r="B15" t="inlineStr">
        <is>
          <t>1.2.</t>
        </is>
      </c>
      <c r="C15" t="inlineStr">
        <is>
          <t xml:space="preserve">  Total non-current assets</t>
        </is>
      </c>
      <c r="D15" t="inlineStr">
        <is>
          <t>2,783,108</t>
        </is>
      </c>
      <c r="E15" t="inlineStr">
        <is>
          <t>2,857,347</t>
        </is>
      </c>
      <c r="F15" t="inlineStr">
        <is>
          <t>4,110,580</t>
        </is>
      </c>
      <c r="G15" t="inlineStr">
        <is>
          <t>4,373,748</t>
        </is>
      </c>
    </row>
    <row r="16">
      <c r="A16" s="1" t="n">
        <v>14</v>
      </c>
      <c r="B16" t="inlineStr">
        <is>
          <t>1.2.1.</t>
        </is>
      </c>
      <c r="C16" t="inlineStr">
        <is>
          <t xml:space="preserve">  =&gt;Net PPE</t>
        </is>
      </c>
      <c r="D16" t="inlineStr">
        <is>
          <t>229,326</t>
        </is>
      </c>
      <c r="E16" t="inlineStr">
        <is>
          <t>253,704</t>
        </is>
      </c>
      <c r="F16" t="inlineStr">
        <is>
          <t>141,316</t>
        </is>
      </c>
      <c r="G16" t="inlineStr">
        <is>
          <t>155,894</t>
        </is>
      </c>
    </row>
    <row r="17">
      <c r="A17" s="1" t="n">
        <v>15</v>
      </c>
      <c r="B17" t="inlineStr">
        <is>
          <t>1.2.1.1.</t>
        </is>
      </c>
      <c r="C17" t="inlineStr">
        <is>
          <t xml:space="preserve">  =&gt;=&gt;Gross PPE</t>
        </is>
      </c>
      <c r="D17" t="inlineStr">
        <is>
          <t>456,429</t>
        </is>
      </c>
      <c r="E17" t="inlineStr">
        <is>
          <t>518,770</t>
        </is>
      </c>
      <c r="F17" t="inlineStr">
        <is>
          <t>416,523</t>
        </is>
      </c>
      <c r="G17" t="inlineStr">
        <is>
          <t>413,605</t>
        </is>
      </c>
    </row>
    <row r="18">
      <c r="A18" s="1" t="n">
        <v>16</v>
      </c>
      <c r="B18" t="inlineStr">
        <is>
          <t>1.2.1.1.1.</t>
        </is>
      </c>
      <c r="C18" t="inlineStr">
        <is>
          <t xml:space="preserve">  =&gt;=&gt;=&gt;Properties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>
        <is>
          <t>1.2.1.1.2.</t>
        </is>
      </c>
      <c r="C19" t="inlineStr">
        <is>
          <t xml:space="preserve">  =&gt;=&gt;=&gt;Land And Improvements</t>
        </is>
      </c>
      <c r="D19" t="inlineStr">
        <is>
          <t>2,400</t>
        </is>
      </c>
      <c r="E19" t="inlineStr">
        <is>
          <t>2,400</t>
        </is>
      </c>
      <c r="F19" t="inlineStr">
        <is>
          <t>2,400</t>
        </is>
      </c>
      <c r="G19" t="inlineStr">
        <is>
          <t>2,400</t>
        </is>
      </c>
    </row>
    <row r="20">
      <c r="A20" s="1" t="n">
        <v>18</v>
      </c>
      <c r="B20" t="inlineStr">
        <is>
          <t>1.2.1.1.3.</t>
        </is>
      </c>
      <c r="C20" t="inlineStr">
        <is>
          <t xml:space="preserve">  =&gt;=&gt;=&gt;Buildings And Improvements</t>
        </is>
      </c>
      <c r="D20" t="inlineStr">
        <is>
          <t>6,732</t>
        </is>
      </c>
      <c r="E20" t="inlineStr">
        <is>
          <t>6,741</t>
        </is>
      </c>
      <c r="F20" t="inlineStr">
        <is>
          <t>6,696</t>
        </is>
      </c>
      <c r="G20" t="inlineStr">
        <is>
          <t>5,409</t>
        </is>
      </c>
    </row>
    <row r="21">
      <c r="A21" s="1" t="n">
        <v>19</v>
      </c>
      <c r="B21" t="inlineStr">
        <is>
          <t>1.2.1.1.4.</t>
        </is>
      </c>
      <c r="C21" t="inlineStr">
        <is>
          <t xml:space="preserve">  =&gt;=&gt;=&gt;Machinery Furniture Equipment</t>
        </is>
      </c>
      <c r="D21" t="inlineStr">
        <is>
          <t>280,617</t>
        </is>
      </c>
      <c r="E21" t="inlineStr">
        <is>
          <t>324,671</t>
        </is>
      </c>
      <c r="F21" t="inlineStr">
        <is>
          <t>348,917</t>
        </is>
      </c>
      <c r="G21" t="inlineStr">
        <is>
          <t>366,315</t>
        </is>
      </c>
    </row>
    <row r="22">
      <c r="A22" s="1" t="n">
        <v>20</v>
      </c>
      <c r="B22" t="inlineStr">
        <is>
          <t>1.2.1.1.5.</t>
        </is>
      </c>
      <c r="C22" t="inlineStr">
        <is>
          <t xml:space="preserve">  =&gt;=&gt;=&gt;Other Properties</t>
        </is>
      </c>
      <c r="D22" t="inlineStr">
        <is>
          <t>82,666</t>
        </is>
      </c>
      <c r="E22" t="inlineStr">
        <is>
          <t>110,276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1.2.1.1.6.</t>
        </is>
      </c>
      <c r="C23" t="inlineStr">
        <is>
          <t xml:space="preserve">  =&gt;=&gt;=&gt;Construction in Progress</t>
        </is>
      </c>
      <c r="D23" t="inlineStr">
        <is>
          <t>50,580</t>
        </is>
      </c>
      <c r="E23" t="inlineStr">
        <is>
          <t>41,694</t>
        </is>
      </c>
      <c r="F23" t="inlineStr">
        <is>
          <t>21,751</t>
        </is>
      </c>
      <c r="G23" t="inlineStr">
        <is>
          <t>2,088</t>
        </is>
      </c>
    </row>
    <row r="24">
      <c r="A24" s="1" t="n">
        <v>22</v>
      </c>
      <c r="B24" t="inlineStr">
        <is>
          <t>1.2.1.1.7.</t>
        </is>
      </c>
      <c r="C24" t="inlineStr">
        <is>
          <t xml:space="preserve">  =&gt;=&gt;  Leases</t>
        </is>
      </c>
      <c r="D24" t="inlineStr">
        <is>
          <t>33,434</t>
        </is>
      </c>
      <c r="E24" t="inlineStr">
        <is>
          <t>32,988</t>
        </is>
      </c>
      <c r="F24" t="inlineStr">
        <is>
          <t>36,759</t>
        </is>
      </c>
      <c r="G24" t="inlineStr">
        <is>
          <t>37,393</t>
        </is>
      </c>
    </row>
    <row r="25">
      <c r="A25" s="1" t="n">
        <v>23</v>
      </c>
      <c r="B25" t="inlineStr">
        <is>
          <t>1.2.1.2.</t>
        </is>
      </c>
      <c r="C25" t="inlineStr">
        <is>
          <t xml:space="preserve">  =&gt;  Accumulated Depreciation</t>
        </is>
      </c>
      <c r="D25" t="inlineStr">
        <is>
          <t>-227,103</t>
        </is>
      </c>
      <c r="E25" t="inlineStr">
        <is>
          <t>-265,066</t>
        </is>
      </c>
      <c r="F25" t="inlineStr">
        <is>
          <t>-275,207</t>
        </is>
      </c>
      <c r="G25" t="inlineStr">
        <is>
          <t>-257,711</t>
        </is>
      </c>
    </row>
    <row r="26">
      <c r="A26" s="1" t="n">
        <v>24</v>
      </c>
      <c r="B26" t="inlineStr">
        <is>
          <t>1.2.2.</t>
        </is>
      </c>
      <c r="C26" t="inlineStr">
        <is>
          <t xml:space="preserve">  =&gt;Goodwill And Other Intangible Assets</t>
        </is>
      </c>
      <c r="D26" t="inlineStr">
        <is>
          <t>2,283,601</t>
        </is>
      </c>
      <c r="E26" t="inlineStr">
        <is>
          <t>2,347,196</t>
        </is>
      </c>
      <c r="F26" t="inlineStr">
        <is>
          <t>3,600,396</t>
        </is>
      </c>
      <c r="G26" t="inlineStr">
        <is>
          <t>4,053,965</t>
        </is>
      </c>
    </row>
    <row r="27">
      <c r="A27" s="1" t="n">
        <v>25</v>
      </c>
      <c r="B27" t="inlineStr">
        <is>
          <t>1.2.2.1.</t>
        </is>
      </c>
      <c r="C27" t="inlineStr">
        <is>
          <t xml:space="preserve">  =&gt;=&gt;Goodwill</t>
        </is>
      </c>
      <c r="D27" t="inlineStr">
        <is>
          <t>2,155,270</t>
        </is>
      </c>
      <c r="E27" t="inlineStr">
        <is>
          <t>2,133,712</t>
        </is>
      </c>
      <c r="F27" t="inlineStr">
        <is>
          <t>3,243,464</t>
        </is>
      </c>
      <c r="G27" t="inlineStr">
        <is>
          <t>3,504,457</t>
        </is>
      </c>
    </row>
    <row r="28">
      <c r="A28" s="1" t="n">
        <v>26</v>
      </c>
      <c r="B28" t="inlineStr">
        <is>
          <t>1.2.2.2.</t>
        </is>
      </c>
      <c r="C28" t="inlineStr">
        <is>
          <t xml:space="preserve">  =&gt;  Other Intangible Assets</t>
        </is>
      </c>
      <c r="D28" t="inlineStr">
        <is>
          <t>128,331</t>
        </is>
      </c>
      <c r="E28" t="inlineStr">
        <is>
          <t>213,484</t>
        </is>
      </c>
      <c r="F28" t="inlineStr">
        <is>
          <t>356,932</t>
        </is>
      </c>
      <c r="G28" t="inlineStr">
        <is>
          <t>549,508</t>
        </is>
      </c>
    </row>
    <row r="29">
      <c r="A29" s="1" t="n">
        <v>27</v>
      </c>
      <c r="B29" t="inlineStr">
        <is>
          <t>1.2.3.</t>
        </is>
      </c>
      <c r="C29" t="inlineStr">
        <is>
          <t xml:space="preserve">  =&gt;Investments And Advances</t>
        </is>
      </c>
      <c r="D29" t="inlineStr">
        <is>
          <t>-</t>
        </is>
      </c>
      <c r="E29" t="inlineStr">
        <is>
          <t>0</t>
        </is>
      </c>
      <c r="F29" t="inlineStr">
        <is>
          <t>17,287</t>
        </is>
      </c>
      <c r="G29" t="inlineStr">
        <is>
          <t>21,932</t>
        </is>
      </c>
    </row>
    <row r="30">
      <c r="A30" s="1" t="n">
        <v>28</v>
      </c>
      <c r="B30" t="inlineStr">
        <is>
          <t>1.2.3.1.</t>
        </is>
      </c>
      <c r="C30" t="inlineStr">
        <is>
          <t xml:space="preserve">  =&gt;  Investment in Financial Assets</t>
        </is>
      </c>
      <c r="D30" t="inlineStr">
        <is>
          <t>-</t>
        </is>
      </c>
      <c r="E30" t="inlineStr">
        <is>
          <t>0</t>
        </is>
      </c>
      <c r="F30" t="inlineStr">
        <is>
          <t>17,287</t>
        </is>
      </c>
      <c r="G30" t="inlineStr">
        <is>
          <t>21,932</t>
        </is>
      </c>
    </row>
    <row r="31">
      <c r="A31" s="1" t="n">
        <v>29</v>
      </c>
      <c r="B31" t="inlineStr">
        <is>
          <t>1.2.3.1.1.</t>
        </is>
      </c>
      <c r="C31" t="inlineStr">
        <is>
          <t xml:space="preserve">  =&gt;    Available for Sale Securities</t>
        </is>
      </c>
      <c r="D31" t="inlineStr">
        <is>
          <t>-</t>
        </is>
      </c>
      <c r="E31" t="inlineStr">
        <is>
          <t>-</t>
        </is>
      </c>
      <c r="F31" t="inlineStr">
        <is>
          <t>17,287</t>
        </is>
      </c>
      <c r="G31" t="inlineStr">
        <is>
          <t>21,932</t>
        </is>
      </c>
    </row>
    <row r="32">
      <c r="A32" s="1" t="n">
        <v>30</v>
      </c>
      <c r="B32" t="inlineStr">
        <is>
          <t>1.2.4.</t>
        </is>
      </c>
      <c r="C32" t="inlineStr">
        <is>
          <t xml:space="preserve">  =&gt;Non Current Deferred Assets</t>
        </is>
      </c>
      <c r="D32" t="inlineStr">
        <is>
          <t>45,927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s="1" t="n">
        <v>31</v>
      </c>
      <c r="B33" t="inlineStr">
        <is>
          <t>1.2.4.1.</t>
        </is>
      </c>
      <c r="C33" t="inlineStr">
        <is>
          <t xml:space="preserve">  =&gt;  Non Current Deferred Taxes Assets</t>
        </is>
      </c>
      <c r="D33" t="inlineStr">
        <is>
          <t>45,927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s="1" t="n">
        <v>32</v>
      </c>
      <c r="B34" t="inlineStr">
        <is>
          <t>1.2.5.</t>
        </is>
      </c>
      <c r="C34" t="inlineStr">
        <is>
          <t xml:space="preserve">    Other Non Current Assets</t>
        </is>
      </c>
      <c r="D34" t="inlineStr">
        <is>
          <t>224,254</t>
        </is>
      </c>
      <c r="E34" t="inlineStr">
        <is>
          <t>256,447</t>
        </is>
      </c>
      <c r="F34" t="inlineStr">
        <is>
          <t>351,581</t>
        </is>
      </c>
      <c r="G34" t="inlineStr">
        <is>
          <t>141,957</t>
        </is>
      </c>
    </row>
    <row r="35">
      <c r="A35" s="1" t="n">
        <v>33</v>
      </c>
      <c r="B35" t="inlineStr">
        <is>
          <t>2.</t>
        </is>
      </c>
      <c r="C35" t="inlineStr">
        <is>
          <t>Total Liabilities Net Minority Interest</t>
        </is>
      </c>
      <c r="D35" t="inlineStr">
        <is>
          <t>1,751,719</t>
        </is>
      </c>
      <c r="E35" t="inlineStr">
        <is>
          <t>2,449,399</t>
        </is>
      </c>
      <c r="F35" t="inlineStr">
        <is>
          <t>3,192,643</t>
        </is>
      </c>
      <c r="G35" t="inlineStr">
        <is>
          <t>3,584,883</t>
        </is>
      </c>
    </row>
    <row r="36">
      <c r="A36" s="1" t="n">
        <v>34</v>
      </c>
      <c r="B36" t="inlineStr">
        <is>
          <t>2.1.</t>
        </is>
      </c>
      <c r="C36">
        <f>&gt;Current Liabilities</f>
        <v/>
      </c>
      <c r="D36" t="inlineStr">
        <is>
          <t>928,349</t>
        </is>
      </c>
      <c r="E36" t="inlineStr">
        <is>
          <t>986,142</t>
        </is>
      </c>
      <c r="F36" t="inlineStr">
        <is>
          <t>1,845,076</t>
        </is>
      </c>
      <c r="G36" t="inlineStr">
        <is>
          <t>764,164</t>
        </is>
      </c>
    </row>
    <row r="37">
      <c r="A37" s="1" t="n">
        <v>35</v>
      </c>
      <c r="B37" t="inlineStr">
        <is>
          <t>2.1.1.</t>
        </is>
      </c>
      <c r="C37">
        <f>&gt;=&gt;Payables And Accrued Expenses</f>
        <v/>
      </c>
      <c r="D37" t="inlineStr">
        <is>
          <t>151,574</t>
        </is>
      </c>
      <c r="E37" t="inlineStr">
        <is>
          <t>137,776</t>
        </is>
      </c>
      <c r="F37" t="inlineStr">
        <is>
          <t>220,748</t>
        </is>
      </c>
      <c r="G37" t="inlineStr">
        <is>
          <t>174,796</t>
        </is>
      </c>
    </row>
    <row r="38">
      <c r="A38" s="1" t="n">
        <v>36</v>
      </c>
      <c r="B38" t="inlineStr">
        <is>
          <t>2.1.1.1.</t>
        </is>
      </c>
      <c r="C38">
        <f>&gt;=&gt;=&gt;Payables</f>
        <v/>
      </c>
      <c r="D38" t="inlineStr">
        <is>
          <t>98,136</t>
        </is>
      </c>
      <c r="E38" t="inlineStr">
        <is>
          <t>81,461</t>
        </is>
      </c>
      <c r="F38" t="inlineStr">
        <is>
          <t>111,813</t>
        </is>
      </c>
      <c r="G38" t="inlineStr">
        <is>
          <t>91,118</t>
        </is>
      </c>
    </row>
    <row r="39">
      <c r="A39" s="1" t="n">
        <v>37</v>
      </c>
      <c r="B39" t="inlineStr">
        <is>
          <t>2.1.1.1.1.</t>
        </is>
      </c>
      <c r="C39">
        <f>&gt;=&gt;=&gt;=&gt;Accounts Payable</f>
        <v/>
      </c>
      <c r="D39" t="inlineStr">
        <is>
          <t>90,120</t>
        </is>
      </c>
      <c r="E39" t="inlineStr">
        <is>
          <t>75,122</t>
        </is>
      </c>
      <c r="F39" t="inlineStr">
        <is>
          <t>104,865</t>
        </is>
      </c>
      <c r="G39" t="inlineStr">
        <is>
          <t>84,516</t>
        </is>
      </c>
    </row>
    <row r="40">
      <c r="A40" s="1" t="n">
        <v>38</v>
      </c>
      <c r="B40" t="inlineStr">
        <is>
          <t>2.1.1.1.2.</t>
        </is>
      </c>
      <c r="C40">
        <f>&gt;=&gt;=&gt;  Total Tax Payable</f>
        <v/>
      </c>
      <c r="D40" t="inlineStr">
        <is>
          <t>8,016</t>
        </is>
      </c>
      <c r="E40" t="inlineStr">
        <is>
          <t>6,339</t>
        </is>
      </c>
      <c r="F40" t="inlineStr">
        <is>
          <t>6,948</t>
        </is>
      </c>
      <c r="G40" t="inlineStr">
        <is>
          <t>6,602</t>
        </is>
      </c>
    </row>
    <row r="41">
      <c r="A41" s="1" t="n">
        <v>39</v>
      </c>
      <c r="B41" t="inlineStr">
        <is>
          <t>2.1.1.2.</t>
        </is>
      </c>
      <c r="C41">
        <f>&gt;=&gt;  Current Accrued Expenses</f>
        <v/>
      </c>
      <c r="D41" t="inlineStr">
        <is>
          <t>53,438</t>
        </is>
      </c>
      <c r="E41" t="inlineStr">
        <is>
          <t>56,315</t>
        </is>
      </c>
      <c r="F41" t="inlineStr">
        <is>
          <t>108,935</t>
        </is>
      </c>
      <c r="G41" t="inlineStr">
        <is>
          <t>83,678</t>
        </is>
      </c>
    </row>
    <row r="42">
      <c r="A42" s="1" t="n">
        <v>40</v>
      </c>
      <c r="B42" t="inlineStr">
        <is>
          <t>2.1.1.2.1.</t>
        </is>
      </c>
      <c r="C42">
        <f>&gt;=&gt;    Interest Payable</f>
        <v/>
      </c>
      <c r="D42" t="inlineStr">
        <is>
          <t>9,038</t>
        </is>
      </c>
      <c r="E42" t="inlineStr">
        <is>
          <t>13,484</t>
        </is>
      </c>
      <c r="F42" t="inlineStr">
        <is>
          <t>19,302</t>
        </is>
      </c>
      <c r="G42" t="inlineStr">
        <is>
          <t>21,326</t>
        </is>
      </c>
    </row>
    <row r="43">
      <c r="A43" s="1" t="n">
        <v>41</v>
      </c>
      <c r="B43" t="inlineStr">
        <is>
          <t>2.1.2.</t>
        </is>
      </c>
      <c r="C43">
        <f>&gt;=&gt;Pension &amp; Other Post Retirement Benefit Plans Current</f>
        <v/>
      </c>
      <c r="D43" t="inlineStr">
        <is>
          <t>133,194</t>
        </is>
      </c>
      <c r="E43" t="inlineStr">
        <is>
          <t>117,963</t>
        </is>
      </c>
      <c r="F43" t="inlineStr">
        <is>
          <t>132,887</t>
        </is>
      </c>
      <c r="G43" t="inlineStr">
        <is>
          <t>181,992</t>
        </is>
      </c>
    </row>
    <row r="44">
      <c r="A44" s="1" t="n">
        <v>42</v>
      </c>
      <c r="B44" t="inlineStr">
        <is>
          <t>2.1.3.</t>
        </is>
      </c>
      <c r="C44">
        <f>&gt;=&gt;Current Debt And Capital Lease Obligation</f>
        <v/>
      </c>
      <c r="D44" t="inlineStr">
        <is>
          <t>397,521</t>
        </is>
      </c>
      <c r="E44" t="inlineStr">
        <is>
          <t>460,482</t>
        </is>
      </c>
      <c r="F44" t="inlineStr">
        <is>
          <t>1,142,870</t>
        </is>
      </c>
      <c r="G44" t="inlineStr">
        <is>
          <t>-</t>
        </is>
      </c>
    </row>
    <row r="45">
      <c r="A45" s="1" t="n">
        <v>43</v>
      </c>
      <c r="B45" t="inlineStr">
        <is>
          <t>2.1.3.1.</t>
        </is>
      </c>
      <c r="C45">
        <f>&gt;=&gt;=&gt;Current Debt</f>
        <v/>
      </c>
      <c r="D45" t="inlineStr">
        <is>
          <t>372,999</t>
        </is>
      </c>
      <c r="E45" t="inlineStr">
        <is>
          <t>432,209</t>
        </is>
      </c>
      <c r="F45" t="inlineStr">
        <is>
          <t>1,142,870</t>
        </is>
      </c>
      <c r="G45" t="inlineStr">
        <is>
          <t>-</t>
        </is>
      </c>
    </row>
    <row r="46">
      <c r="A46" s="1" t="n">
        <v>44</v>
      </c>
      <c r="B46" t="inlineStr">
        <is>
          <t>2.1.3.1.1.</t>
        </is>
      </c>
      <c r="C46">
        <f>&gt;=&gt;=&gt;  Other Current Borrowings</f>
        <v/>
      </c>
      <c r="D46" t="inlineStr">
        <is>
          <t>372,999</t>
        </is>
      </c>
      <c r="E46" t="inlineStr">
        <is>
          <t>432,209</t>
        </is>
      </c>
      <c r="F46" t="inlineStr">
        <is>
          <t>-</t>
        </is>
      </c>
      <c r="G46" t="inlineStr">
        <is>
          <t>-</t>
        </is>
      </c>
    </row>
    <row r="47">
      <c r="A47" s="1" t="n">
        <v>45</v>
      </c>
      <c r="B47" t="inlineStr">
        <is>
          <t>2.1.3.2.</t>
        </is>
      </c>
      <c r="C47">
        <f>&gt;=&gt;  Current Capital Lease Obligation</f>
        <v/>
      </c>
      <c r="D47" t="inlineStr">
        <is>
          <t>24,522</t>
        </is>
      </c>
      <c r="E47" t="inlineStr">
        <is>
          <t>28,273</t>
        </is>
      </c>
      <c r="F47" t="inlineStr">
        <is>
          <t>-</t>
        </is>
      </c>
      <c r="G47" t="inlineStr">
        <is>
          <t>-</t>
        </is>
      </c>
    </row>
    <row r="48">
      <c r="A48" s="1" t="n">
        <v>46</v>
      </c>
      <c r="B48" t="inlineStr">
        <is>
          <t>2.1.4.</t>
        </is>
      </c>
      <c r="C48">
        <f>&gt;=&gt;Current Deferred Liabilities</f>
        <v/>
      </c>
      <c r="D48" t="inlineStr">
        <is>
          <t>242,890</t>
        </is>
      </c>
      <c r="E48" t="inlineStr">
        <is>
          <t>265,547</t>
        </is>
      </c>
      <c r="F48" t="inlineStr">
        <is>
          <t>320,342</t>
        </is>
      </c>
      <c r="G48" t="inlineStr">
        <is>
          <t>398,004</t>
        </is>
      </c>
    </row>
    <row r="49">
      <c r="A49" s="1" t="n">
        <v>47</v>
      </c>
      <c r="B49" t="inlineStr">
        <is>
          <t>2.1.4.1.</t>
        </is>
      </c>
      <c r="C49">
        <f>&gt;=&gt;  Current Deferred Revenue</f>
        <v/>
      </c>
      <c r="D49" t="inlineStr">
        <is>
          <t>240,742</t>
        </is>
      </c>
      <c r="E49" t="inlineStr">
        <is>
          <t>261,323</t>
        </is>
      </c>
      <c r="F49" t="inlineStr">
        <is>
          <t>302,872</t>
        </is>
      </c>
      <c r="G49" t="inlineStr">
        <is>
          <t>383,793</t>
        </is>
      </c>
    </row>
    <row r="50">
      <c r="A50" s="1" t="n">
        <v>48</v>
      </c>
      <c r="B50" t="inlineStr">
        <is>
          <t>2.1.5.</t>
        </is>
      </c>
      <c r="C50">
        <f>&gt;  Other Current Liabilities</f>
        <v/>
      </c>
      <c r="D50" t="inlineStr">
        <is>
          <t>3,170</t>
        </is>
      </c>
      <c r="E50" t="inlineStr">
        <is>
          <t>4,374</t>
        </is>
      </c>
      <c r="F50" t="inlineStr">
        <is>
          <t>28,229</t>
        </is>
      </c>
      <c r="G50" t="inlineStr">
        <is>
          <t>9,372</t>
        </is>
      </c>
    </row>
    <row r="51">
      <c r="A51" s="1" t="n">
        <v>49</v>
      </c>
      <c r="B51" t="inlineStr">
        <is>
          <t>2.2.</t>
        </is>
      </c>
      <c r="C51" t="inlineStr">
        <is>
          <t xml:space="preserve">  Total Non Current Liabilities Net Minority Interest</t>
        </is>
      </c>
      <c r="D51" t="inlineStr">
        <is>
          <t>823,370</t>
        </is>
      </c>
      <c r="E51" t="inlineStr">
        <is>
          <t>1,463,257</t>
        </is>
      </c>
      <c r="F51" t="inlineStr">
        <is>
          <t>1,347,567</t>
        </is>
      </c>
      <c r="G51" t="inlineStr">
        <is>
          <t>2,820,719</t>
        </is>
      </c>
    </row>
    <row r="52">
      <c r="A52" s="1" t="n">
        <v>50</v>
      </c>
      <c r="B52" t="inlineStr">
        <is>
          <t>2.2.1.</t>
        </is>
      </c>
      <c r="C52" t="inlineStr">
        <is>
          <t xml:space="preserve">  =&gt;Long Term Debt And Capital Lease Obligation</t>
        </is>
      </c>
      <c r="D52" t="inlineStr">
        <is>
          <t>580,215</t>
        </is>
      </c>
      <c r="E52" t="inlineStr">
        <is>
          <t>1,212,085</t>
        </is>
      </c>
      <c r="F52" t="inlineStr">
        <is>
          <t>793,536</t>
        </is>
      </c>
      <c r="G52" t="inlineStr">
        <is>
          <t>2,185,361</t>
        </is>
      </c>
    </row>
    <row r="53">
      <c r="A53" s="1" t="n">
        <v>51</v>
      </c>
      <c r="B53" t="inlineStr">
        <is>
          <t>2.2.1.1.</t>
        </is>
      </c>
      <c r="C53" t="inlineStr">
        <is>
          <t xml:space="preserve">  =&gt;=&gt;Long Term Debt</t>
        </is>
      </c>
      <c r="D53" t="inlineStr">
        <is>
          <t>494,925</t>
        </is>
      </c>
      <c r="E53" t="inlineStr">
        <is>
          <t>1,104,464</t>
        </is>
      </c>
      <c r="F53" t="inlineStr">
        <is>
          <t>793,536</t>
        </is>
      </c>
      <c r="G53" t="inlineStr">
        <is>
          <t>2,185,361</t>
        </is>
      </c>
    </row>
    <row r="54">
      <c r="A54" s="1" t="n">
        <v>52</v>
      </c>
      <c r="B54" t="inlineStr">
        <is>
          <t>2.2.1.2.</t>
        </is>
      </c>
      <c r="C54" t="inlineStr">
        <is>
          <t xml:space="preserve">  =&gt;  Long Term Capital Lease Obligation</t>
        </is>
      </c>
      <c r="D54" t="inlineStr">
        <is>
          <t>85,290</t>
        </is>
      </c>
      <c r="E54" t="inlineStr">
        <is>
          <t>107,621</t>
        </is>
      </c>
      <c r="F54" t="inlineStr">
        <is>
          <t>-</t>
        </is>
      </c>
      <c r="G54" t="inlineStr">
        <is>
          <t>-</t>
        </is>
      </c>
    </row>
    <row r="55">
      <c r="A55" s="1" t="n">
        <v>53</v>
      </c>
      <c r="B55" t="inlineStr">
        <is>
          <t>2.2.2.</t>
        </is>
      </c>
      <c r="C55" t="inlineStr">
        <is>
          <t xml:space="preserve">  =&gt;Non Current Deferred Liabilities</t>
        </is>
      </c>
      <c r="D55" t="inlineStr">
        <is>
          <t>120,336</t>
        </is>
      </c>
      <c r="E55" t="inlineStr">
        <is>
          <t>174,425</t>
        </is>
      </c>
      <c r="F55" t="inlineStr">
        <is>
          <t>453,050</t>
        </is>
      </c>
      <c r="G55" t="inlineStr">
        <is>
          <t>539,108</t>
        </is>
      </c>
    </row>
    <row r="56">
      <c r="A56" s="1" t="n">
        <v>54</v>
      </c>
      <c r="B56" t="inlineStr">
        <is>
          <t>2.2.2.1.</t>
        </is>
      </c>
      <c r="C56" t="inlineStr">
        <is>
          <t xml:space="preserve">  =&gt;=&gt;Non Current Deferred Taxes Liabilities</t>
        </is>
      </c>
      <c r="D56" t="inlineStr">
        <is>
          <t>12,019</t>
        </is>
      </c>
      <c r="E56" t="inlineStr">
        <is>
          <t>70,116</t>
        </is>
      </c>
      <c r="F56" t="inlineStr">
        <is>
          <t>54,216</t>
        </is>
      </c>
      <c r="G56" t="inlineStr">
        <is>
          <t>49,931</t>
        </is>
      </c>
    </row>
    <row r="57">
      <c r="A57" s="1" t="n">
        <v>55</v>
      </c>
      <c r="B57" t="inlineStr">
        <is>
          <t>2.2.2.2.</t>
        </is>
      </c>
      <c r="C57" t="inlineStr">
        <is>
          <t xml:space="preserve">  =&gt;  Non Current Deferred Revenue</t>
        </is>
      </c>
      <c r="D57" t="inlineStr">
        <is>
          <t>108,317</t>
        </is>
      </c>
      <c r="E57" t="inlineStr">
        <is>
          <t>104,309</t>
        </is>
      </c>
      <c r="F57" t="inlineStr">
        <is>
          <t>398,834</t>
        </is>
      </c>
      <c r="G57" t="inlineStr">
        <is>
          <t>489,177</t>
        </is>
      </c>
    </row>
    <row r="58">
      <c r="A58" s="1" t="n">
        <v>56</v>
      </c>
      <c r="B58" t="inlineStr">
        <is>
          <t>2.2.3.</t>
        </is>
      </c>
      <c r="C58" t="inlineStr">
        <is>
          <t xml:space="preserve">  =&gt;Preferred Securities Outside Stock Equity</t>
        </is>
      </c>
      <c r="D58" t="inlineStr">
        <is>
          <t>45,038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s="1" t="n">
        <v>57</v>
      </c>
      <c r="B59" t="inlineStr">
        <is>
          <t>2.2.4.</t>
        </is>
      </c>
      <c r="C59" t="inlineStr">
        <is>
          <t xml:space="preserve">  =&gt;Liabilities Held for Sale Non Current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57,518</t>
        </is>
      </c>
    </row>
    <row r="60">
      <c r="A60" s="1" t="n">
        <v>58</v>
      </c>
      <c r="B60" t="inlineStr">
        <is>
          <t>2.2.5.</t>
        </is>
      </c>
      <c r="C60" t="inlineStr">
        <is>
          <t xml:space="preserve">    Other Non Current Liabilities</t>
        </is>
      </c>
      <c r="D60" t="inlineStr">
        <is>
          <t>77,781</t>
        </is>
      </c>
      <c r="E60" t="inlineStr">
        <is>
          <t>76,747</t>
        </is>
      </c>
      <c r="F60" t="inlineStr">
        <is>
          <t>100,981</t>
        </is>
      </c>
      <c r="G60" t="inlineStr">
        <is>
          <t>96,250</t>
        </is>
      </c>
    </row>
    <row r="61">
      <c r="A61" s="1" t="n">
        <v>59</v>
      </c>
      <c r="B61" t="inlineStr">
        <is>
          <t>3.</t>
        </is>
      </c>
      <c r="C61" t="inlineStr">
        <is>
          <t>Total Equity Gross Minority Interest</t>
        </is>
      </c>
      <c r="D61" t="inlineStr">
        <is>
          <t>1,634,934</t>
        </is>
      </c>
      <c r="E61" t="inlineStr">
        <is>
          <t>1,143,933</t>
        </is>
      </c>
      <c r="F61" t="inlineStr">
        <is>
          <t>2,173,150</t>
        </is>
      </c>
      <c r="G61" t="inlineStr">
        <is>
          <t>1,717,496</t>
        </is>
      </c>
    </row>
    <row r="62">
      <c r="A62" s="1" t="n">
        <v>60</v>
      </c>
      <c r="B62" t="inlineStr">
        <is>
          <t>3.1.</t>
        </is>
      </c>
      <c r="C62">
        <f>&gt;Stockholders' Equity</f>
        <v/>
      </c>
      <c r="D62" t="inlineStr">
        <is>
          <t>1,634,934</t>
        </is>
      </c>
      <c r="E62" t="inlineStr">
        <is>
          <t>1,143,933</t>
        </is>
      </c>
      <c r="F62" t="inlineStr">
        <is>
          <t>2,155,006</t>
        </is>
      </c>
      <c r="G62" t="inlineStr">
        <is>
          <t>1,717,496</t>
        </is>
      </c>
    </row>
    <row r="63">
      <c r="A63" s="1" t="n">
        <v>61</v>
      </c>
      <c r="B63" t="inlineStr">
        <is>
          <t>3.1.1.</t>
        </is>
      </c>
      <c r="C63">
        <f>&gt;=&gt;Capital Stock</f>
        <v/>
      </c>
      <c r="D63" t="inlineStr">
        <is>
          <t>319</t>
        </is>
      </c>
      <c r="E63" t="inlineStr">
        <is>
          <t>287</t>
        </is>
      </c>
      <c r="F63" t="inlineStr">
        <is>
          <t>290</t>
        </is>
      </c>
      <c r="G63" t="inlineStr">
        <is>
          <t>291</t>
        </is>
      </c>
    </row>
    <row r="64">
      <c r="A64" s="1" t="n">
        <v>62</v>
      </c>
      <c r="B64" t="inlineStr">
        <is>
          <t>3.1.1.1.</t>
        </is>
      </c>
      <c r="C64">
        <f>&gt;=&gt;  Common Stock</f>
        <v/>
      </c>
      <c r="D64" t="inlineStr">
        <is>
          <t>319</t>
        </is>
      </c>
      <c r="E64" t="inlineStr">
        <is>
          <t>287</t>
        </is>
      </c>
      <c r="F64" t="inlineStr">
        <is>
          <t>290</t>
        </is>
      </c>
      <c r="G64" t="inlineStr">
        <is>
          <t>291</t>
        </is>
      </c>
    </row>
    <row r="65">
      <c r="A65" s="1" t="n">
        <v>63</v>
      </c>
      <c r="B65" t="inlineStr">
        <is>
          <t>3.1.2.</t>
        </is>
      </c>
      <c r="C65">
        <f>&gt;=&gt;Additional Paid in Capital</f>
        <v/>
      </c>
      <c r="D65" t="inlineStr">
        <is>
          <t>2,054,994</t>
        </is>
      </c>
      <c r="E65" t="inlineStr">
        <is>
          <t>1,550,568</t>
        </is>
      </c>
      <c r="F65" t="inlineStr">
        <is>
          <t>2,597,889</t>
        </is>
      </c>
      <c r="G65" t="inlineStr">
        <is>
          <t>2,597,693</t>
        </is>
      </c>
    </row>
    <row r="66">
      <c r="A66" s="1" t="n">
        <v>64</v>
      </c>
      <c r="B66" t="inlineStr">
        <is>
          <t>3.1.3.</t>
        </is>
      </c>
      <c r="C66">
        <f>&gt;=&gt;Retained Earnings</f>
        <v/>
      </c>
      <c r="D66" t="inlineStr">
        <is>
          <t>-298,942</t>
        </is>
      </c>
      <c r="E66" t="inlineStr">
        <is>
          <t>-272,216</t>
        </is>
      </c>
      <c r="F66" t="inlineStr">
        <is>
          <t>-293,612</t>
        </is>
      </c>
      <c r="G66" t="inlineStr">
        <is>
          <t>-740,837</t>
        </is>
      </c>
    </row>
    <row r="67">
      <c r="A67" s="1" t="n">
        <v>65</v>
      </c>
      <c r="B67" t="inlineStr">
        <is>
          <t>3.1.4.</t>
        </is>
      </c>
      <c r="C67">
        <f>&gt;=&gt;Treasury Stock</f>
        <v/>
      </c>
      <c r="D67" t="inlineStr">
        <is>
          <t>16,788</t>
        </is>
      </c>
      <c r="E67" t="inlineStr">
        <is>
          <t>16,788</t>
        </is>
      </c>
      <c r="F67" t="inlineStr">
        <is>
          <t>16,788</t>
        </is>
      </c>
      <c r="G67" t="inlineStr">
        <is>
          <t>16,788</t>
        </is>
      </c>
    </row>
    <row r="68">
      <c r="A68" s="1" t="n">
        <v>66</v>
      </c>
      <c r="B68" t="inlineStr">
        <is>
          <t>3.1.5.</t>
        </is>
      </c>
      <c r="C68">
        <f>&gt;  Gains Losses Not Affecting Retained Earnings</f>
        <v/>
      </c>
      <c r="D68" t="inlineStr">
        <is>
          <t>-104,649</t>
        </is>
      </c>
      <c r="E68" t="inlineStr">
        <is>
          <t>-117,918</t>
        </is>
      </c>
      <c r="F68" t="inlineStr">
        <is>
          <t>-132,773</t>
        </is>
      </c>
      <c r="G68" t="inlineStr">
        <is>
          <t>-122,863</t>
        </is>
      </c>
    </row>
    <row r="69">
      <c r="A69" s="1" t="n">
        <v>67</v>
      </c>
      <c r="B69" t="inlineStr">
        <is>
          <t>3.2.</t>
        </is>
      </c>
      <c r="C69" t="inlineStr">
        <is>
          <t xml:space="preserve">  Minority Interest</t>
        </is>
      </c>
      <c r="D69" t="inlineStr">
        <is>
          <t>-</t>
        </is>
      </c>
      <c r="E69" t="inlineStr">
        <is>
          <t>0</t>
        </is>
      </c>
      <c r="F69" t="inlineStr">
        <is>
          <t>18,144</t>
        </is>
      </c>
      <c r="G69" t="inlineStr">
        <is>
          <t>-</t>
        </is>
      </c>
    </row>
    <row r="70">
      <c r="A70" s="1" t="n">
        <v>68</v>
      </c>
      <c r="B70" t="inlineStr">
        <is>
          <t>4.</t>
        </is>
      </c>
      <c r="C70" t="inlineStr">
        <is>
          <t>Total Capitalization</t>
        </is>
      </c>
      <c r="D70" t="inlineStr">
        <is>
          <t>2,129,859</t>
        </is>
      </c>
      <c r="E70" t="inlineStr">
        <is>
          <t>2,248,397</t>
        </is>
      </c>
      <c r="F70" t="inlineStr">
        <is>
          <t>2,948,542</t>
        </is>
      </c>
      <c r="G70" t="inlineStr">
        <is>
          <t>3,902,857</t>
        </is>
      </c>
    </row>
    <row r="71">
      <c r="A71" s="1" t="n">
        <v>69</v>
      </c>
      <c r="B71" t="inlineStr">
        <is>
          <t>5.</t>
        </is>
      </c>
      <c r="C71" t="inlineStr">
        <is>
          <t>Common Stock Equity</t>
        </is>
      </c>
      <c r="D71" t="inlineStr">
        <is>
          <t>1,634,934</t>
        </is>
      </c>
      <c r="E71" t="inlineStr">
        <is>
          <t>1,143,933</t>
        </is>
      </c>
      <c r="F71" t="inlineStr">
        <is>
          <t>2,155,006</t>
        </is>
      </c>
      <c r="G71" t="inlineStr">
        <is>
          <t>1,717,496</t>
        </is>
      </c>
    </row>
    <row r="72">
      <c r="A72" s="1" t="n">
        <v>70</v>
      </c>
      <c r="B72" t="inlineStr">
        <is>
          <t>6.</t>
        </is>
      </c>
      <c r="C72" t="inlineStr">
        <is>
          <t>Capital Lease Obligations</t>
        </is>
      </c>
      <c r="D72" t="inlineStr">
        <is>
          <t>109,812</t>
        </is>
      </c>
      <c r="E72" t="inlineStr">
        <is>
          <t>135,894</t>
        </is>
      </c>
      <c r="F72" t="inlineStr">
        <is>
          <t>-</t>
        </is>
      </c>
      <c r="G72" t="inlineStr">
        <is>
          <t>-</t>
        </is>
      </c>
    </row>
    <row r="73">
      <c r="A73" s="1" t="n">
        <v>71</v>
      </c>
      <c r="B73" t="inlineStr">
        <is>
          <t>7.</t>
        </is>
      </c>
      <c r="C73" t="inlineStr">
        <is>
          <t>Net Tangible Assets</t>
        </is>
      </c>
      <c r="D73" t="inlineStr">
        <is>
          <t>-648,667</t>
        </is>
      </c>
      <c r="E73" t="inlineStr">
        <is>
          <t>-1,203,263</t>
        </is>
      </c>
      <c r="F73" t="inlineStr">
        <is>
          <t>-1,445,390</t>
        </is>
      </c>
      <c r="G73" t="inlineStr">
        <is>
          <t>-2,336,469</t>
        </is>
      </c>
    </row>
    <row r="74">
      <c r="A74" s="1" t="n">
        <v>72</v>
      </c>
      <c r="B74" t="inlineStr">
        <is>
          <t>8.</t>
        </is>
      </c>
      <c r="C74" t="inlineStr">
        <is>
          <t>Working Capital</t>
        </is>
      </c>
      <c r="D74" t="inlineStr">
        <is>
          <t>-324,804</t>
        </is>
      </c>
      <c r="E74" t="inlineStr">
        <is>
          <t>-250,157</t>
        </is>
      </c>
      <c r="F74" t="inlineStr">
        <is>
          <t>-589,863</t>
        </is>
      </c>
      <c r="G74" t="inlineStr">
        <is>
          <t>164,467</t>
        </is>
      </c>
    </row>
    <row r="75">
      <c r="A75" s="1" t="n">
        <v>73</v>
      </c>
      <c r="B75" t="inlineStr">
        <is>
          <t>9.</t>
        </is>
      </c>
      <c r="C75" t="inlineStr">
        <is>
          <t>Invested Capital</t>
        </is>
      </c>
      <c r="D75" t="inlineStr">
        <is>
          <t>2,502,858</t>
        </is>
      </c>
      <c r="E75" t="inlineStr">
        <is>
          <t>2,680,606</t>
        </is>
      </c>
      <c r="F75" t="inlineStr">
        <is>
          <t>4,091,412</t>
        </is>
      </c>
      <c r="G75" t="inlineStr">
        <is>
          <t>3,902,857</t>
        </is>
      </c>
    </row>
    <row r="76">
      <c r="A76" s="1" t="n">
        <v>74</v>
      </c>
      <c r="B76" t="inlineStr">
        <is>
          <t>10.</t>
        </is>
      </c>
      <c r="C76" t="inlineStr">
        <is>
          <t>Tangible Book Value</t>
        </is>
      </c>
      <c r="D76" t="inlineStr">
        <is>
          <t>-648,667</t>
        </is>
      </c>
      <c r="E76" t="inlineStr">
        <is>
          <t>-1,203,263</t>
        </is>
      </c>
      <c r="F76" t="inlineStr">
        <is>
          <t>-1,445,390</t>
        </is>
      </c>
      <c r="G76" t="inlineStr">
        <is>
          <t>-2,336,469</t>
        </is>
      </c>
    </row>
    <row r="77">
      <c r="A77" s="1" t="n">
        <v>75</v>
      </c>
      <c r="B77" t="inlineStr">
        <is>
          <t>11.</t>
        </is>
      </c>
      <c r="C77" t="inlineStr">
        <is>
          <t>Total Debt</t>
        </is>
      </c>
      <c r="D77" t="inlineStr">
        <is>
          <t>977,736</t>
        </is>
      </c>
      <c r="E77" t="inlineStr">
        <is>
          <t>1,672,567</t>
        </is>
      </c>
      <c r="F77" t="inlineStr">
        <is>
          <t>1,936,406</t>
        </is>
      </c>
      <c r="G77" t="inlineStr">
        <is>
          <t>2,185,361</t>
        </is>
      </c>
    </row>
    <row r="78">
      <c r="A78" s="1" t="n">
        <v>76</v>
      </c>
      <c r="B78" t="inlineStr">
        <is>
          <t>12.</t>
        </is>
      </c>
      <c r="C78" t="inlineStr">
        <is>
          <t>Net Debt</t>
        </is>
      </c>
      <c r="D78" t="inlineStr">
        <is>
          <t>680,617</t>
        </is>
      </c>
      <c r="E78" t="inlineStr">
        <is>
          <t>1,235,440</t>
        </is>
      </c>
      <c r="F78" t="inlineStr">
        <is>
          <t>1,375,445</t>
        </is>
      </c>
      <c r="G78" t="inlineStr">
        <is>
          <t>1,869,398</t>
        </is>
      </c>
    </row>
    <row r="79">
      <c r="A79" s="1" t="n">
        <v>77</v>
      </c>
      <c r="B79" t="inlineStr">
        <is>
          <t>13.</t>
        </is>
      </c>
      <c r="C79" t="inlineStr">
        <is>
          <t>Share Issued</t>
        </is>
      </c>
      <c r="D79" t="inlineStr">
        <is>
          <t>319,402</t>
        </is>
      </c>
      <c r="E79" t="inlineStr">
        <is>
          <t>286,703</t>
        </is>
      </c>
      <c r="F79" t="inlineStr">
        <is>
          <t>289,681</t>
        </is>
      </c>
      <c r="G79" t="inlineStr">
        <is>
          <t>291,504</t>
        </is>
      </c>
    </row>
    <row r="80">
      <c r="A80" s="1" t="n">
        <v>78</v>
      </c>
      <c r="B80" t="inlineStr">
        <is>
          <t>14.</t>
        </is>
      </c>
      <c r="C80" t="inlineStr">
        <is>
          <t>Ordinary Shares Number</t>
        </is>
      </c>
      <c r="D80" t="inlineStr">
        <is>
          <t>315,651</t>
        </is>
      </c>
      <c r="E80" t="inlineStr">
        <is>
          <t>282,952</t>
        </is>
      </c>
      <c r="F80" t="inlineStr">
        <is>
          <t>285,930</t>
        </is>
      </c>
      <c r="G80" t="inlineStr">
        <is>
          <t>287,753</t>
        </is>
      </c>
    </row>
    <row r="81">
      <c r="A81" s="1" t="n">
        <v>79</v>
      </c>
      <c r="B81" t="inlineStr">
        <is>
          <t>15.</t>
        </is>
      </c>
      <c r="C81" t="inlineStr">
        <is>
          <t>Treasury Shares Number</t>
        </is>
      </c>
      <c r="D81" t="inlineStr">
        <is>
          <t>3,751</t>
        </is>
      </c>
      <c r="E81" t="inlineStr">
        <is>
          <t>3,751</t>
        </is>
      </c>
      <c r="F81" t="inlineStr">
        <is>
          <t>3,751</t>
        </is>
      </c>
      <c r="G81" t="inlineStr">
        <is>
          <t>3,751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Breakdown</t>
        </is>
      </c>
      <c r="D1" s="1" t="inlineStr">
        <is>
          <t>TTM</t>
        </is>
      </c>
      <c r="E1" s="1" t="inlineStr">
        <is>
          <t>9/29/2021</t>
        </is>
      </c>
      <c r="F1" s="1" t="inlineStr">
        <is>
          <t>9/29/2020</t>
        </is>
      </c>
      <c r="G1" s="1" t="inlineStr">
        <is>
          <t>9/29/2019</t>
        </is>
      </c>
      <c r="H1" s="1" t="inlineStr">
        <is>
          <t>9/29/2018</t>
        </is>
      </c>
    </row>
    <row r="2">
      <c r="A2" s="1" t="n">
        <v>0</v>
      </c>
      <c r="B2" t="inlineStr">
        <is>
          <t>1.</t>
        </is>
      </c>
      <c r="C2" t="inlineStr">
        <is>
          <t>Operating Cash Flow</t>
        </is>
      </c>
      <c r="D2" t="inlineStr">
        <is>
          <t>200,301</t>
        </is>
      </c>
      <c r="E2" t="inlineStr">
        <is>
          <t>247,639</t>
        </is>
      </c>
      <c r="F2" t="inlineStr">
        <is>
          <t>254,564</t>
        </is>
      </c>
      <c r="G2" t="inlineStr">
        <is>
          <t>401,357</t>
        </is>
      </c>
      <c r="H2" t="inlineStr">
        <is>
          <t>444,426</t>
        </is>
      </c>
    </row>
    <row r="3">
      <c r="A3" s="1" t="n">
        <v>1</v>
      </c>
      <c r="B3" t="inlineStr">
        <is>
          <t>1.1.</t>
        </is>
      </c>
      <c r="C3">
        <f>&gt;Cash Flow from Continuing Operating Activities</f>
        <v/>
      </c>
      <c r="D3" t="inlineStr">
        <is>
          <t>198,409</t>
        </is>
      </c>
      <c r="E3" t="inlineStr">
        <is>
          <t>239,177</t>
        </is>
      </c>
      <c r="F3" t="inlineStr">
        <is>
          <t>267,871</t>
        </is>
      </c>
      <c r="G3" t="inlineStr">
        <is>
          <t>397,002</t>
        </is>
      </c>
      <c r="H3" t="inlineStr">
        <is>
          <t>444,426</t>
        </is>
      </c>
    </row>
    <row r="4">
      <c r="A4" s="1" t="n">
        <v>2</v>
      </c>
      <c r="B4" t="inlineStr">
        <is>
          <t>1.1.1.</t>
        </is>
      </c>
      <c r="C4">
        <f>&gt;=&gt;Net Income from Continuing Operations</f>
        <v/>
      </c>
      <c r="D4" t="inlineStr">
        <is>
          <t>-81,885</t>
        </is>
      </c>
      <c r="E4" t="inlineStr">
        <is>
          <t>-17,372</t>
        </is>
      </c>
      <c r="F4" t="inlineStr">
        <is>
          <t>28,782</t>
        </is>
      </c>
      <c r="G4" t="inlineStr">
        <is>
          <t>114,338</t>
        </is>
      </c>
      <c r="H4" t="inlineStr">
        <is>
          <t>-159,928</t>
        </is>
      </c>
    </row>
    <row r="5">
      <c r="A5" s="1" t="n">
        <v>3</v>
      </c>
      <c r="B5" t="inlineStr">
        <is>
          <t>1.1.2.</t>
        </is>
      </c>
      <c r="C5">
        <f>&gt;=&gt;Operating Gains Losses</f>
        <v/>
      </c>
      <c r="D5" t="inlineStr">
        <is>
          <t>-</t>
        </is>
      </c>
      <c r="E5" t="inlineStr">
        <is>
          <t>19,261</t>
        </is>
      </c>
      <c r="F5" t="inlineStr">
        <is>
          <t>18,656</t>
        </is>
      </c>
      <c r="G5" t="inlineStr">
        <is>
          <t>910</t>
        </is>
      </c>
      <c r="H5" t="inlineStr">
        <is>
          <t>-348</t>
        </is>
      </c>
    </row>
    <row r="6">
      <c r="A6" s="1" t="n">
        <v>4</v>
      </c>
      <c r="B6" t="inlineStr">
        <is>
          <t>1.1.3.</t>
        </is>
      </c>
      <c r="C6">
        <f>&gt;=&gt;Depreciation Amortization Depletion</f>
        <v/>
      </c>
      <c r="D6" t="inlineStr">
        <is>
          <t>93,242</t>
        </is>
      </c>
      <c r="E6" t="inlineStr">
        <is>
          <t>93,040</t>
        </is>
      </c>
      <c r="F6" t="inlineStr">
        <is>
          <t>116,479</t>
        </is>
      </c>
      <c r="G6" t="inlineStr">
        <is>
          <t>158,790</t>
        </is>
      </c>
      <c r="H6" t="inlineStr">
        <is>
          <t>210,316</t>
        </is>
      </c>
    </row>
    <row r="7">
      <c r="A7" s="1" t="n">
        <v>5</v>
      </c>
      <c r="B7" t="inlineStr">
        <is>
          <t>1.1.3.1.</t>
        </is>
      </c>
      <c r="C7">
        <f>&gt;=&gt;  Depreciation &amp; amortization</f>
        <v/>
      </c>
      <c r="D7" t="inlineStr">
        <is>
          <t>93,242</t>
        </is>
      </c>
      <c r="E7" t="inlineStr">
        <is>
          <t>93,040</t>
        </is>
      </c>
      <c r="F7" t="inlineStr">
        <is>
          <t>116,479</t>
        </is>
      </c>
      <c r="G7" t="inlineStr">
        <is>
          <t>158,790</t>
        </is>
      </c>
      <c r="H7" t="inlineStr">
        <is>
          <t>210,316</t>
        </is>
      </c>
    </row>
    <row r="8">
      <c r="A8" s="1" t="n">
        <v>6</v>
      </c>
      <c r="B8" t="inlineStr">
        <is>
          <t>1.1.3.1.1.</t>
        </is>
      </c>
      <c r="C8">
        <f>&gt;=&gt;  =&gt;Depreciation</f>
        <v/>
      </c>
      <c r="D8" t="inlineStr">
        <is>
          <t>36,734</t>
        </is>
      </c>
      <c r="E8" t="inlineStr">
        <is>
          <t>33,708</t>
        </is>
      </c>
      <c r="F8" t="inlineStr">
        <is>
          <t>37,772</t>
        </is>
      </c>
      <c r="G8" t="inlineStr">
        <is>
          <t>55,227</t>
        </is>
      </c>
      <c r="H8" t="inlineStr">
        <is>
          <t>-</t>
        </is>
      </c>
    </row>
    <row r="9">
      <c r="A9" s="1" t="n">
        <v>7</v>
      </c>
      <c r="B9" t="inlineStr">
        <is>
          <t>1.1.3.1.2.</t>
        </is>
      </c>
      <c r="C9">
        <f>&gt;=&gt;    Amortization</f>
        <v/>
      </c>
      <c r="D9" t="inlineStr">
        <is>
          <t>56,508</t>
        </is>
      </c>
      <c r="E9" t="inlineStr">
        <is>
          <t>59,332</t>
        </is>
      </c>
      <c r="F9" t="inlineStr">
        <is>
          <t>78,707</t>
        </is>
      </c>
      <c r="G9" t="inlineStr">
        <is>
          <t>103,563</t>
        </is>
      </c>
      <c r="H9" t="inlineStr">
        <is>
          <t>-</t>
        </is>
      </c>
    </row>
    <row r="10">
      <c r="A10" s="1" t="n">
        <v>8</v>
      </c>
      <c r="B10" t="inlineStr">
        <is>
          <t>1.1.3.1.2.1.</t>
        </is>
      </c>
      <c r="C10">
        <f>&gt;=&gt;      Amortization of Intangibles</f>
        <v/>
      </c>
      <c r="D10" t="inlineStr">
        <is>
          <t>56,508</t>
        </is>
      </c>
      <c r="E10" t="inlineStr">
        <is>
          <t>59,332</t>
        </is>
      </c>
      <c r="F10" t="inlineStr">
        <is>
          <t>78,707</t>
        </is>
      </c>
      <c r="G10" t="inlineStr">
        <is>
          <t>103,563</t>
        </is>
      </c>
      <c r="H10" t="inlineStr">
        <is>
          <t>-</t>
        </is>
      </c>
    </row>
    <row r="11">
      <c r="A11" s="1" t="n">
        <v>9</v>
      </c>
      <c r="B11" t="inlineStr">
        <is>
          <t>1.1.4.</t>
        </is>
      </c>
      <c r="C11">
        <f>&gt;=&gt;Deferred Tax</f>
        <v/>
      </c>
      <c r="D11" t="inlineStr">
        <is>
          <t>16,910</t>
        </is>
      </c>
      <c r="E11" t="inlineStr">
        <is>
          <t>-2,911</t>
        </is>
      </c>
      <c r="F11" t="inlineStr">
        <is>
          <t>-39,937</t>
        </is>
      </c>
      <c r="G11" t="inlineStr">
        <is>
          <t>-123,763</t>
        </is>
      </c>
      <c r="H11" t="inlineStr">
        <is>
          <t>-87,217</t>
        </is>
      </c>
    </row>
    <row r="12">
      <c r="A12" s="1" t="n">
        <v>10</v>
      </c>
      <c r="B12" t="inlineStr">
        <is>
          <t>1.1.4.1.</t>
        </is>
      </c>
      <c r="C12">
        <f>&gt;=&gt;  Deferred Income Tax</f>
        <v/>
      </c>
      <c r="D12" t="inlineStr">
        <is>
          <t>16,910</t>
        </is>
      </c>
      <c r="E12" t="inlineStr">
        <is>
          <t>-2,911</t>
        </is>
      </c>
      <c r="F12" t="inlineStr">
        <is>
          <t>-39,937</t>
        </is>
      </c>
      <c r="G12" t="inlineStr">
        <is>
          <t>-123,763</t>
        </is>
      </c>
      <c r="H12" t="inlineStr">
        <is>
          <t>-87,217</t>
        </is>
      </c>
    </row>
    <row r="13">
      <c r="A13" s="1" t="n">
        <v>11</v>
      </c>
      <c r="B13" t="inlineStr">
        <is>
          <t>1.1.5.</t>
        </is>
      </c>
      <c r="C13">
        <f>&gt;=&gt;Asset Impairment Charge</f>
        <v/>
      </c>
      <c r="D13" t="inlineStr">
        <is>
          <t>-</t>
        </is>
      </c>
      <c r="E13" t="inlineStr">
        <is>
          <t>-</t>
        </is>
      </c>
      <c r="F13" t="inlineStr">
        <is>
          <t>0</t>
        </is>
      </c>
      <c r="G13" t="inlineStr">
        <is>
          <t>0</t>
        </is>
      </c>
      <c r="H13" t="inlineStr">
        <is>
          <t>181,491</t>
        </is>
      </c>
    </row>
    <row r="14">
      <c r="A14" s="1" t="n">
        <v>12</v>
      </c>
      <c r="B14" t="inlineStr">
        <is>
          <t>1.1.6.</t>
        </is>
      </c>
      <c r="C14">
        <f>&gt;=&gt;Stock based compensation</f>
        <v/>
      </c>
      <c r="D14" t="inlineStr">
        <is>
          <t>146,869</t>
        </is>
      </c>
      <c r="E14" t="inlineStr">
        <is>
          <t>143,376</t>
        </is>
      </c>
      <c r="F14" t="inlineStr">
        <is>
          <t>133,294</t>
        </is>
      </c>
      <c r="G14" t="inlineStr">
        <is>
          <t>141,212</t>
        </is>
      </c>
      <c r="H14" t="inlineStr">
        <is>
          <t>150,785</t>
        </is>
      </c>
    </row>
    <row r="15">
      <c r="A15" s="1" t="n">
        <v>13</v>
      </c>
      <c r="B15" t="inlineStr">
        <is>
          <t>1.1.7.</t>
        </is>
      </c>
      <c r="C15">
        <f>&gt;=&gt;Other non-cash items</f>
        <v/>
      </c>
      <c r="D15" t="inlineStr">
        <is>
          <t>34,149</t>
        </is>
      </c>
      <c r="E15" t="inlineStr">
        <is>
          <t>44,706</t>
        </is>
      </c>
      <c r="F15" t="inlineStr">
        <is>
          <t>52,176</t>
        </is>
      </c>
      <c r="G15" t="inlineStr">
        <is>
          <t>53,950</t>
        </is>
      </c>
      <c r="H15" t="inlineStr">
        <is>
          <t>51,321</t>
        </is>
      </c>
    </row>
    <row r="16">
      <c r="A16" s="1" t="n">
        <v>14</v>
      </c>
      <c r="B16" t="inlineStr">
        <is>
          <t>1.1.8.</t>
        </is>
      </c>
      <c r="C16">
        <f>&gt;  Change in working capital</f>
        <v/>
      </c>
      <c r="D16" t="inlineStr">
        <is>
          <t>-30,352</t>
        </is>
      </c>
      <c r="E16" t="inlineStr">
        <is>
          <t>-40,923</t>
        </is>
      </c>
      <c r="F16" t="inlineStr">
        <is>
          <t>-41,579</t>
        </is>
      </c>
      <c r="G16" t="inlineStr">
        <is>
          <t>51,565</t>
        </is>
      </c>
      <c r="H16" t="inlineStr">
        <is>
          <t>98,006</t>
        </is>
      </c>
    </row>
    <row r="17">
      <c r="A17" s="1" t="n">
        <v>15</v>
      </c>
      <c r="B17" t="inlineStr">
        <is>
          <t>1.1.8.1.</t>
        </is>
      </c>
      <c r="C17">
        <f>&gt;  =&gt;Change in Receivables</f>
        <v/>
      </c>
      <c r="D17" t="inlineStr">
        <is>
          <t>8,555</t>
        </is>
      </c>
      <c r="E17" t="inlineStr">
        <is>
          <t>-12,114</t>
        </is>
      </c>
      <c r="F17" t="inlineStr">
        <is>
          <t>42,075</t>
        </is>
      </c>
      <c r="G17" t="inlineStr">
        <is>
          <t>1,058</t>
        </is>
      </c>
      <c r="H17" t="inlineStr">
        <is>
          <t>19,641</t>
        </is>
      </c>
    </row>
    <row r="18">
      <c r="A18" s="1" t="n">
        <v>16</v>
      </c>
      <c r="B18" t="inlineStr">
        <is>
          <t>1.1.8.1.1.</t>
        </is>
      </c>
      <c r="C18">
        <f>&gt;  =&gt;  Changes in Account Receivables</f>
        <v/>
      </c>
      <c r="D18" t="inlineStr">
        <is>
          <t>8,555</t>
        </is>
      </c>
      <c r="E18" t="inlineStr">
        <is>
          <t>-12,114</t>
        </is>
      </c>
      <c r="F18" t="inlineStr">
        <is>
          <t>42,075</t>
        </is>
      </c>
      <c r="G18" t="inlineStr">
        <is>
          <t>1,058</t>
        </is>
      </c>
      <c r="H18" t="inlineStr">
        <is>
          <t>19,641</t>
        </is>
      </c>
    </row>
    <row r="19">
      <c r="A19" s="1" t="n">
        <v>17</v>
      </c>
      <c r="B19" t="inlineStr">
        <is>
          <t>1.1.8.2.</t>
        </is>
      </c>
      <c r="C19">
        <f>&gt;  =&gt;Change in Prepaid Assets</f>
        <v/>
      </c>
      <c r="D19" t="inlineStr">
        <is>
          <t>7,721</t>
        </is>
      </c>
      <c r="E19" t="inlineStr">
        <is>
          <t>-39,101</t>
        </is>
      </c>
      <c r="F19" t="inlineStr">
        <is>
          <t>-7,259</t>
        </is>
      </c>
      <c r="G19" t="inlineStr">
        <is>
          <t>-25,076</t>
        </is>
      </c>
      <c r="H19" t="inlineStr">
        <is>
          <t>-20,389</t>
        </is>
      </c>
    </row>
    <row r="20">
      <c r="A20" s="1" t="n">
        <v>18</v>
      </c>
      <c r="B20" t="inlineStr">
        <is>
          <t>1.1.8.3.</t>
        </is>
      </c>
      <c r="C20">
        <f>&gt;  =&gt;Change in Payables And Accrued Expense</f>
        <v/>
      </c>
      <c r="D20" t="inlineStr">
        <is>
          <t>-26,961</t>
        </is>
      </c>
      <c r="E20" t="inlineStr">
        <is>
          <t>19,609</t>
        </is>
      </c>
      <c r="F20" t="inlineStr">
        <is>
          <t>-92,249</t>
        </is>
      </c>
      <c r="G20" t="inlineStr">
        <is>
          <t>53,266</t>
        </is>
      </c>
      <c r="H20" t="inlineStr">
        <is>
          <t>12,532</t>
        </is>
      </c>
    </row>
    <row r="21">
      <c r="A21" s="1" t="n">
        <v>19</v>
      </c>
      <c r="B21" t="inlineStr">
        <is>
          <t>1.1.8.3.1.</t>
        </is>
      </c>
      <c r="C21">
        <f>&gt;  =&gt;=&gt;Change in Payable</f>
        <v/>
      </c>
      <c r="D21" t="inlineStr">
        <is>
          <t>-6,012</t>
        </is>
      </c>
      <c r="E21" t="inlineStr">
        <is>
          <t>20,558</t>
        </is>
      </c>
      <c r="F21" t="inlineStr">
        <is>
          <t>-8,173</t>
        </is>
      </c>
      <c r="G21" t="inlineStr">
        <is>
          <t>22,922</t>
        </is>
      </c>
      <c r="H21" t="inlineStr">
        <is>
          <t>-14,315</t>
        </is>
      </c>
    </row>
    <row r="22">
      <c r="A22" s="1" t="n">
        <v>20</v>
      </c>
      <c r="B22" t="inlineStr">
        <is>
          <t>1.1.8.3.1.1.</t>
        </is>
      </c>
      <c r="C22">
        <f>&gt;  =&gt;=&gt;  Change in Account Payable</f>
        <v/>
      </c>
      <c r="D22" t="inlineStr">
        <is>
          <t>-6,012</t>
        </is>
      </c>
      <c r="E22" t="inlineStr">
        <is>
          <t>20,558</t>
        </is>
      </c>
      <c r="F22" t="inlineStr">
        <is>
          <t>-8,173</t>
        </is>
      </c>
      <c r="G22" t="inlineStr">
        <is>
          <t>22,922</t>
        </is>
      </c>
      <c r="H22" t="inlineStr">
        <is>
          <t>-14,315</t>
        </is>
      </c>
    </row>
    <row r="23">
      <c r="A23" s="1" t="n">
        <v>21</v>
      </c>
      <c r="B23" t="inlineStr">
        <is>
          <t>1.1.8.3.2.</t>
        </is>
      </c>
      <c r="C23">
        <f>&gt;  =&gt;  Change in Accrued Expense</f>
        <v/>
      </c>
      <c r="D23" t="inlineStr">
        <is>
          <t>-20,949</t>
        </is>
      </c>
      <c r="E23" t="inlineStr">
        <is>
          <t>-949</t>
        </is>
      </c>
      <c r="F23" t="inlineStr">
        <is>
          <t>-84,076</t>
        </is>
      </c>
      <c r="G23" t="inlineStr">
        <is>
          <t>30,344</t>
        </is>
      </c>
      <c r="H23" t="inlineStr">
        <is>
          <t>26,847</t>
        </is>
      </c>
    </row>
    <row r="24">
      <c r="A24" s="1" t="n">
        <v>22</v>
      </c>
      <c r="B24" t="inlineStr">
        <is>
          <t>1.1.8.4.</t>
        </is>
      </c>
      <c r="C24">
        <f>&gt;    Change in Other Working Capital</f>
        <v/>
      </c>
      <c r="D24" t="inlineStr">
        <is>
          <t>-19,667</t>
        </is>
      </c>
      <c r="E24" t="inlineStr">
        <is>
          <t>-9,317</t>
        </is>
      </c>
      <c r="F24" t="inlineStr">
        <is>
          <t>15,854</t>
        </is>
      </c>
      <c r="G24" t="inlineStr">
        <is>
          <t>22,317</t>
        </is>
      </c>
      <c r="H24" t="inlineStr">
        <is>
          <t>86,222</t>
        </is>
      </c>
    </row>
    <row r="25">
      <c r="A25" s="1" t="n">
        <v>23</v>
      </c>
      <c r="B25" t="inlineStr">
        <is>
          <t>1.2.</t>
        </is>
      </c>
      <c r="C25" t="inlineStr">
        <is>
          <t xml:space="preserve">  Cash from Discontinued Operating Activities</t>
        </is>
      </c>
      <c r="D25" t="inlineStr">
        <is>
          <t>1,892</t>
        </is>
      </c>
      <c r="E25" t="inlineStr">
        <is>
          <t>8,462</t>
        </is>
      </c>
      <c r="F25" t="inlineStr">
        <is>
          <t>-13,307</t>
        </is>
      </c>
      <c r="G25" t="inlineStr">
        <is>
          <t>4,355</t>
        </is>
      </c>
      <c r="H25" t="inlineStr">
        <is>
          <t>52,149</t>
        </is>
      </c>
    </row>
    <row r="26">
      <c r="A26" s="1" t="n">
        <v>24</v>
      </c>
      <c r="B26" t="inlineStr">
        <is>
          <t>2.</t>
        </is>
      </c>
      <c r="C26" t="inlineStr">
        <is>
          <t>Investing Cash Flow</t>
        </is>
      </c>
      <c r="D26" t="inlineStr">
        <is>
          <t>-15,848</t>
        </is>
      </c>
      <c r="E26" t="inlineStr">
        <is>
          <t>-42,429</t>
        </is>
      </c>
      <c r="F26" t="inlineStr">
        <is>
          <t>72,729</t>
        </is>
      </c>
      <c r="G26" t="inlineStr">
        <is>
          <t>296,031</t>
        </is>
      </c>
      <c r="H26" t="inlineStr">
        <is>
          <t>-37,315</t>
        </is>
      </c>
    </row>
    <row r="27">
      <c r="A27" s="1" t="n">
        <v>25</v>
      </c>
      <c r="B27" t="inlineStr">
        <is>
          <t>2.1.</t>
        </is>
      </c>
      <c r="C27" t="inlineStr">
        <is>
          <t xml:space="preserve">  Cash Flow from Continuing Investing Activities</t>
        </is>
      </c>
      <c r="D27" t="inlineStr">
        <is>
          <t>-15,848</t>
        </is>
      </c>
      <c r="E27" t="inlineStr">
        <is>
          <t>-42,429</t>
        </is>
      </c>
      <c r="F27" t="inlineStr">
        <is>
          <t>72,729</t>
        </is>
      </c>
      <c r="G27" t="inlineStr">
        <is>
          <t>296,031</t>
        </is>
      </c>
      <c r="H27" t="inlineStr">
        <is>
          <t>-37,315</t>
        </is>
      </c>
    </row>
    <row r="28">
      <c r="A28" s="1" t="n">
        <v>26</v>
      </c>
      <c r="B28" t="inlineStr">
        <is>
          <t>2.1.1.</t>
        </is>
      </c>
      <c r="C28" t="inlineStr">
        <is>
          <t xml:space="preserve">  =&gt;Capital Expenditure Reported</t>
        </is>
      </c>
      <c r="D28" t="inlineStr">
        <is>
          <t>-51,508</t>
        </is>
      </c>
      <c r="E28" t="inlineStr">
        <is>
          <t>-56,514</t>
        </is>
      </c>
      <c r="F28" t="inlineStr">
        <is>
          <t>-61,297</t>
        </is>
      </c>
      <c r="G28" t="inlineStr">
        <is>
          <t>-44,185</t>
        </is>
      </c>
      <c r="H28" t="inlineStr">
        <is>
          <t>-48,845</t>
        </is>
      </c>
    </row>
    <row r="29">
      <c r="A29" s="1" t="n">
        <v>27</v>
      </c>
      <c r="B29" t="inlineStr">
        <is>
          <t>2.1.2.</t>
        </is>
      </c>
      <c r="C29" t="inlineStr">
        <is>
          <t xml:space="preserve">  =&gt;Net Business Purchase And Sale</t>
        </is>
      </c>
      <c r="D29" t="inlineStr">
        <is>
          <t>-40,665</t>
        </is>
      </c>
      <c r="E29" t="inlineStr">
        <is>
          <t>-35,540</t>
        </is>
      </c>
      <c r="F29" t="inlineStr">
        <is>
          <t>-850</t>
        </is>
      </c>
      <c r="G29" t="inlineStr">
        <is>
          <t>386,170</t>
        </is>
      </c>
      <c r="H29" t="inlineStr">
        <is>
          <t>-110,170</t>
        </is>
      </c>
    </row>
    <row r="30">
      <c r="A30" s="1" t="n">
        <v>28</v>
      </c>
      <c r="B30" t="inlineStr">
        <is>
          <t>2.1.2.1.</t>
        </is>
      </c>
      <c r="C30" t="inlineStr">
        <is>
          <t xml:space="preserve">  =&gt;=&gt;Purchase of Business</t>
        </is>
      </c>
      <c r="D30" t="inlineStr">
        <is>
          <t>-50,550</t>
        </is>
      </c>
      <c r="E30" t="inlineStr">
        <is>
          <t>-45,425</t>
        </is>
      </c>
      <c r="F30" t="inlineStr">
        <is>
          <t>-1,000</t>
        </is>
      </c>
      <c r="G30" t="inlineStr">
        <is>
          <t>-20,873</t>
        </is>
      </c>
      <c r="H30" t="inlineStr">
        <is>
          <t>-110,170</t>
        </is>
      </c>
    </row>
    <row r="31">
      <c r="A31" s="1" t="n">
        <v>29</v>
      </c>
      <c r="B31" t="inlineStr">
        <is>
          <t>2.1.2.2.</t>
        </is>
      </c>
      <c r="C31" t="inlineStr">
        <is>
          <t xml:space="preserve">  =&gt;  Sale of Business</t>
        </is>
      </c>
      <c r="D31" t="inlineStr">
        <is>
          <t>-</t>
        </is>
      </c>
      <c r="E31" t="inlineStr">
        <is>
          <t>9,885</t>
        </is>
      </c>
      <c r="F31" t="inlineStr">
        <is>
          <t>150</t>
        </is>
      </c>
      <c r="G31" t="inlineStr">
        <is>
          <t>407,043</t>
        </is>
      </c>
      <c r="H31" t="inlineStr">
        <is>
          <t>-</t>
        </is>
      </c>
    </row>
    <row r="32">
      <c r="A32" s="1" t="n">
        <v>30</v>
      </c>
      <c r="B32" t="inlineStr">
        <is>
          <t>2.1.3.</t>
        </is>
      </c>
      <c r="C32" t="inlineStr">
        <is>
          <t xml:space="preserve">  =&gt;Net Investment Purchase And Sale</t>
        </is>
      </c>
      <c r="D32" t="inlineStr">
        <is>
          <t>74,839</t>
        </is>
      </c>
      <c r="E32" t="inlineStr">
        <is>
          <t>48,893</t>
        </is>
      </c>
      <c r="F32" t="inlineStr">
        <is>
          <t>133,729</t>
        </is>
      </c>
      <c r="G32" t="inlineStr">
        <is>
          <t>-45,954</t>
        </is>
      </c>
      <c r="H32" t="inlineStr">
        <is>
          <t>121,700</t>
        </is>
      </c>
    </row>
    <row r="33">
      <c r="A33" s="1" t="n">
        <v>31</v>
      </c>
      <c r="B33" t="inlineStr">
        <is>
          <t>2.1.3.1.</t>
        </is>
      </c>
      <c r="C33" t="inlineStr">
        <is>
          <t xml:space="preserve">  =&gt;=&gt;Purchase of Investment</t>
        </is>
      </c>
      <c r="D33" t="inlineStr">
        <is>
          <t>-37,119</t>
        </is>
      </c>
      <c r="E33" t="inlineStr">
        <is>
          <t>-78,485</t>
        </is>
      </c>
      <c r="F33" t="inlineStr">
        <is>
          <t>-180,005</t>
        </is>
      </c>
      <c r="G33" t="inlineStr">
        <is>
          <t>-349,125</t>
        </is>
      </c>
      <c r="H33" t="inlineStr">
        <is>
          <t>-201,995</t>
        </is>
      </c>
    </row>
    <row r="34">
      <c r="A34" s="1" t="n">
        <v>32</v>
      </c>
      <c r="B34" t="inlineStr">
        <is>
          <t>2.1.3.2.</t>
        </is>
      </c>
      <c r="C34" t="inlineStr">
        <is>
          <t xml:space="preserve">  =&gt;  Sale of Investment</t>
        </is>
      </c>
      <c r="D34" t="inlineStr">
        <is>
          <t>111,958</t>
        </is>
      </c>
      <c r="E34" t="inlineStr">
        <is>
          <t>127,378</t>
        </is>
      </c>
      <c r="F34" t="inlineStr">
        <is>
          <t>313,734</t>
        </is>
      </c>
      <c r="G34" t="inlineStr">
        <is>
          <t>303,171</t>
        </is>
      </c>
      <c r="H34" t="inlineStr">
        <is>
          <t>323,695</t>
        </is>
      </c>
    </row>
    <row r="35">
      <c r="A35" s="1" t="n">
        <v>33</v>
      </c>
      <c r="B35" t="inlineStr">
        <is>
          <t>2.1.4.</t>
        </is>
      </c>
      <c r="C35" t="inlineStr">
        <is>
          <t xml:space="preserve">    Net Other Investing Changes</t>
        </is>
      </c>
      <c r="D35" t="inlineStr">
        <is>
          <t>1,486</t>
        </is>
      </c>
      <c r="E35" t="inlineStr">
        <is>
          <t>732</t>
        </is>
      </c>
      <c r="F35" t="inlineStr">
        <is>
          <t>1,147</t>
        </is>
      </c>
      <c r="G35" t="inlineStr">
        <is>
          <t>-</t>
        </is>
      </c>
      <c r="H35" t="inlineStr">
        <is>
          <t>-</t>
        </is>
      </c>
    </row>
    <row r="36">
      <c r="A36" s="1" t="n">
        <v>34</v>
      </c>
      <c r="B36" t="inlineStr">
        <is>
          <t>3.</t>
        </is>
      </c>
      <c r="C36" t="inlineStr">
        <is>
          <t>Financing Cash Flow</t>
        </is>
      </c>
      <c r="D36" t="inlineStr">
        <is>
          <t>-390,492</t>
        </is>
      </c>
      <c r="E36" t="inlineStr">
        <is>
          <t>-322,740</t>
        </is>
      </c>
      <c r="F36" t="inlineStr">
        <is>
          <t>-586,207</t>
        </is>
      </c>
      <c r="G36" t="inlineStr">
        <is>
          <t>-452,037</t>
        </is>
      </c>
      <c r="H36" t="inlineStr">
        <is>
          <t>-680,348</t>
        </is>
      </c>
    </row>
    <row r="37">
      <c r="A37" s="1" t="n">
        <v>35</v>
      </c>
      <c r="B37" t="inlineStr">
        <is>
          <t>3.1.</t>
        </is>
      </c>
      <c r="C37" t="inlineStr">
        <is>
          <t xml:space="preserve">  Cash Flow from Continuing Financing Activities</t>
        </is>
      </c>
      <c r="D37" t="inlineStr">
        <is>
          <t>-390,492</t>
        </is>
      </c>
      <c r="E37" t="inlineStr">
        <is>
          <t>-322,740</t>
        </is>
      </c>
      <c r="F37" t="inlineStr">
        <is>
          <t>-586,207</t>
        </is>
      </c>
      <c r="G37" t="inlineStr">
        <is>
          <t>-452,037</t>
        </is>
      </c>
      <c r="H37" t="inlineStr">
        <is>
          <t>-680,348</t>
        </is>
      </c>
    </row>
    <row r="38">
      <c r="A38" s="1" t="n">
        <v>36</v>
      </c>
      <c r="B38" t="inlineStr">
        <is>
          <t>3.1.1.</t>
        </is>
      </c>
      <c r="C38" t="inlineStr">
        <is>
          <t xml:space="preserve">  =&gt;Net Issuance Payments of Debt</t>
        </is>
      </c>
      <c r="D38" t="inlineStr">
        <is>
          <t>-258,722</t>
        </is>
      </c>
      <c r="E38" t="inlineStr">
        <is>
          <t>-230,076</t>
        </is>
      </c>
      <c r="F38" t="inlineStr">
        <is>
          <t>-513,642</t>
        </is>
      </c>
      <c r="G38" t="inlineStr">
        <is>
          <t>-300,000</t>
        </is>
      </c>
      <c r="H38" t="inlineStr">
        <is>
          <t>-481,172</t>
        </is>
      </c>
    </row>
    <row r="39">
      <c r="A39" s="1" t="n">
        <v>37</v>
      </c>
      <c r="B39" t="inlineStr">
        <is>
          <t>3.1.1.1.</t>
        </is>
      </c>
      <c r="C39" t="inlineStr">
        <is>
          <t xml:space="preserve">  =&gt;=&gt;Net Long Term Debt Issuance</t>
        </is>
      </c>
      <c r="D39" t="inlineStr">
        <is>
          <t>-258,722</t>
        </is>
      </c>
      <c r="E39" t="inlineStr">
        <is>
          <t>-230,076</t>
        </is>
      </c>
      <c r="F39" t="inlineStr">
        <is>
          <t>-513,642</t>
        </is>
      </c>
      <c r="G39" t="inlineStr">
        <is>
          <t>-300,000</t>
        </is>
      </c>
      <c r="H39" t="inlineStr">
        <is>
          <t>-481,172</t>
        </is>
      </c>
    </row>
    <row r="40">
      <c r="A40" s="1" t="n">
        <v>38</v>
      </c>
      <c r="B40" t="inlineStr">
        <is>
          <t>3.1.1.1.1.</t>
        </is>
      </c>
      <c r="C40" t="inlineStr">
        <is>
          <t xml:space="preserve">  =&gt;=&gt;=&gt;Long Term Debt Issuance</t>
        </is>
      </c>
      <c r="D40" t="inlineStr">
        <is>
          <t>-</t>
        </is>
      </c>
      <c r="E40" t="inlineStr">
        <is>
          <t>-</t>
        </is>
      </c>
      <c r="F40" t="inlineStr">
        <is>
          <t>230,000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3.1.1.1.2.</t>
        </is>
      </c>
      <c r="C41" t="inlineStr">
        <is>
          <t xml:space="preserve">  =&gt;=&gt;  Long Term Debt Payments</t>
        </is>
      </c>
      <c r="D41" t="inlineStr">
        <is>
          <t>-258,722</t>
        </is>
      </c>
      <c r="E41" t="inlineStr">
        <is>
          <t>-230,076</t>
        </is>
      </c>
      <c r="F41" t="inlineStr">
        <is>
          <t>-513,642</t>
        </is>
      </c>
      <c r="G41" t="inlineStr">
        <is>
          <t>-300,000</t>
        </is>
      </c>
      <c r="H41" t="inlineStr">
        <is>
          <t>-481,172</t>
        </is>
      </c>
    </row>
    <row r="42">
      <c r="A42" s="1" t="n">
        <v>40</v>
      </c>
      <c r="B42" t="inlineStr">
        <is>
          <t>3.1.1.2.</t>
        </is>
      </c>
      <c r="C42" t="inlineStr">
        <is>
          <t xml:space="preserve">  =&gt;  Net Short Term Debt Issuance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-</t>
        </is>
      </c>
    </row>
    <row r="43">
      <c r="A43" s="1" t="n">
        <v>41</v>
      </c>
      <c r="B43" t="inlineStr">
        <is>
          <t>3.1.1.2.1.</t>
        </is>
      </c>
      <c r="C43" t="inlineStr">
        <is>
          <t xml:space="preserve">  =&gt;  =&gt;Short Term Debt Issuance</t>
        </is>
      </c>
      <c r="D43" t="inlineStr">
        <is>
          <t>-</t>
        </is>
      </c>
      <c r="E43" t="inlineStr">
        <is>
          <t>0</t>
        </is>
      </c>
      <c r="F43" t="inlineStr">
        <is>
          <t>230,000</t>
        </is>
      </c>
      <c r="G43" t="inlineStr">
        <is>
          <t>-</t>
        </is>
      </c>
      <c r="H43" t="inlineStr">
        <is>
          <t>-</t>
        </is>
      </c>
    </row>
    <row r="44">
      <c r="A44" s="1" t="n">
        <v>42</v>
      </c>
      <c r="B44" t="inlineStr">
        <is>
          <t>3.1.1.2.2.</t>
        </is>
      </c>
      <c r="C44" t="inlineStr">
        <is>
          <t xml:space="preserve">  =&gt;    Short Term Debt Payments</t>
        </is>
      </c>
      <c r="D44" t="inlineStr">
        <is>
          <t>-</t>
        </is>
      </c>
      <c r="E44" t="inlineStr">
        <is>
          <t>0</t>
        </is>
      </c>
      <c r="F44" t="inlineStr">
        <is>
          <t>-230,000</t>
        </is>
      </c>
      <c r="G44" t="inlineStr">
        <is>
          <t>-</t>
        </is>
      </c>
      <c r="H44" t="inlineStr">
        <is>
          <t>-</t>
        </is>
      </c>
    </row>
    <row r="45">
      <c r="A45" s="1" t="n">
        <v>43</v>
      </c>
      <c r="B45" t="inlineStr">
        <is>
          <t>3.1.2.</t>
        </is>
      </c>
      <c r="C45" t="inlineStr">
        <is>
          <t xml:space="preserve">  =&gt;Net Common Stock Issuance</t>
        </is>
      </c>
      <c r="D45" t="inlineStr">
        <is>
          <t>-</t>
        </is>
      </c>
      <c r="E45" t="inlineStr">
        <is>
          <t>0</t>
        </is>
      </c>
      <c r="F45" t="inlineStr">
        <is>
          <t>-169,217</t>
        </is>
      </c>
      <c r="G45" t="inlineStr">
        <is>
          <t>-126,938</t>
        </is>
      </c>
      <c r="H45" t="inlineStr">
        <is>
          <t>-136,090</t>
        </is>
      </c>
    </row>
    <row r="46">
      <c r="A46" s="1" t="n">
        <v>44</v>
      </c>
      <c r="B46" t="inlineStr">
        <is>
          <t>3.1.2.1.</t>
        </is>
      </c>
      <c r="C46" t="inlineStr">
        <is>
          <t xml:space="preserve">  =&gt;  Common Stock Payments</t>
        </is>
      </c>
      <c r="D46" t="inlineStr">
        <is>
          <t>-</t>
        </is>
      </c>
      <c r="E46" t="inlineStr">
        <is>
          <t>0</t>
        </is>
      </c>
      <c r="F46" t="inlineStr">
        <is>
          <t>-169,217</t>
        </is>
      </c>
      <c r="G46" t="inlineStr">
        <is>
          <t>-126,938</t>
        </is>
      </c>
      <c r="H46" t="inlineStr">
        <is>
          <t>-136,090</t>
        </is>
      </c>
    </row>
    <row r="47">
      <c r="A47" s="1" t="n">
        <v>45</v>
      </c>
      <c r="B47" t="inlineStr">
        <is>
          <t>3.1.3.</t>
        </is>
      </c>
      <c r="C47" t="inlineStr">
        <is>
          <t xml:space="preserve">  =&gt;Proceeds from Stock Option Exercised</t>
        </is>
      </c>
      <c r="D47" t="inlineStr">
        <is>
          <t>-</t>
        </is>
      </c>
      <c r="E47" t="inlineStr">
        <is>
          <t>17,068</t>
        </is>
      </c>
      <c r="F47" t="inlineStr">
        <is>
          <t>14,840</t>
        </is>
      </c>
      <c r="G47" t="inlineStr">
        <is>
          <t>16,597</t>
        </is>
      </c>
      <c r="H47" t="inlineStr">
        <is>
          <t>18,384</t>
        </is>
      </c>
    </row>
    <row r="48">
      <c r="A48" s="1" t="n">
        <v>46</v>
      </c>
      <c r="B48" t="inlineStr">
        <is>
          <t>3.1.4.</t>
        </is>
      </c>
      <c r="C48" t="inlineStr">
        <is>
          <t xml:space="preserve">    Net Other Financing Charges</t>
        </is>
      </c>
      <c r="D48" t="inlineStr">
        <is>
          <t>-148,838</t>
        </is>
      </c>
      <c r="E48" t="inlineStr">
        <is>
          <t>-109,732</t>
        </is>
      </c>
      <c r="F48" t="inlineStr">
        <is>
          <t>81,812</t>
        </is>
      </c>
      <c r="G48" t="inlineStr">
        <is>
          <t>-41,696</t>
        </is>
      </c>
      <c r="H48" t="inlineStr">
        <is>
          <t>-81,470</t>
        </is>
      </c>
    </row>
    <row r="49">
      <c r="A49" s="1" t="n">
        <v>47</v>
      </c>
      <c r="B49" t="inlineStr">
        <is>
          <t>4.</t>
        </is>
      </c>
      <c r="C49" t="inlineStr">
        <is>
          <t>End Cash Position</t>
        </is>
      </c>
      <c r="D49" t="inlineStr">
        <is>
          <t>93,407</t>
        </is>
      </c>
      <c r="E49" t="inlineStr">
        <is>
          <t>187,307</t>
        </is>
      </c>
      <c r="F49" t="inlineStr">
        <is>
          <t>301,233</t>
        </is>
      </c>
      <c r="G49" t="inlineStr">
        <is>
          <t>560,961</t>
        </is>
      </c>
      <c r="H49" t="inlineStr">
        <is>
          <t>315,963</t>
        </is>
      </c>
    </row>
    <row r="50">
      <c r="A50" s="1" t="n">
        <v>48</v>
      </c>
      <c r="B50" t="inlineStr">
        <is>
          <t>4.1.</t>
        </is>
      </c>
      <c r="C50">
        <f>&gt;Changes in Cash</f>
        <v/>
      </c>
      <c r="D50" t="inlineStr">
        <is>
          <t>-206,039</t>
        </is>
      </c>
      <c r="E50" t="inlineStr">
        <is>
          <t>-117,530</t>
        </is>
      </c>
      <c r="F50" t="inlineStr">
        <is>
          <t>-258,914</t>
        </is>
      </c>
      <c r="G50" t="inlineStr">
        <is>
          <t>245,351</t>
        </is>
      </c>
      <c r="H50" t="inlineStr">
        <is>
          <t>-273,237</t>
        </is>
      </c>
    </row>
    <row r="51">
      <c r="A51" s="1" t="n">
        <v>49</v>
      </c>
      <c r="B51" t="inlineStr">
        <is>
          <t>4.2.</t>
        </is>
      </c>
      <c r="C51">
        <f>&gt;Effect of Exchange Rate Changes</f>
        <v/>
      </c>
      <c r="D51" t="inlineStr">
        <is>
          <t>-1,458</t>
        </is>
      </c>
      <c r="E51" t="inlineStr">
        <is>
          <t>3,604</t>
        </is>
      </c>
      <c r="F51" t="inlineStr">
        <is>
          <t>-814</t>
        </is>
      </c>
      <c r="G51" t="inlineStr">
        <is>
          <t>-353</t>
        </is>
      </c>
      <c r="H51" t="inlineStr">
        <is>
          <t>-3,099</t>
        </is>
      </c>
    </row>
    <row r="52">
      <c r="A52" s="1" t="n">
        <v>50</v>
      </c>
      <c r="B52" t="inlineStr">
        <is>
          <t>4.3.</t>
        </is>
      </c>
      <c r="C52" t="inlineStr">
        <is>
          <t xml:space="preserve">  Beginning Cash Position</t>
        </is>
      </c>
      <c r="D52" t="inlineStr">
        <is>
          <t>299,446</t>
        </is>
      </c>
      <c r="E52" t="inlineStr">
        <is>
          <t>301,233</t>
        </is>
      </c>
      <c r="F52" t="inlineStr">
        <is>
          <t>560,961</t>
        </is>
      </c>
      <c r="G52" t="inlineStr">
        <is>
          <t>315,963</t>
        </is>
      </c>
      <c r="H52" t="inlineStr">
        <is>
          <t>592,299</t>
        </is>
      </c>
    </row>
    <row r="53">
      <c r="A53" s="1" t="n">
        <v>51</v>
      </c>
      <c r="B53" t="inlineStr">
        <is>
          <t>5.</t>
        </is>
      </c>
      <c r="C53" t="inlineStr">
        <is>
          <t>Capital Expenditure</t>
        </is>
      </c>
      <c r="D53" t="inlineStr">
        <is>
          <t>-51,508</t>
        </is>
      </c>
      <c r="E53" t="inlineStr">
        <is>
          <t>-56,514</t>
        </is>
      </c>
      <c r="F53" t="inlineStr">
        <is>
          <t>-61,297</t>
        </is>
      </c>
      <c r="G53" t="inlineStr">
        <is>
          <t>-44,185</t>
        </is>
      </c>
      <c r="H53" t="inlineStr">
        <is>
          <t>-48,845</t>
        </is>
      </c>
    </row>
    <row r="54">
      <c r="A54" s="1" t="n">
        <v>52</v>
      </c>
      <c r="B54" t="inlineStr">
        <is>
          <t>6.</t>
        </is>
      </c>
      <c r="C54" t="inlineStr">
        <is>
          <t>Issuance of Debt</t>
        </is>
      </c>
      <c r="D54" t="inlineStr">
        <is>
          <t>-</t>
        </is>
      </c>
      <c r="E54" t="inlineStr">
        <is>
          <t>0</t>
        </is>
      </c>
      <c r="F54" t="inlineStr">
        <is>
          <t>230,000</t>
        </is>
      </c>
      <c r="G54" t="inlineStr">
        <is>
          <t>0</t>
        </is>
      </c>
      <c r="H54" t="inlineStr">
        <is>
          <t>0</t>
        </is>
      </c>
    </row>
    <row r="55">
      <c r="A55" s="1" t="n">
        <v>53</v>
      </c>
      <c r="B55" t="inlineStr">
        <is>
          <t>7.</t>
        </is>
      </c>
      <c r="C55" t="inlineStr">
        <is>
          <t>Repayment of Debt</t>
        </is>
      </c>
      <c r="D55" t="inlineStr">
        <is>
          <t>-258,722</t>
        </is>
      </c>
      <c r="E55" t="inlineStr">
        <is>
          <t>-230,076</t>
        </is>
      </c>
      <c r="F55" t="inlineStr">
        <is>
          <t>-743,642</t>
        </is>
      </c>
      <c r="G55" t="inlineStr">
        <is>
          <t>-300,000</t>
        </is>
      </c>
      <c r="H55" t="inlineStr">
        <is>
          <t>-481,172</t>
        </is>
      </c>
    </row>
    <row r="56">
      <c r="A56" s="1" t="n">
        <v>54</v>
      </c>
      <c r="B56" t="inlineStr">
        <is>
          <t>8.</t>
        </is>
      </c>
      <c r="C56" t="inlineStr">
        <is>
          <t>Repurchase of Capital Stock</t>
        </is>
      </c>
      <c r="D56" t="inlineStr">
        <is>
          <t>-</t>
        </is>
      </c>
      <c r="E56" t="inlineStr">
        <is>
          <t>0</t>
        </is>
      </c>
      <c r="F56" t="inlineStr">
        <is>
          <t>-169,217</t>
        </is>
      </c>
      <c r="G56" t="inlineStr">
        <is>
          <t>-126,938</t>
        </is>
      </c>
      <c r="H56" t="inlineStr">
        <is>
          <t>-136,090</t>
        </is>
      </c>
    </row>
    <row r="57">
      <c r="A57" s="1" t="n">
        <v>55</v>
      </c>
      <c r="B57" t="inlineStr">
        <is>
          <t>9.</t>
        </is>
      </c>
      <c r="C57" t="inlineStr">
        <is>
          <t>Free Cash Flow</t>
        </is>
      </c>
      <c r="D57" t="inlineStr">
        <is>
          <t>148,793</t>
        </is>
      </c>
      <c r="E57" t="inlineStr">
        <is>
          <t>191,125</t>
        </is>
      </c>
      <c r="F57" t="inlineStr">
        <is>
          <t>193,267</t>
        </is>
      </c>
      <c r="G57" t="inlineStr">
        <is>
          <t>357,172</t>
        </is>
      </c>
      <c r="H57" t="inlineStr">
        <is>
          <t>395,581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2022-02-27T20:48:43Z</dcterms:created>
  <dcterms:modified xmlns:dcterms="http://purl.org/dc/terms/" xmlns:xsi="http://www.w3.org/2001/XMLSchema-instance" xsi:type="dcterms:W3CDTF">2022-02-27T20:48:43Z</dcterms:modified>
</cp:coreProperties>
</file>