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6/29/2021</t>
        </is>
      </c>
      <c r="F1" s="1" t="inlineStr">
        <is>
          <t>6/29/2020</t>
        </is>
      </c>
      <c r="G1" s="1" t="inlineStr">
        <is>
          <t>6/29/2019</t>
        </is>
      </c>
      <c r="H1" s="1" t="inlineStr">
        <is>
          <t>6/29/2018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612,800</t>
        </is>
      </c>
      <c r="E2" t="inlineStr">
        <is>
          <t>525,600</t>
        </is>
      </c>
      <c r="F2" t="inlineStr">
        <is>
          <t>903,900</t>
        </is>
      </c>
      <c r="G2" t="inlineStr">
        <is>
          <t>1,080,000</t>
        </is>
      </c>
      <c r="H2" t="inlineStr">
        <is>
          <t>1,493,680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612,800</t>
        </is>
      </c>
      <c r="E3" t="inlineStr">
        <is>
          <t>525,600</t>
        </is>
      </c>
      <c r="F3" t="inlineStr">
        <is>
          <t>903,900</t>
        </is>
      </c>
      <c r="G3" t="inlineStr">
        <is>
          <t>1,080,000</t>
        </is>
      </c>
      <c r="H3" t="inlineStr">
        <is>
          <t>1,493,680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418,600</t>
        </is>
      </c>
      <c r="E4" t="inlineStr">
        <is>
          <t>361,000</t>
        </is>
      </c>
      <c r="F4" t="inlineStr">
        <is>
          <t>655,600</t>
        </is>
      </c>
      <c r="G4" t="inlineStr">
        <is>
          <t>689,000</t>
        </is>
      </c>
      <c r="H4" t="inlineStr">
        <is>
          <t>1,086,038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194,200</t>
        </is>
      </c>
      <c r="E5" t="inlineStr">
        <is>
          <t>164,600</t>
        </is>
      </c>
      <c r="F5" t="inlineStr">
        <is>
          <t>248,300</t>
        </is>
      </c>
      <c r="G5" t="inlineStr">
        <is>
          <t>391,000</t>
        </is>
      </c>
      <c r="H5" t="inlineStr">
        <is>
          <t>407,642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393,500</t>
        </is>
      </c>
      <c r="E6" t="inlineStr">
        <is>
          <t>373,900</t>
        </is>
      </c>
      <c r="F6" t="inlineStr">
        <is>
          <t>410,100</t>
        </is>
      </c>
      <c r="G6" t="inlineStr">
        <is>
          <t>402,200</t>
        </is>
      </c>
      <c r="H6" t="inlineStr">
        <is>
          <t>478,582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187,800</t>
        </is>
      </c>
      <c r="E7" t="inlineStr">
        <is>
          <t>181,600</t>
        </is>
      </c>
      <c r="F7" t="inlineStr">
        <is>
          <t>211,400</t>
        </is>
      </c>
      <c r="G7" t="inlineStr">
        <is>
          <t>200,700</t>
        </is>
      </c>
      <c r="H7" t="inlineStr">
        <is>
          <t>283,489</t>
        </is>
      </c>
    </row>
    <row r="8">
      <c r="A8" s="1" t="n">
        <v>6</v>
      </c>
      <c r="B8" t="inlineStr">
        <is>
          <t>4.2.</t>
        </is>
      </c>
      <c r="C8">
        <f>&gt;Research &amp; Development</f>
        <v/>
      </c>
      <c r="D8" t="inlineStr">
        <is>
          <t>191,200</t>
        </is>
      </c>
      <c r="E8" t="inlineStr">
        <is>
          <t>177,800</t>
        </is>
      </c>
      <c r="F8" t="inlineStr">
        <is>
          <t>184,200</t>
        </is>
      </c>
      <c r="G8" t="inlineStr">
        <is>
          <t>157,900</t>
        </is>
      </c>
      <c r="H8" t="inlineStr">
        <is>
          <t>164,321</t>
        </is>
      </c>
    </row>
    <row r="9">
      <c r="A9" s="1" t="n">
        <v>7</v>
      </c>
      <c r="B9" t="inlineStr">
        <is>
          <t>4.3.</t>
        </is>
      </c>
      <c r="C9">
        <f>&gt;Depreciation Amortization Depletion</f>
        <v/>
      </c>
      <c r="D9" t="inlineStr">
        <is>
          <t>14,500</t>
        </is>
      </c>
      <c r="E9" t="inlineStr">
        <is>
          <t>14,500</t>
        </is>
      </c>
      <c r="F9" t="inlineStr">
        <is>
          <t>14,500</t>
        </is>
      </c>
      <c r="G9" t="inlineStr">
        <is>
          <t>15,600</t>
        </is>
      </c>
      <c r="H9" t="inlineStr">
        <is>
          <t>30,772</t>
        </is>
      </c>
    </row>
    <row r="10">
      <c r="A10" s="1" t="n">
        <v>8</v>
      </c>
      <c r="B10" t="inlineStr">
        <is>
          <t>4.3.1.</t>
        </is>
      </c>
      <c r="C10">
        <f>&gt;  Depreciation &amp; amortization</f>
        <v/>
      </c>
      <c r="D10" t="inlineStr">
        <is>
          <t>14,500</t>
        </is>
      </c>
      <c r="E10" t="inlineStr">
        <is>
          <t>14,500</t>
        </is>
      </c>
      <c r="F10" t="inlineStr">
        <is>
          <t>14,500</t>
        </is>
      </c>
      <c r="G10" t="inlineStr">
        <is>
          <t>15,600</t>
        </is>
      </c>
      <c r="H10" t="inlineStr">
        <is>
          <t>30,772</t>
        </is>
      </c>
    </row>
    <row r="11">
      <c r="A11" s="1" t="n">
        <v>9</v>
      </c>
      <c r="B11" t="inlineStr">
        <is>
          <t>4.3.1.1.</t>
        </is>
      </c>
      <c r="C11">
        <f>&gt;    Amortization</f>
        <v/>
      </c>
      <c r="D11" t="inlineStr">
        <is>
          <t>14,500</t>
        </is>
      </c>
      <c r="E11" t="inlineStr">
        <is>
          <t>14,500</t>
        </is>
      </c>
      <c r="F11" t="inlineStr">
        <is>
          <t>14,500</t>
        </is>
      </c>
      <c r="G11" t="inlineStr">
        <is>
          <t>15,600</t>
        </is>
      </c>
      <c r="H11" t="inlineStr">
        <is>
          <t>30,772</t>
        </is>
      </c>
    </row>
    <row r="12">
      <c r="A12" s="1" t="n">
        <v>10</v>
      </c>
      <c r="B12" t="inlineStr">
        <is>
          <t>4.3.1.1.1.</t>
        </is>
      </c>
      <c r="C12">
        <f>&gt;      Amortization of Intangibles</f>
        <v/>
      </c>
      <c r="D12" t="inlineStr">
        <is>
          <t>14,500</t>
        </is>
      </c>
      <c r="E12" t="inlineStr">
        <is>
          <t>14,500</t>
        </is>
      </c>
      <c r="F12" t="inlineStr">
        <is>
          <t>14,500</t>
        </is>
      </c>
      <c r="G12" t="inlineStr">
        <is>
          <t>15,600</t>
        </is>
      </c>
      <c r="H12" t="inlineStr">
        <is>
          <t>30,772</t>
        </is>
      </c>
    </row>
    <row r="13">
      <c r="A13" s="1" t="n">
        <v>11</v>
      </c>
      <c r="B13" t="inlineStr">
        <is>
          <t>4.4.</t>
        </is>
      </c>
      <c r="C13" t="inlineStr">
        <is>
          <t xml:space="preserve">  Other Operating Expenses</t>
        </is>
      </c>
      <c r="D13" t="inlineStr">
        <is>
          <t>-</t>
        </is>
      </c>
      <c r="E13" t="inlineStr">
        <is>
          <t>29,100</t>
        </is>
      </c>
      <c r="F13" t="inlineStr">
        <is>
          <t>37,100</t>
        </is>
      </c>
      <c r="G13" t="inlineStr">
        <is>
          <t>28,000</t>
        </is>
      </c>
      <c r="H13" t="inlineStr">
        <is>
          <t>-</t>
        </is>
      </c>
    </row>
    <row r="14">
      <c r="A14" s="1" t="n">
        <v>12</v>
      </c>
      <c r="B14" t="inlineStr">
        <is>
          <t>5.</t>
        </is>
      </c>
      <c r="C14" t="inlineStr">
        <is>
          <t>Operating Income</t>
        </is>
      </c>
      <c r="D14" t="inlineStr">
        <is>
          <t>-199,300</t>
        </is>
      </c>
      <c r="E14" t="inlineStr">
        <is>
          <t>-209,300</t>
        </is>
      </c>
      <c r="F14" t="inlineStr">
        <is>
          <t>-161,800</t>
        </is>
      </c>
      <c r="G14" t="inlineStr">
        <is>
          <t>-11,200</t>
        </is>
      </c>
      <c r="H14" t="inlineStr">
        <is>
          <t>-70,940</t>
        </is>
      </c>
    </row>
    <row r="15">
      <c r="A15" s="1" t="n">
        <v>13</v>
      </c>
      <c r="B15" t="inlineStr">
        <is>
          <t>6.</t>
        </is>
      </c>
      <c r="C15" t="inlineStr">
        <is>
          <t>Net Non Operating Interest Income Expense</t>
        </is>
      </c>
      <c r="D15" t="inlineStr">
        <is>
          <t>-22,200</t>
        </is>
      </c>
      <c r="E15" t="inlineStr">
        <is>
          <t>-35,300</t>
        </is>
      </c>
      <c r="F15" t="inlineStr">
        <is>
          <t>-18,500</t>
        </is>
      </c>
      <c r="G15" t="inlineStr">
        <is>
          <t>-12,000</t>
        </is>
      </c>
      <c r="H15" t="inlineStr">
        <is>
          <t>1,827</t>
        </is>
      </c>
    </row>
    <row r="16">
      <c r="A16" s="1" t="n">
        <v>14</v>
      </c>
      <c r="B16" t="inlineStr">
        <is>
          <t>6.1.</t>
        </is>
      </c>
      <c r="C16">
        <f>&gt;Interest Income Non Operating</f>
        <v/>
      </c>
      <c r="D16" t="inlineStr">
        <is>
          <t>10,200</t>
        </is>
      </c>
      <c r="E16" t="inlineStr">
        <is>
          <t>10,100</t>
        </is>
      </c>
      <c r="F16" t="inlineStr">
        <is>
          <t>16,400</t>
        </is>
      </c>
      <c r="G16" t="inlineStr">
        <is>
          <t>-</t>
        </is>
      </c>
      <c r="H16" t="inlineStr">
        <is>
          <t>1,827</t>
        </is>
      </c>
    </row>
    <row r="17">
      <c r="A17" s="1" t="n">
        <v>15</v>
      </c>
      <c r="B17" t="inlineStr">
        <is>
          <t>6.2.</t>
        </is>
      </c>
      <c r="C17">
        <f>&gt;Interest Expense Non Operating</f>
        <v/>
      </c>
      <c r="D17" t="inlineStr">
        <is>
          <t>32,400</t>
        </is>
      </c>
      <c r="E17" t="inlineStr">
        <is>
          <t>45,400</t>
        </is>
      </c>
      <c r="F17" t="inlineStr">
        <is>
          <t>34,900</t>
        </is>
      </c>
      <c r="G17" t="inlineStr">
        <is>
          <t>-</t>
        </is>
      </c>
      <c r="H17" t="inlineStr">
        <is>
          <t>-</t>
        </is>
      </c>
    </row>
    <row r="18">
      <c r="A18" s="1" t="n">
        <v>16</v>
      </c>
      <c r="B18" t="inlineStr">
        <is>
          <t>6.3.</t>
        </is>
      </c>
      <c r="C18" t="inlineStr">
        <is>
          <t xml:space="preserve">  Total Other Finance Cost</t>
        </is>
      </c>
      <c r="D18" t="inlineStr">
        <is>
          <t>-</t>
        </is>
      </c>
      <c r="E18" t="inlineStr">
        <is>
          <t>-</t>
        </is>
      </c>
      <c r="F18" t="inlineStr">
        <is>
          <t>-</t>
        </is>
      </c>
      <c r="G18" t="inlineStr">
        <is>
          <t>12,000</t>
        </is>
      </c>
      <c r="H18" t="inlineStr">
        <is>
          <t>-</t>
        </is>
      </c>
    </row>
    <row r="19">
      <c r="A19" s="1" t="n">
        <v>17</v>
      </c>
      <c r="B19" t="inlineStr">
        <is>
          <t>7.</t>
        </is>
      </c>
      <c r="C19" t="inlineStr">
        <is>
          <t>Other Income Expense</t>
        </is>
      </c>
      <c r="D19" t="inlineStr">
        <is>
          <t>-146,600</t>
        </is>
      </c>
      <c r="E19" t="inlineStr">
        <is>
          <t>-95,600</t>
        </is>
      </c>
      <c r="F19" t="inlineStr">
        <is>
          <t>-10,100</t>
        </is>
      </c>
      <c r="G19" t="inlineStr">
        <is>
          <t>-22,000</t>
        </is>
      </c>
      <c r="H19" t="inlineStr">
        <is>
          <t>-248,332</t>
        </is>
      </c>
    </row>
    <row r="20">
      <c r="A20" s="1" t="n">
        <v>18</v>
      </c>
      <c r="B20" t="inlineStr">
        <is>
          <t>7.1.</t>
        </is>
      </c>
      <c r="C20">
        <f>&gt;Gain on Sale of Security</f>
        <v/>
      </c>
      <c r="D20" t="inlineStr">
        <is>
          <t>8,000</t>
        </is>
      </c>
      <c r="E20" t="inlineStr">
        <is>
          <t>10,000</t>
        </is>
      </c>
      <c r="F20" t="inlineStr">
        <is>
          <t>3,900</t>
        </is>
      </c>
      <c r="G20" t="inlineStr">
        <is>
          <t>-1,400</t>
        </is>
      </c>
      <c r="H20" t="inlineStr">
        <is>
          <t>2,164</t>
        </is>
      </c>
    </row>
    <row r="21">
      <c r="A21" s="1" t="n">
        <v>19</v>
      </c>
      <c r="B21" t="inlineStr">
        <is>
          <t>7.2.</t>
        </is>
      </c>
      <c r="C21">
        <f>&gt;Earnings from Equity Interest</f>
        <v/>
      </c>
      <c r="D21" t="inlineStr">
        <is>
          <t>-</t>
        </is>
      </c>
      <c r="E21" t="inlineStr">
        <is>
          <t>-</t>
        </is>
      </c>
      <c r="F21" t="inlineStr">
        <is>
          <t>14,200</t>
        </is>
      </c>
      <c r="G21" t="inlineStr">
        <is>
          <t>-16,200</t>
        </is>
      </c>
      <c r="H21" t="inlineStr">
        <is>
          <t>7,145</t>
        </is>
      </c>
    </row>
    <row r="22">
      <c r="A22" s="1" t="n">
        <v>20</v>
      </c>
      <c r="B22" t="inlineStr">
        <is>
          <t>7.3.</t>
        </is>
      </c>
      <c r="C22">
        <f>&gt;Special Income Charges</f>
        <v/>
      </c>
      <c r="D22" t="inlineStr">
        <is>
          <t>-146,200</t>
        </is>
      </c>
      <c r="E22" t="inlineStr">
        <is>
          <t>-104,600</t>
        </is>
      </c>
      <c r="F22" t="inlineStr">
        <is>
          <t>-28,700</t>
        </is>
      </c>
      <c r="G22" t="inlineStr">
        <is>
          <t>-4,700</t>
        </is>
      </c>
      <c r="H22" t="inlineStr">
        <is>
          <t>-258,147</t>
        </is>
      </c>
    </row>
    <row r="23">
      <c r="A23" s="1" t="n">
        <v>21</v>
      </c>
      <c r="B23" t="inlineStr">
        <is>
          <t>7.3.1.</t>
        </is>
      </c>
      <c r="C23">
        <f>&gt;=&gt;Restructuring &amp; Mergers Acquisition</f>
        <v/>
      </c>
      <c r="D23" t="inlineStr">
        <is>
          <t>43,500</t>
        </is>
      </c>
      <c r="E23" t="inlineStr">
        <is>
          <t>26,300</t>
        </is>
      </c>
      <c r="F23" t="inlineStr">
        <is>
          <t>44,100</t>
        </is>
      </c>
      <c r="G23" t="inlineStr">
        <is>
          <t>-</t>
        </is>
      </c>
      <c r="H23" t="inlineStr">
        <is>
          <t>-</t>
        </is>
      </c>
    </row>
    <row r="24">
      <c r="A24" s="1" t="n">
        <v>22</v>
      </c>
      <c r="B24" t="inlineStr">
        <is>
          <t>7.3.2.</t>
        </is>
      </c>
      <c r="C24">
        <f>&gt;=&gt;Impairment of Capital Assets</f>
        <v/>
      </c>
      <c r="D24" t="inlineStr">
        <is>
          <t>-</t>
        </is>
      </c>
      <c r="E24" t="inlineStr">
        <is>
          <t>-</t>
        </is>
      </c>
      <c r="F24" t="inlineStr">
        <is>
          <t>-</t>
        </is>
      </c>
      <c r="G24" t="inlineStr">
        <is>
          <t>-</t>
        </is>
      </c>
      <c r="H24" t="inlineStr">
        <is>
          <t>247,455</t>
        </is>
      </c>
    </row>
    <row r="25">
      <c r="A25" s="1" t="n">
        <v>23</v>
      </c>
      <c r="B25" t="inlineStr">
        <is>
          <t>7.3.3.</t>
        </is>
      </c>
      <c r="C25">
        <f>&gt;=&gt;Other Special Charges</f>
        <v/>
      </c>
      <c r="D25" t="inlineStr">
        <is>
          <t>-</t>
        </is>
      </c>
      <c r="E25" t="inlineStr">
        <is>
          <t>2,800</t>
        </is>
      </c>
      <c r="F25" t="inlineStr">
        <is>
          <t>-16,800</t>
        </is>
      </c>
      <c r="G25" t="inlineStr">
        <is>
          <t>-</t>
        </is>
      </c>
      <c r="H25" t="inlineStr">
        <is>
          <t>-</t>
        </is>
      </c>
    </row>
    <row r="26">
      <c r="A26" s="1" t="n">
        <v>24</v>
      </c>
      <c r="B26" t="inlineStr">
        <is>
          <t>7.3.4.</t>
        </is>
      </c>
      <c r="C26">
        <f>&gt;  Gain on Sale of PPE</f>
        <v/>
      </c>
      <c r="D26" t="inlineStr">
        <is>
          <t>-75,100</t>
        </is>
      </c>
      <c r="E26" t="inlineStr">
        <is>
          <t>-75,500</t>
        </is>
      </c>
      <c r="F26" t="inlineStr">
        <is>
          <t>-1,400</t>
        </is>
      </c>
      <c r="G26" t="inlineStr">
        <is>
          <t>-4,700</t>
        </is>
      </c>
      <c r="H26" t="inlineStr">
        <is>
          <t>-10,692</t>
        </is>
      </c>
    </row>
    <row r="27">
      <c r="A27" s="1" t="n">
        <v>25</v>
      </c>
      <c r="B27" t="inlineStr">
        <is>
          <t>7.4.</t>
        </is>
      </c>
      <c r="C27" t="inlineStr">
        <is>
          <t xml:space="preserve">  Other Non Operating Income Expenses</t>
        </is>
      </c>
      <c r="D27" t="inlineStr">
        <is>
          <t>-1,400</t>
        </is>
      </c>
      <c r="E27" t="inlineStr">
        <is>
          <t>-1,000</t>
        </is>
      </c>
      <c r="F27" t="inlineStr">
        <is>
          <t>500</t>
        </is>
      </c>
      <c r="G27" t="inlineStr">
        <is>
          <t>300</t>
        </is>
      </c>
      <c r="H27" t="inlineStr">
        <is>
          <t>506</t>
        </is>
      </c>
    </row>
    <row r="28">
      <c r="A28" s="1" t="n">
        <v>26</v>
      </c>
      <c r="B28" t="inlineStr">
        <is>
          <t>8.</t>
        </is>
      </c>
      <c r="C28" t="inlineStr">
        <is>
          <t>Pretax Income</t>
        </is>
      </c>
      <c r="D28" t="inlineStr">
        <is>
          <t>-368,100</t>
        </is>
      </c>
      <c r="E28" t="inlineStr">
        <is>
          <t>-340,200</t>
        </is>
      </c>
      <c r="F28" t="inlineStr">
        <is>
          <t>-190,400</t>
        </is>
      </c>
      <c r="G28" t="inlineStr">
        <is>
          <t>-45,200</t>
        </is>
      </c>
      <c r="H28" t="inlineStr">
        <is>
          <t>-317,445</t>
        </is>
      </c>
    </row>
    <row r="29">
      <c r="A29" s="1" t="n">
        <v>27</v>
      </c>
      <c r="B29" t="inlineStr">
        <is>
          <t>9.</t>
        </is>
      </c>
      <c r="C29" t="inlineStr">
        <is>
          <t>Tax Provision</t>
        </is>
      </c>
      <c r="D29" t="inlineStr">
        <is>
          <t>10,400</t>
        </is>
      </c>
      <c r="E29" t="inlineStr">
        <is>
          <t>1,100</t>
        </is>
      </c>
      <c r="F29" t="inlineStr">
        <is>
          <t>200</t>
        </is>
      </c>
      <c r="G29" t="inlineStr">
        <is>
          <t>12,700</t>
        </is>
      </c>
      <c r="H29" t="inlineStr">
        <is>
          <t>-37,522</t>
        </is>
      </c>
    </row>
    <row r="30">
      <c r="A30" s="1" t="n">
        <v>28</v>
      </c>
      <c r="B30" t="inlineStr">
        <is>
          <t>10.</t>
        </is>
      </c>
      <c r="C30" t="inlineStr">
        <is>
          <t>Net Income Common Stockholders</t>
        </is>
      </c>
      <c r="D30" t="inlineStr">
        <is>
          <t>-423,300</t>
        </is>
      </c>
      <c r="E30" t="inlineStr">
        <is>
          <t>-523,900</t>
        </is>
      </c>
      <c r="F30" t="inlineStr">
        <is>
          <t>-191,700</t>
        </is>
      </c>
      <c r="G30" t="inlineStr">
        <is>
          <t>-375,100</t>
        </is>
      </c>
      <c r="H30" t="inlineStr">
        <is>
          <t>-279,968</t>
        </is>
      </c>
    </row>
    <row r="31">
      <c r="A31" s="1" t="n">
        <v>29</v>
      </c>
      <c r="B31" t="inlineStr">
        <is>
          <t>10.1.</t>
        </is>
      </c>
      <c r="C31" t="inlineStr">
        <is>
          <t xml:space="preserve">  Net Income</t>
        </is>
      </c>
      <c r="D31" t="inlineStr">
        <is>
          <t>-423,300</t>
        </is>
      </c>
      <c r="E31" t="inlineStr">
        <is>
          <t>-523,900</t>
        </is>
      </c>
      <c r="F31" t="inlineStr">
        <is>
          <t>-191,700</t>
        </is>
      </c>
      <c r="G31" t="inlineStr">
        <is>
          <t>-375,100</t>
        </is>
      </c>
      <c r="H31" t="inlineStr">
        <is>
          <t>-279,968</t>
        </is>
      </c>
    </row>
    <row r="32">
      <c r="A32" s="1" t="n">
        <v>30</v>
      </c>
      <c r="B32" t="inlineStr">
        <is>
          <t>10.1.1.</t>
        </is>
      </c>
      <c r="C32" t="inlineStr">
        <is>
          <t xml:space="preserve">  =&gt;Net Income Including Non-Controlling Interests</t>
        </is>
      </c>
      <c r="D32" t="inlineStr">
        <is>
          <t>-422,500</t>
        </is>
      </c>
      <c r="E32" t="inlineStr">
        <is>
          <t>-522,500</t>
        </is>
      </c>
      <c r="F32" t="inlineStr">
        <is>
          <t>-190,600</t>
        </is>
      </c>
      <c r="G32" t="inlineStr">
        <is>
          <t>-375,100</t>
        </is>
      </c>
      <c r="H32" t="inlineStr">
        <is>
          <t>-279,923</t>
        </is>
      </c>
    </row>
    <row r="33">
      <c r="A33" s="1" t="n">
        <v>31</v>
      </c>
      <c r="B33" t="inlineStr">
        <is>
          <t>10.1.1.1.</t>
        </is>
      </c>
      <c r="C33" t="inlineStr">
        <is>
          <t xml:space="preserve">  =&gt;=&gt;Net Income Continuous Operations</t>
        </is>
      </c>
      <c r="D33" t="inlineStr">
        <is>
          <t>-378,500</t>
        </is>
      </c>
      <c r="E33" t="inlineStr">
        <is>
          <t>-341,300</t>
        </is>
      </c>
      <c r="F33" t="inlineStr">
        <is>
          <t>-190,600</t>
        </is>
      </c>
      <c r="G33" t="inlineStr">
        <is>
          <t>-57,900</t>
        </is>
      </c>
      <c r="H33" t="inlineStr">
        <is>
          <t>-279,923</t>
        </is>
      </c>
    </row>
    <row r="34">
      <c r="A34" s="1" t="n">
        <v>32</v>
      </c>
      <c r="B34" t="inlineStr">
        <is>
          <t>10.1.1.2.</t>
        </is>
      </c>
      <c r="C34" t="inlineStr">
        <is>
          <t xml:space="preserve">  =&gt;  Net Income Discontinuous Operations</t>
        </is>
      </c>
      <c r="D34" t="inlineStr">
        <is>
          <t>-44,000</t>
        </is>
      </c>
      <c r="E34" t="inlineStr">
        <is>
          <t>-181,200</t>
        </is>
      </c>
      <c r="F34" t="inlineStr">
        <is>
          <t>0</t>
        </is>
      </c>
      <c r="G34" t="inlineStr">
        <is>
          <t>-317,200</t>
        </is>
      </c>
      <c r="H34" t="inlineStr">
        <is>
          <t>-</t>
        </is>
      </c>
    </row>
    <row r="35">
      <c r="A35" s="1" t="n">
        <v>33</v>
      </c>
      <c r="B35" t="inlineStr">
        <is>
          <t>10.1.2.</t>
        </is>
      </c>
      <c r="C35" t="inlineStr">
        <is>
          <t xml:space="preserve">    Minority Interests</t>
        </is>
      </c>
      <c r="D35" t="inlineStr">
        <is>
          <t>-800</t>
        </is>
      </c>
      <c r="E35" t="inlineStr">
        <is>
          <t>-1,400</t>
        </is>
      </c>
      <c r="F35" t="inlineStr">
        <is>
          <t>-1,100</t>
        </is>
      </c>
      <c r="G35" t="inlineStr">
        <is>
          <t>0</t>
        </is>
      </c>
      <c r="H35" t="inlineStr">
        <is>
          <t>-45</t>
        </is>
      </c>
    </row>
    <row r="36">
      <c r="A36" s="1" t="n">
        <v>34</v>
      </c>
      <c r="B36" t="inlineStr">
        <is>
          <t>11.</t>
        </is>
      </c>
      <c r="C36" t="inlineStr">
        <is>
          <t>Diluted NI Available to Com Stockholders</t>
        </is>
      </c>
      <c r="D36" t="inlineStr">
        <is>
          <t>-423,300</t>
        </is>
      </c>
      <c r="E36" t="inlineStr">
        <is>
          <t>-523,900</t>
        </is>
      </c>
      <c r="F36" t="inlineStr">
        <is>
          <t>-191,700</t>
        </is>
      </c>
      <c r="G36" t="inlineStr">
        <is>
          <t>-375,100</t>
        </is>
      </c>
      <c r="H36" t="inlineStr">
        <is>
          <t>-279,968</t>
        </is>
      </c>
    </row>
    <row r="37">
      <c r="A37" s="1" t="n">
        <v>35</v>
      </c>
      <c r="B37" t="inlineStr">
        <is>
          <t>12.</t>
        </is>
      </c>
      <c r="C37" t="inlineStr">
        <is>
          <t>Basic EPS</t>
        </is>
      </c>
      <c r="D37" t="inlineStr">
        <is>
          <t>-</t>
        </is>
      </c>
      <c r="E37" t="inlineStr">
        <is>
          <t>-4.66</t>
        </is>
      </c>
      <c r="F37" t="inlineStr">
        <is>
          <t>-1.78</t>
        </is>
      </c>
      <c r="G37" t="inlineStr">
        <is>
          <t>-3.52</t>
        </is>
      </c>
      <c r="H37" t="inlineStr">
        <is>
          <t>-2.76</t>
        </is>
      </c>
    </row>
    <row r="38">
      <c r="A38" s="1" t="n">
        <v>36</v>
      </c>
      <c r="B38" t="inlineStr">
        <is>
          <t>13.</t>
        </is>
      </c>
      <c r="C38" t="inlineStr">
        <is>
          <t>Diluted EPS</t>
        </is>
      </c>
      <c r="D38" t="inlineStr">
        <is>
          <t>-</t>
        </is>
      </c>
      <c r="E38" t="inlineStr">
        <is>
          <t>-4.66</t>
        </is>
      </c>
      <c r="F38" t="inlineStr">
        <is>
          <t>-1.78</t>
        </is>
      </c>
      <c r="G38" t="inlineStr">
        <is>
          <t>-3.52</t>
        </is>
      </c>
      <c r="H38" t="inlineStr">
        <is>
          <t>-2.81</t>
        </is>
      </c>
    </row>
    <row r="39">
      <c r="A39" s="1" t="n">
        <v>37</v>
      </c>
      <c r="B39" t="inlineStr">
        <is>
          <t>14.</t>
        </is>
      </c>
      <c r="C39" t="inlineStr">
        <is>
          <t>Basic Average Shares</t>
        </is>
      </c>
      <c r="D39" t="inlineStr">
        <is>
          <t>-</t>
        </is>
      </c>
      <c r="E39" t="inlineStr">
        <is>
          <t>112,346</t>
        </is>
      </c>
      <c r="F39" t="inlineStr">
        <is>
          <t>107,935</t>
        </is>
      </c>
      <c r="G39" t="inlineStr">
        <is>
          <t>106,570</t>
        </is>
      </c>
      <c r="H39" t="inlineStr">
        <is>
          <t>101,488</t>
        </is>
      </c>
    </row>
    <row r="40">
      <c r="A40" s="1" t="n">
        <v>38</v>
      </c>
      <c r="B40" t="inlineStr">
        <is>
          <t>15.</t>
        </is>
      </c>
      <c r="C40" t="inlineStr">
        <is>
          <t>Diluted Average Shares</t>
        </is>
      </c>
      <c r="D40" t="inlineStr">
        <is>
          <t>-</t>
        </is>
      </c>
      <c r="E40" t="inlineStr">
        <is>
          <t>112,346</t>
        </is>
      </c>
      <c r="F40" t="inlineStr">
        <is>
          <t>107,935</t>
        </is>
      </c>
      <c r="G40" t="inlineStr">
        <is>
          <t>106,570</t>
        </is>
      </c>
      <c r="H40" t="inlineStr">
        <is>
          <t>101,488</t>
        </is>
      </c>
    </row>
    <row r="41">
      <c r="A41" s="1" t="n">
        <v>39</v>
      </c>
      <c r="B41" t="inlineStr">
        <is>
          <t>16.</t>
        </is>
      </c>
      <c r="C41" t="inlineStr">
        <is>
          <t>Total Operating Income as Reported</t>
        </is>
      </c>
      <c r="D41" t="inlineStr">
        <is>
          <t>-320,700</t>
        </is>
      </c>
      <c r="E41" t="inlineStr">
        <is>
          <t>-313,900</t>
        </is>
      </c>
      <c r="F41" t="inlineStr">
        <is>
          <t>-209,400</t>
        </is>
      </c>
      <c r="G41" t="inlineStr">
        <is>
          <t>-15,900</t>
        </is>
      </c>
      <c r="H41" t="inlineStr">
        <is>
          <t>-329,087</t>
        </is>
      </c>
    </row>
    <row r="42">
      <c r="A42" s="1" t="n">
        <v>40</v>
      </c>
      <c r="B42" t="inlineStr">
        <is>
          <t>17.</t>
        </is>
      </c>
      <c r="C42" t="inlineStr">
        <is>
          <t>Total Expenses</t>
        </is>
      </c>
      <c r="D42" t="inlineStr">
        <is>
          <t>812,100</t>
        </is>
      </c>
      <c r="E42" t="inlineStr">
        <is>
          <t>734,900</t>
        </is>
      </c>
      <c r="F42" t="inlineStr">
        <is>
          <t>1,065,700</t>
        </is>
      </c>
      <c r="G42" t="inlineStr">
        <is>
          <t>1,091,200</t>
        </is>
      </c>
      <c r="H42" t="inlineStr">
        <is>
          <t>1,564,620</t>
        </is>
      </c>
    </row>
    <row r="43">
      <c r="A43" s="1" t="n">
        <v>41</v>
      </c>
      <c r="B43" t="inlineStr">
        <is>
          <t>18.</t>
        </is>
      </c>
      <c r="C43" t="inlineStr">
        <is>
          <t>Net Income from Continuing &amp; Discontinued Operation</t>
        </is>
      </c>
      <c r="D43" t="inlineStr">
        <is>
          <t>-423,300</t>
        </is>
      </c>
      <c r="E43" t="inlineStr">
        <is>
          <t>-523,900</t>
        </is>
      </c>
      <c r="F43" t="inlineStr">
        <is>
          <t>-191,700</t>
        </is>
      </c>
      <c r="G43" t="inlineStr">
        <is>
          <t>-375,100</t>
        </is>
      </c>
      <c r="H43" t="inlineStr">
        <is>
          <t>-279,968</t>
        </is>
      </c>
    </row>
    <row r="44">
      <c r="A44" s="1" t="n">
        <v>42</v>
      </c>
      <c r="B44" t="inlineStr">
        <is>
          <t>19.</t>
        </is>
      </c>
      <c r="C44" t="inlineStr">
        <is>
          <t>Normalized Income</t>
        </is>
      </c>
      <c r="D44" t="inlineStr">
        <is>
          <t>-278,414</t>
        </is>
      </c>
      <c r="E44" t="inlineStr">
        <is>
          <t>-273,642</t>
        </is>
      </c>
      <c r="F44" t="inlineStr">
        <is>
          <t>-166,900</t>
        </is>
      </c>
      <c r="G44" t="inlineStr">
        <is>
          <t>-53,447</t>
        </is>
      </c>
      <c r="H44" t="inlineStr">
        <is>
          <t>-54,703</t>
        </is>
      </c>
    </row>
    <row r="45">
      <c r="A45" s="1" t="n">
        <v>43</v>
      </c>
      <c r="B45" t="inlineStr">
        <is>
          <t>20.</t>
        </is>
      </c>
      <c r="C45" t="inlineStr">
        <is>
          <t>Interest Income</t>
        </is>
      </c>
      <c r="D45" t="inlineStr">
        <is>
          <t>10,200</t>
        </is>
      </c>
      <c r="E45" t="inlineStr">
        <is>
          <t>10,100</t>
        </is>
      </c>
      <c r="F45" t="inlineStr">
        <is>
          <t>16,400</t>
        </is>
      </c>
      <c r="G45" t="inlineStr">
        <is>
          <t>-</t>
        </is>
      </c>
      <c r="H45" t="inlineStr">
        <is>
          <t>1,827</t>
        </is>
      </c>
    </row>
    <row r="46">
      <c r="A46" s="1" t="n">
        <v>44</v>
      </c>
      <c r="B46" t="inlineStr">
        <is>
          <t>21.</t>
        </is>
      </c>
      <c r="C46" t="inlineStr">
        <is>
          <t>Interest Expense</t>
        </is>
      </c>
      <c r="D46" t="inlineStr">
        <is>
          <t>32,400</t>
        </is>
      </c>
      <c r="E46" t="inlineStr">
        <is>
          <t>45,400</t>
        </is>
      </c>
      <c r="F46" t="inlineStr">
        <is>
          <t>34,900</t>
        </is>
      </c>
      <c r="G46" t="inlineStr">
        <is>
          <t>-</t>
        </is>
      </c>
      <c r="H46" t="inlineStr">
        <is>
          <t>-</t>
        </is>
      </c>
    </row>
    <row r="47">
      <c r="A47" s="1" t="n">
        <v>45</v>
      </c>
      <c r="B47" t="inlineStr">
        <is>
          <t>22.</t>
        </is>
      </c>
      <c r="C47" t="inlineStr">
        <is>
          <t>Net Interest Income</t>
        </is>
      </c>
      <c r="D47" t="inlineStr">
        <is>
          <t>-22,200</t>
        </is>
      </c>
      <c r="E47" t="inlineStr">
        <is>
          <t>-35,300</t>
        </is>
      </c>
      <c r="F47" t="inlineStr">
        <is>
          <t>-18,500</t>
        </is>
      </c>
      <c r="G47" t="inlineStr">
        <is>
          <t>-12,000</t>
        </is>
      </c>
      <c r="H47" t="inlineStr">
        <is>
          <t>1,827</t>
        </is>
      </c>
    </row>
    <row r="48">
      <c r="A48" s="1" t="n">
        <v>46</v>
      </c>
      <c r="B48" t="inlineStr">
        <is>
          <t>23.</t>
        </is>
      </c>
      <c r="C48" t="inlineStr">
        <is>
          <t>EBIT</t>
        </is>
      </c>
      <c r="D48" t="inlineStr">
        <is>
          <t>-335,700</t>
        </is>
      </c>
      <c r="E48" t="inlineStr">
        <is>
          <t>-294,800</t>
        </is>
      </c>
      <c r="F48" t="inlineStr">
        <is>
          <t>-155,500</t>
        </is>
      </c>
      <c r="G48" t="inlineStr">
        <is>
          <t>-11,200</t>
        </is>
      </c>
      <c r="H48" t="inlineStr">
        <is>
          <t>-70,940</t>
        </is>
      </c>
    </row>
    <row r="49">
      <c r="A49" s="1" t="n">
        <v>47</v>
      </c>
      <c r="B49" t="inlineStr">
        <is>
          <t>24.</t>
        </is>
      </c>
      <c r="C49" t="inlineStr">
        <is>
          <t>EBITDA</t>
        </is>
      </c>
      <c r="D49" t="inlineStr">
        <is>
          <t>-203,500</t>
        </is>
      </c>
      <c r="E49" t="inlineStr">
        <is>
          <t>-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</row>
    <row r="50">
      <c r="A50" s="1" t="n">
        <v>48</v>
      </c>
      <c r="B50" t="inlineStr">
        <is>
          <t>25.</t>
        </is>
      </c>
      <c r="C50" t="inlineStr">
        <is>
          <t>Reconciled Cost of Revenue</t>
        </is>
      </c>
      <c r="D50" t="inlineStr">
        <is>
          <t>300,900</t>
        </is>
      </c>
      <c r="E50" t="inlineStr">
        <is>
          <t>254,600</t>
        </is>
      </c>
      <c r="F50" t="inlineStr">
        <is>
          <t>546,200</t>
        </is>
      </c>
      <c r="G50" t="inlineStr">
        <is>
          <t>561,000</t>
        </is>
      </c>
      <c r="H50" t="inlineStr">
        <is>
          <t>962,873</t>
        </is>
      </c>
    </row>
    <row r="51">
      <c r="A51" s="1" t="n">
        <v>49</v>
      </c>
      <c r="B51" t="inlineStr">
        <is>
          <t>26.</t>
        </is>
      </c>
      <c r="C51" t="inlineStr">
        <is>
          <t>Reconciled Depreciation</t>
        </is>
      </c>
      <c r="D51" t="inlineStr">
        <is>
          <t>132,200</t>
        </is>
      </c>
      <c r="E51" t="inlineStr">
        <is>
          <t>120,900</t>
        </is>
      </c>
      <c r="F51" t="inlineStr">
        <is>
          <t>123,900</t>
        </is>
      </c>
      <c r="G51" t="inlineStr">
        <is>
          <t>143,600</t>
        </is>
      </c>
      <c r="H51" t="inlineStr">
        <is>
          <t>153,937</t>
        </is>
      </c>
    </row>
    <row r="52">
      <c r="A52" s="1" t="n">
        <v>50</v>
      </c>
      <c r="B52" t="inlineStr">
        <is>
          <t>27.</t>
        </is>
      </c>
      <c r="C52" t="inlineStr">
        <is>
          <t>Net Income from Continuing Operation Net Minority Interest</t>
        </is>
      </c>
      <c r="D52" t="inlineStr">
        <is>
          <t>-379,300</t>
        </is>
      </c>
      <c r="E52" t="inlineStr">
        <is>
          <t>-342,700</t>
        </is>
      </c>
      <c r="F52" t="inlineStr">
        <is>
          <t>-191,700</t>
        </is>
      </c>
      <c r="G52" t="inlineStr">
        <is>
          <t>-57,900</t>
        </is>
      </c>
      <c r="H52" t="inlineStr">
        <is>
          <t>-279,968</t>
        </is>
      </c>
    </row>
    <row r="53">
      <c r="A53" s="1" t="n">
        <v>51</v>
      </c>
      <c r="B53" t="inlineStr">
        <is>
          <t>28.</t>
        </is>
      </c>
      <c r="C53" t="inlineStr">
        <is>
          <t>Total Unusual Items Excluding Goodwill</t>
        </is>
      </c>
      <c r="D53" t="inlineStr">
        <is>
          <t>-138,200</t>
        </is>
      </c>
      <c r="E53" t="inlineStr">
        <is>
          <t>-94,600</t>
        </is>
      </c>
      <c r="F53" t="inlineStr">
        <is>
          <t>-24,800</t>
        </is>
      </c>
      <c r="G53" t="inlineStr">
        <is>
          <t>-6,100</t>
        </is>
      </c>
      <c r="H53" t="inlineStr">
        <is>
          <t>-255,983</t>
        </is>
      </c>
    </row>
    <row r="54">
      <c r="A54" s="1" t="n">
        <v>52</v>
      </c>
      <c r="B54" t="inlineStr">
        <is>
          <t>29.</t>
        </is>
      </c>
      <c r="C54" t="inlineStr">
        <is>
          <t>Total Unusual Items</t>
        </is>
      </c>
      <c r="D54" t="inlineStr">
        <is>
          <t>-138,200</t>
        </is>
      </c>
      <c r="E54" t="inlineStr">
        <is>
          <t>-94,600</t>
        </is>
      </c>
      <c r="F54" t="inlineStr">
        <is>
          <t>-24,800</t>
        </is>
      </c>
      <c r="G54" t="inlineStr">
        <is>
          <t>-6,100</t>
        </is>
      </c>
      <c r="H54" t="inlineStr">
        <is>
          <t>-255,983</t>
        </is>
      </c>
    </row>
    <row r="55">
      <c r="A55" s="1" t="n">
        <v>53</v>
      </c>
      <c r="B55" t="inlineStr">
        <is>
          <t>30.</t>
        </is>
      </c>
      <c r="C55" t="inlineStr">
        <is>
          <t>Normalized EBITDA</t>
        </is>
      </c>
      <c r="D55" t="inlineStr">
        <is>
          <t>-65,300</t>
        </is>
      </c>
      <c r="E55" t="inlineStr">
        <is>
          <t>-79,300</t>
        </is>
      </c>
      <c r="F55" t="inlineStr">
        <is>
          <t>-6,800</t>
        </is>
      </c>
      <c r="G55" t="inlineStr">
        <is>
          <t>138,500</t>
        </is>
      </c>
      <c r="H55" t="inlineStr">
        <is>
          <t>338,980</t>
        </is>
      </c>
    </row>
    <row r="56">
      <c r="A56" s="1" t="n">
        <v>54</v>
      </c>
      <c r="B56" t="inlineStr">
        <is>
          <t>31.</t>
        </is>
      </c>
      <c r="C56" t="inlineStr">
        <is>
          <t>Tax Rate for Calcs</t>
        </is>
      </c>
      <c r="D56" t="inlineStr">
        <is>
          <t>0</t>
        </is>
      </c>
      <c r="E56" t="inlineStr">
        <is>
          <t>0</t>
        </is>
      </c>
      <c r="F56" t="inlineStr">
        <is>
          <t>0</t>
        </is>
      </c>
      <c r="G56" t="inlineStr">
        <is>
          <t>0</t>
        </is>
      </c>
      <c r="H56" t="inlineStr">
        <is>
          <t>0</t>
        </is>
      </c>
    </row>
    <row r="57">
      <c r="A57" s="1" t="n">
        <v>55</v>
      </c>
      <c r="B57" t="inlineStr">
        <is>
          <t>32.</t>
        </is>
      </c>
      <c r="C57" t="inlineStr">
        <is>
          <t>Tax Effect of Unusual Items</t>
        </is>
      </c>
      <c r="D57" t="inlineStr">
        <is>
          <t>-37,314</t>
        </is>
      </c>
      <c r="E57" t="inlineStr">
        <is>
          <t>-25,542</t>
        </is>
      </c>
      <c r="F57" t="inlineStr">
        <is>
          <t>0</t>
        </is>
      </c>
      <c r="G57" t="inlineStr">
        <is>
          <t>-1,647</t>
        </is>
      </c>
      <c r="H57" t="inlineStr">
        <is>
          <t>-30,718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8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6/29/2021</t>
        </is>
      </c>
      <c r="E1" s="1" t="inlineStr">
        <is>
          <t>6/29/2020</t>
        </is>
      </c>
      <c r="F1" s="1" t="inlineStr">
        <is>
          <t>6/29/2019</t>
        </is>
      </c>
      <c r="G1" s="1" t="inlineStr">
        <is>
          <t>6/29/2018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3,446,800</t>
        </is>
      </c>
      <c r="E2" t="inlineStr">
        <is>
          <t>3,231,000</t>
        </is>
      </c>
      <c r="F2" t="inlineStr">
        <is>
          <t>2,816,900</t>
        </is>
      </c>
      <c r="G2" t="inlineStr">
        <is>
          <t>2,637,545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1,478,700</t>
        </is>
      </c>
      <c r="E3" t="inlineStr">
        <is>
          <t>1,592,800</t>
        </is>
      </c>
      <c r="F3" t="inlineStr">
        <is>
          <t>1,412,800</t>
        </is>
      </c>
      <c r="G3" t="inlineStr">
        <is>
          <t>890,090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1,154,600</t>
        </is>
      </c>
      <c r="E4" t="inlineStr">
        <is>
          <t>1,251,700</t>
        </is>
      </c>
      <c r="F4" t="inlineStr">
        <is>
          <t>1,051,400</t>
        </is>
      </c>
      <c r="G4" t="inlineStr">
        <is>
          <t>387,085</t>
        </is>
      </c>
    </row>
    <row r="5">
      <c r="A5" s="1" t="n">
        <v>3</v>
      </c>
      <c r="B5" t="inlineStr">
        <is>
          <t>1.1.1.1.</t>
        </is>
      </c>
      <c r="C5">
        <f>&gt;=&gt;=&gt;Cash And Cash Equivalents</f>
        <v/>
      </c>
      <c r="D5" t="inlineStr">
        <is>
          <t>379,000</t>
        </is>
      </c>
      <c r="E5" t="inlineStr">
        <is>
          <t>448,800</t>
        </is>
      </c>
      <c r="F5" t="inlineStr">
        <is>
          <t>500,500</t>
        </is>
      </c>
      <c r="G5" t="inlineStr">
        <is>
          <t>118,924</t>
        </is>
      </c>
    </row>
    <row r="6">
      <c r="A6" s="1" t="n">
        <v>4</v>
      </c>
      <c r="B6" t="inlineStr">
        <is>
          <t>1.1.1.2.</t>
        </is>
      </c>
      <c r="C6">
        <f>&gt;=&gt;  Other Short Term Investments</f>
        <v/>
      </c>
      <c r="D6" t="inlineStr">
        <is>
          <t>775,600</t>
        </is>
      </c>
      <c r="E6" t="inlineStr">
        <is>
          <t>802,900</t>
        </is>
      </c>
      <c r="F6" t="inlineStr">
        <is>
          <t>550,900</t>
        </is>
      </c>
      <c r="G6" t="inlineStr">
        <is>
          <t>268,161</t>
        </is>
      </c>
    </row>
    <row r="7">
      <c r="A7" s="1" t="n">
        <v>5</v>
      </c>
      <c r="B7" t="inlineStr">
        <is>
          <t>1.1.2.</t>
        </is>
      </c>
      <c r="C7">
        <f>&gt;=&gt;Receivables</f>
        <v/>
      </c>
      <c r="D7" t="inlineStr">
        <is>
          <t>102,300</t>
        </is>
      </c>
      <c r="E7" t="inlineStr">
        <is>
          <t>120,600</t>
        </is>
      </c>
      <c r="F7" t="inlineStr">
        <is>
          <t>129,100</t>
        </is>
      </c>
      <c r="G7" t="inlineStr">
        <is>
          <t>156,309</t>
        </is>
      </c>
    </row>
    <row r="8">
      <c r="A8" s="1" t="n">
        <v>6</v>
      </c>
      <c r="B8" t="inlineStr">
        <is>
          <t>1.1.2.1.</t>
        </is>
      </c>
      <c r="C8">
        <f>&gt;=&gt;=&gt;Accounts receivable</f>
        <v/>
      </c>
      <c r="D8" t="inlineStr">
        <is>
          <t>95,600</t>
        </is>
      </c>
      <c r="E8" t="inlineStr">
        <is>
          <t>111,300</t>
        </is>
      </c>
      <c r="F8" t="inlineStr">
        <is>
          <t>125,800</t>
        </is>
      </c>
      <c r="G8" t="inlineStr">
        <is>
          <t>215,077</t>
        </is>
      </c>
    </row>
    <row r="9">
      <c r="A9" s="1" t="n">
        <v>7</v>
      </c>
      <c r="B9" t="inlineStr">
        <is>
          <t>1.1.2.2.</t>
        </is>
      </c>
      <c r="C9">
        <f>&gt;=&gt;=&gt;Taxes Receivable</f>
        <v/>
      </c>
      <c r="D9" t="inlineStr">
        <is>
          <t>6,400</t>
        </is>
      </c>
      <c r="E9" t="inlineStr">
        <is>
          <t>6,600</t>
        </is>
      </c>
      <c r="F9" t="inlineStr">
        <is>
          <t>200</t>
        </is>
      </c>
      <c r="G9" t="inlineStr">
        <is>
          <t>2,434</t>
        </is>
      </c>
    </row>
    <row r="10">
      <c r="A10" s="1" t="n">
        <v>8</v>
      </c>
      <c r="B10" t="inlineStr">
        <is>
          <t>1.1.2.3.</t>
        </is>
      </c>
      <c r="C10">
        <f>&gt;=&gt;=&gt;Other Receivables</f>
        <v/>
      </c>
      <c r="D10" t="inlineStr">
        <is>
          <t>1,100</t>
        </is>
      </c>
      <c r="E10" t="inlineStr">
        <is>
          <t>4,000</t>
        </is>
      </c>
      <c r="F10" t="inlineStr">
        <is>
          <t>3,500</t>
        </is>
      </c>
      <c r="G10" t="inlineStr">
        <is>
          <t>966</t>
        </is>
      </c>
    </row>
    <row r="11">
      <c r="A11" s="1" t="n">
        <v>9</v>
      </c>
      <c r="B11" t="inlineStr">
        <is>
          <t>1.1.2.4.</t>
        </is>
      </c>
      <c r="C11">
        <f>&gt;=&gt;  Receivables Adjustments Allowances</f>
        <v/>
      </c>
      <c r="D11" t="inlineStr">
        <is>
          <t>-800</t>
        </is>
      </c>
      <c r="E11" t="inlineStr">
        <is>
          <t>-1,300</t>
        </is>
      </c>
      <c r="F11" t="inlineStr">
        <is>
          <t>-400</t>
        </is>
      </c>
      <c r="G11" t="inlineStr">
        <is>
          <t>-62,168</t>
        </is>
      </c>
    </row>
    <row r="12">
      <c r="A12" s="1" t="n">
        <v>10</v>
      </c>
      <c r="B12" t="inlineStr">
        <is>
          <t>1.1.3.</t>
        </is>
      </c>
      <c r="C12">
        <f>&gt;=&gt;Inventory</f>
        <v/>
      </c>
      <c r="D12" t="inlineStr">
        <is>
          <t>166,600</t>
        </is>
      </c>
      <c r="E12" t="inlineStr">
        <is>
          <t>179,100</t>
        </is>
      </c>
      <c r="F12" t="inlineStr">
        <is>
          <t>187,400</t>
        </is>
      </c>
      <c r="G12" t="inlineStr">
        <is>
          <t>296,015</t>
        </is>
      </c>
    </row>
    <row r="13">
      <c r="A13" s="1" t="n">
        <v>11</v>
      </c>
      <c r="B13" t="inlineStr">
        <is>
          <t>1.1.3.1.</t>
        </is>
      </c>
      <c r="C13">
        <f>&gt;=&gt;=&gt;Raw Materials</f>
        <v/>
      </c>
      <c r="D13" t="inlineStr">
        <is>
          <t>43,300</t>
        </is>
      </c>
      <c r="E13" t="inlineStr">
        <is>
          <t>47,000</t>
        </is>
      </c>
      <c r="F13" t="inlineStr">
        <is>
          <t>42,400</t>
        </is>
      </c>
      <c r="G13" t="inlineStr">
        <is>
          <t>95,890</t>
        </is>
      </c>
    </row>
    <row r="14">
      <c r="A14" s="1" t="n">
        <v>12</v>
      </c>
      <c r="B14" t="inlineStr">
        <is>
          <t>1.1.3.2.</t>
        </is>
      </c>
      <c r="C14">
        <f>&gt;=&gt;=&gt;Work in Process</f>
        <v/>
      </c>
      <c r="D14" t="inlineStr">
        <is>
          <t>109,500</t>
        </is>
      </c>
      <c r="E14" t="inlineStr">
        <is>
          <t>95,400</t>
        </is>
      </c>
      <c r="F14" t="inlineStr">
        <is>
          <t>101,100</t>
        </is>
      </c>
      <c r="G14" t="inlineStr">
        <is>
          <t>104,300</t>
        </is>
      </c>
    </row>
    <row r="15">
      <c r="A15" s="1" t="n">
        <v>13</v>
      </c>
      <c r="B15" t="inlineStr">
        <is>
          <t>1.1.3.3.</t>
        </is>
      </c>
      <c r="C15">
        <f>&gt;=&gt;  Finished Goods</f>
        <v/>
      </c>
      <c r="D15" t="inlineStr">
        <is>
          <t>13,800</t>
        </is>
      </c>
      <c r="E15" t="inlineStr">
        <is>
          <t>36,700</t>
        </is>
      </c>
      <c r="F15" t="inlineStr">
        <is>
          <t>43,900</t>
        </is>
      </c>
      <c r="G15" t="inlineStr">
        <is>
          <t>95,825</t>
        </is>
      </c>
    </row>
    <row r="16">
      <c r="A16" s="1" t="n">
        <v>14</v>
      </c>
      <c r="B16" t="inlineStr">
        <is>
          <t>1.1.4.</t>
        </is>
      </c>
      <c r="C16">
        <f>&gt;=&gt;Prepaid Assets</f>
        <v/>
      </c>
      <c r="D16" t="inlineStr">
        <is>
          <t>25,700</t>
        </is>
      </c>
      <c r="E16" t="inlineStr">
        <is>
          <t>26,300</t>
        </is>
      </c>
      <c r="F16" t="inlineStr">
        <is>
          <t>23,300</t>
        </is>
      </c>
      <c r="G16" t="inlineStr">
        <is>
          <t>28,310</t>
        </is>
      </c>
    </row>
    <row r="17">
      <c r="A17" s="1" t="n">
        <v>15</v>
      </c>
      <c r="B17" t="inlineStr">
        <is>
          <t>1.1.5.</t>
        </is>
      </c>
      <c r="C17">
        <f>&gt;=&gt;Assets Held for Sale Current</f>
        <v/>
      </c>
      <c r="D17" t="inlineStr">
        <is>
          <t>1,600</t>
        </is>
      </c>
      <c r="E17" t="inlineStr">
        <is>
          <t>1,300</t>
        </is>
      </c>
      <c r="F17" t="inlineStr">
        <is>
          <t>1,900</t>
        </is>
      </c>
      <c r="G17" t="inlineStr">
        <is>
          <t>2,180</t>
        </is>
      </c>
    </row>
    <row r="18">
      <c r="A18" s="1" t="n">
        <v>16</v>
      </c>
      <c r="B18" t="inlineStr">
        <is>
          <t>1.1.6.</t>
        </is>
      </c>
      <c r="C18">
        <f>&gt;  Other Current Assets</f>
        <v/>
      </c>
      <c r="D18" t="inlineStr">
        <is>
          <t>27,900</t>
        </is>
      </c>
      <c r="E18" t="inlineStr">
        <is>
          <t>13,800</t>
        </is>
      </c>
      <c r="F18" t="inlineStr">
        <is>
          <t>19,700</t>
        </is>
      </c>
      <c r="G18" t="inlineStr">
        <is>
          <t>20,191</t>
        </is>
      </c>
    </row>
    <row r="19">
      <c r="A19" s="1" t="n">
        <v>17</v>
      </c>
      <c r="B19" t="inlineStr">
        <is>
          <t>1.2.</t>
        </is>
      </c>
      <c r="C19" t="inlineStr">
        <is>
          <t xml:space="preserve">  Total non-current assets</t>
        </is>
      </c>
      <c r="D19" t="inlineStr">
        <is>
          <t>1,968,100</t>
        </is>
      </c>
      <c r="E19" t="inlineStr">
        <is>
          <t>1,638,200</t>
        </is>
      </c>
      <c r="F19" t="inlineStr">
        <is>
          <t>1,404,100</t>
        </is>
      </c>
      <c r="G19" t="inlineStr">
        <is>
          <t>1,747,455</t>
        </is>
      </c>
    </row>
    <row r="20">
      <c r="A20" s="1" t="n">
        <v>18</v>
      </c>
      <c r="B20" t="inlineStr">
        <is>
          <t>1.2.1.</t>
        </is>
      </c>
      <c r="C20" t="inlineStr">
        <is>
          <t xml:space="preserve">  =&gt;Net PPE</t>
        </is>
      </c>
      <c r="D20" t="inlineStr">
        <is>
          <t>1,292,300</t>
        </is>
      </c>
      <c r="E20" t="inlineStr">
        <is>
          <t>831,100</t>
        </is>
      </c>
      <c r="F20" t="inlineStr">
        <is>
          <t>625,200</t>
        </is>
      </c>
      <c r="G20" t="inlineStr">
        <is>
          <t>661,319</t>
        </is>
      </c>
    </row>
    <row r="21">
      <c r="A21" s="1" t="n">
        <v>19</v>
      </c>
      <c r="B21" t="inlineStr">
        <is>
          <t>1.2.1.1.</t>
        </is>
      </c>
      <c r="C21" t="inlineStr">
        <is>
          <t xml:space="preserve">  =&gt;=&gt;Gross PPE</t>
        </is>
      </c>
      <c r="D21" t="inlineStr">
        <is>
          <t>2,225,600</t>
        </is>
      </c>
      <c r="E21" t="inlineStr">
        <is>
          <t>2,035,400</t>
        </is>
      </c>
      <c r="F21" t="inlineStr">
        <is>
          <t>1,821,900</t>
        </is>
      </c>
      <c r="G21" t="inlineStr">
        <is>
          <t>1,959,532</t>
        </is>
      </c>
    </row>
    <row r="22">
      <c r="A22" s="1" t="n">
        <v>20</v>
      </c>
      <c r="B22" t="inlineStr">
        <is>
          <t>1.2.1.1.1.</t>
        </is>
      </c>
      <c r="C22" t="inlineStr">
        <is>
          <t xml:space="preserve">  =&gt;=&gt;=&gt;Properties</t>
        </is>
      </c>
      <c r="D22" t="inlineStr">
        <is>
          <t>0</t>
        </is>
      </c>
      <c r="E22" t="inlineStr">
        <is>
          <t>0</t>
        </is>
      </c>
      <c r="F22" t="inlineStr">
        <is>
          <t>0</t>
        </is>
      </c>
      <c r="G22" t="inlineStr">
        <is>
          <t>0</t>
        </is>
      </c>
    </row>
    <row r="23">
      <c r="A23" s="1" t="n">
        <v>21</v>
      </c>
      <c r="B23" t="inlineStr">
        <is>
          <t>1.2.1.1.2.</t>
        </is>
      </c>
      <c r="C23" t="inlineStr">
        <is>
          <t xml:space="preserve">  =&gt;=&gt;=&gt;Land And Improvements</t>
        </is>
      </c>
      <c r="D23" t="inlineStr">
        <is>
          <t>383,900</t>
        </is>
      </c>
      <c r="E23" t="inlineStr">
        <is>
          <t>435,400</t>
        </is>
      </c>
      <c r="F23" t="inlineStr">
        <is>
          <t>416,500</t>
        </is>
      </c>
      <c r="G23" t="inlineStr">
        <is>
          <t>439,534</t>
        </is>
      </c>
    </row>
    <row r="24">
      <c r="A24" s="1" t="n">
        <v>22</v>
      </c>
      <c r="B24" t="inlineStr">
        <is>
          <t>1.2.1.1.3.</t>
        </is>
      </c>
      <c r="C24" t="inlineStr">
        <is>
          <t xml:space="preserve">  =&gt;=&gt;=&gt;Machinery Furniture Equipment</t>
        </is>
      </c>
      <c r="D24" t="inlineStr">
        <is>
          <t>1,048,800</t>
        </is>
      </c>
      <c r="E24" t="inlineStr">
        <is>
          <t>1,202,900</t>
        </is>
      </c>
      <c r="F24" t="inlineStr">
        <is>
          <t>1,169,500</t>
        </is>
      </c>
      <c r="G24" t="inlineStr">
        <is>
          <t>1,300,069</t>
        </is>
      </c>
    </row>
    <row r="25">
      <c r="A25" s="1" t="n">
        <v>23</v>
      </c>
      <c r="B25" t="inlineStr">
        <is>
          <t>1.2.1.1.4.</t>
        </is>
      </c>
      <c r="C25" t="inlineStr">
        <is>
          <t xml:space="preserve">  =&gt;=&gt;=&gt;Other Properties</t>
        </is>
      </c>
      <c r="D25" t="inlineStr">
        <is>
          <t>15,500</t>
        </is>
      </c>
      <c r="E25" t="inlineStr">
        <is>
          <t>15,400</t>
        </is>
      </c>
      <c r="F25" t="inlineStr">
        <is>
          <t>-</t>
        </is>
      </c>
      <c r="G25" t="inlineStr">
        <is>
          <t>-</t>
        </is>
      </c>
    </row>
    <row r="26">
      <c r="A26" s="1" t="n">
        <v>24</v>
      </c>
      <c r="B26" t="inlineStr">
        <is>
          <t>1.2.1.1.5.</t>
        </is>
      </c>
      <c r="C26" t="inlineStr">
        <is>
          <t xml:space="preserve">  =&gt;=&gt;=&gt;Construction in Progress</t>
        </is>
      </c>
      <c r="D26" t="inlineStr">
        <is>
          <t>767,800</t>
        </is>
      </c>
      <c r="E26" t="inlineStr">
        <is>
          <t>371,500</t>
        </is>
      </c>
      <c r="F26" t="inlineStr">
        <is>
          <t>231,700</t>
        </is>
      </c>
      <c r="G26" t="inlineStr">
        <is>
          <t>211,758</t>
        </is>
      </c>
    </row>
    <row r="27">
      <c r="A27" s="1" t="n">
        <v>25</v>
      </c>
      <c r="B27" t="inlineStr">
        <is>
          <t>1.2.1.1.6.</t>
        </is>
      </c>
      <c r="C27" t="inlineStr">
        <is>
          <t xml:space="preserve">  =&gt;=&gt;  Leases</t>
        </is>
      </c>
      <c r="D27" t="inlineStr">
        <is>
          <t>9,600</t>
        </is>
      </c>
      <c r="E27" t="inlineStr">
        <is>
          <t>10,200</t>
        </is>
      </c>
      <c r="F27" t="inlineStr">
        <is>
          <t>4,200</t>
        </is>
      </c>
      <c r="G27" t="inlineStr">
        <is>
          <t>8,171</t>
        </is>
      </c>
    </row>
    <row r="28">
      <c r="A28" s="1" t="n">
        <v>26</v>
      </c>
      <c r="B28" t="inlineStr">
        <is>
          <t>1.2.1.2.</t>
        </is>
      </c>
      <c r="C28" t="inlineStr">
        <is>
          <t xml:space="preserve">  =&gt;  Accumulated Depreciation</t>
        </is>
      </c>
      <c r="D28" t="inlineStr">
        <is>
          <t>-933,300</t>
        </is>
      </c>
      <c r="E28" t="inlineStr">
        <is>
          <t>-1,204,300</t>
        </is>
      </c>
      <c r="F28" t="inlineStr">
        <is>
          <t>-1,196,700</t>
        </is>
      </c>
      <c r="G28" t="inlineStr">
        <is>
          <t>-1,298,213</t>
        </is>
      </c>
    </row>
    <row r="29">
      <c r="A29" s="1" t="n">
        <v>27</v>
      </c>
      <c r="B29" t="inlineStr">
        <is>
          <t>1.2.2.</t>
        </is>
      </c>
      <c r="C29" t="inlineStr">
        <is>
          <t xml:space="preserve">  =&gt;Goodwill And Other Intangible Assets</t>
        </is>
      </c>
      <c r="D29" t="inlineStr">
        <is>
          <t>499,700</t>
        </is>
      </c>
      <c r="E29" t="inlineStr">
        <is>
          <t>709,600</t>
        </is>
      </c>
      <c r="F29" t="inlineStr">
        <is>
          <t>727,900</t>
        </is>
      </c>
      <c r="G29" t="inlineStr">
        <is>
          <t>1,010,384</t>
        </is>
      </c>
    </row>
    <row r="30">
      <c r="A30" s="1" t="n">
        <v>28</v>
      </c>
      <c r="B30" t="inlineStr">
        <is>
          <t>1.2.2.1.</t>
        </is>
      </c>
      <c r="C30" t="inlineStr">
        <is>
          <t xml:space="preserve">  =&gt;=&gt;Goodwill</t>
        </is>
      </c>
      <c r="D30" t="inlineStr">
        <is>
          <t>359,200</t>
        </is>
      </c>
      <c r="E30" t="inlineStr">
        <is>
          <t>530,000</t>
        </is>
      </c>
      <c r="F30" t="inlineStr">
        <is>
          <t>530,000</t>
        </is>
      </c>
      <c r="G30" t="inlineStr">
        <is>
          <t>620,330</t>
        </is>
      </c>
    </row>
    <row r="31">
      <c r="A31" s="1" t="n">
        <v>29</v>
      </c>
      <c r="B31" t="inlineStr">
        <is>
          <t>1.2.2.2.</t>
        </is>
      </c>
      <c r="C31" t="inlineStr">
        <is>
          <t xml:space="preserve">  =&gt;  Other Intangible Assets</t>
        </is>
      </c>
      <c r="D31" t="inlineStr">
        <is>
          <t>140,500</t>
        </is>
      </c>
      <c r="E31" t="inlineStr">
        <is>
          <t>179,600</t>
        </is>
      </c>
      <c r="F31" t="inlineStr">
        <is>
          <t>197,900</t>
        </is>
      </c>
      <c r="G31" t="inlineStr">
        <is>
          <t>390,054</t>
        </is>
      </c>
    </row>
    <row r="32">
      <c r="A32" s="1" t="n">
        <v>30</v>
      </c>
      <c r="B32" t="inlineStr">
        <is>
          <t>1.2.3.</t>
        </is>
      </c>
      <c r="C32" t="inlineStr">
        <is>
          <t xml:space="preserve">  =&gt;Investments And Advances</t>
        </is>
      </c>
      <c r="D32" t="inlineStr">
        <is>
          <t>0</t>
        </is>
      </c>
      <c r="E32" t="inlineStr">
        <is>
          <t>55,900</t>
        </is>
      </c>
      <c r="F32" t="inlineStr">
        <is>
          <t>39,500</t>
        </is>
      </c>
      <c r="G32" t="inlineStr">
        <is>
          <t>57,501</t>
        </is>
      </c>
    </row>
    <row r="33">
      <c r="A33" s="1" t="n">
        <v>31</v>
      </c>
      <c r="B33" t="inlineStr">
        <is>
          <t>1.2.3.1.</t>
        </is>
      </c>
      <c r="C33" t="inlineStr">
        <is>
          <t xml:space="preserve">  =&gt;=&gt;Long Term Equity Investment</t>
        </is>
      </c>
      <c r="D33" t="inlineStr">
        <is>
          <t>-</t>
        </is>
      </c>
      <c r="E33" t="inlineStr">
        <is>
          <t>55,900</t>
        </is>
      </c>
      <c r="F33" t="inlineStr">
        <is>
          <t>39,500</t>
        </is>
      </c>
      <c r="G33" t="inlineStr">
        <is>
          <t>57,501</t>
        </is>
      </c>
    </row>
    <row r="34">
      <c r="A34" s="1" t="n">
        <v>32</v>
      </c>
      <c r="B34" t="inlineStr">
        <is>
          <t>1.2.3.2.</t>
        </is>
      </c>
      <c r="C34" t="inlineStr">
        <is>
          <t xml:space="preserve">  =&gt;  Other Investments</t>
        </is>
      </c>
      <c r="D34" t="inlineStr">
        <is>
          <t>0</t>
        </is>
      </c>
      <c r="E34" t="inlineStr">
        <is>
          <t>55,900</t>
        </is>
      </c>
      <c r="F34" t="inlineStr">
        <is>
          <t>39,500</t>
        </is>
      </c>
      <c r="G34" t="inlineStr">
        <is>
          <t>57,501</t>
        </is>
      </c>
    </row>
    <row r="35">
      <c r="A35" s="1" t="n">
        <v>33</v>
      </c>
      <c r="B35" t="inlineStr">
        <is>
          <t>1.2.4.</t>
        </is>
      </c>
      <c r="C35" t="inlineStr">
        <is>
          <t xml:space="preserve">  =&gt;Non Current Accounts Receivable</t>
        </is>
      </c>
      <c r="D35" t="inlineStr">
        <is>
          <t>138,400</t>
        </is>
      </c>
      <c r="E35" t="inlineStr">
        <is>
          <t>-</t>
        </is>
      </c>
      <c r="F35" t="inlineStr">
        <is>
          <t>-</t>
        </is>
      </c>
      <c r="G35" t="inlineStr">
        <is>
          <t>-</t>
        </is>
      </c>
    </row>
    <row r="36">
      <c r="A36" s="1" t="n">
        <v>34</v>
      </c>
      <c r="B36" t="inlineStr">
        <is>
          <t>1.2.5.</t>
        </is>
      </c>
      <c r="C36" t="inlineStr">
        <is>
          <t xml:space="preserve">  =&gt;Non Current Deferred Assets</t>
        </is>
      </c>
      <c r="D36" t="inlineStr">
        <is>
          <t>1,000</t>
        </is>
      </c>
      <c r="E36" t="inlineStr">
        <is>
          <t>6,300</t>
        </is>
      </c>
      <c r="F36" t="inlineStr">
        <is>
          <t>5,600</t>
        </is>
      </c>
      <c r="G36" t="inlineStr">
        <is>
          <t>6,451</t>
        </is>
      </c>
    </row>
    <row r="37">
      <c r="A37" s="1" t="n">
        <v>35</v>
      </c>
      <c r="B37" t="inlineStr">
        <is>
          <t>1.2.5.1.</t>
        </is>
      </c>
      <c r="C37" t="inlineStr">
        <is>
          <t xml:space="preserve">  =&gt;  Non Current Deferred Taxes Assets</t>
        </is>
      </c>
      <c r="D37" t="inlineStr">
        <is>
          <t>1,000</t>
        </is>
      </c>
      <c r="E37" t="inlineStr">
        <is>
          <t>6,300</t>
        </is>
      </c>
      <c r="F37" t="inlineStr">
        <is>
          <t>5,600</t>
        </is>
      </c>
      <c r="G37" t="inlineStr">
        <is>
          <t>6,451</t>
        </is>
      </c>
    </row>
    <row r="38">
      <c r="A38" s="1" t="n">
        <v>36</v>
      </c>
      <c r="B38" t="inlineStr">
        <is>
          <t>1.2.6.</t>
        </is>
      </c>
      <c r="C38" t="inlineStr">
        <is>
          <t xml:space="preserve">    Other Non Current Assets</t>
        </is>
      </c>
      <c r="D38" t="inlineStr">
        <is>
          <t>36,700</t>
        </is>
      </c>
      <c r="E38" t="inlineStr">
        <is>
          <t>35,300</t>
        </is>
      </c>
      <c r="F38" t="inlineStr">
        <is>
          <t>5,900</t>
        </is>
      </c>
      <c r="G38" t="inlineStr">
        <is>
          <t>11,800</t>
        </is>
      </c>
    </row>
    <row r="39">
      <c r="A39" s="1" t="n">
        <v>37</v>
      </c>
      <c r="B39" t="inlineStr">
        <is>
          <t>2.</t>
        </is>
      </c>
      <c r="C39" t="inlineStr">
        <is>
          <t>Total Liabilities Net Minority Interest</t>
        </is>
      </c>
      <c r="D39" t="inlineStr">
        <is>
          <t>1,330,300</t>
        </is>
      </c>
      <c r="E39" t="inlineStr">
        <is>
          <t>1,141,800</t>
        </is>
      </c>
      <c r="F39" t="inlineStr">
        <is>
          <t>775,700</t>
        </is>
      </c>
      <c r="G39" t="inlineStr">
        <is>
          <t>565,464</t>
        </is>
      </c>
    </row>
    <row r="40">
      <c r="A40" s="1" t="n">
        <v>38</v>
      </c>
      <c r="B40" t="inlineStr">
        <is>
          <t>2.1.</t>
        </is>
      </c>
      <c r="C40">
        <f>&gt;Current Liabilities</f>
        <v/>
      </c>
      <c r="D40" t="inlineStr">
        <is>
          <t>448,800</t>
        </is>
      </c>
      <c r="E40" t="inlineStr">
        <is>
          <t>291,200</t>
        </is>
      </c>
      <c r="F40" t="inlineStr">
        <is>
          <t>268,200</t>
        </is>
      </c>
      <c r="G40" t="inlineStr">
        <is>
          <t>248,293</t>
        </is>
      </c>
    </row>
    <row r="41">
      <c r="A41" s="1" t="n">
        <v>39</v>
      </c>
      <c r="B41" t="inlineStr">
        <is>
          <t>2.1.1.</t>
        </is>
      </c>
      <c r="C41">
        <f>&gt;=&gt;Payables And Accrued Expenses</f>
        <v/>
      </c>
      <c r="D41" t="inlineStr">
        <is>
          <t>381,500</t>
        </is>
      </c>
      <c r="E41" t="inlineStr">
        <is>
          <t>224,000</t>
        </is>
      </c>
      <c r="F41" t="inlineStr">
        <is>
          <t>203,900</t>
        </is>
      </c>
      <c r="G41" t="inlineStr">
        <is>
          <t>248,293</t>
        </is>
      </c>
    </row>
    <row r="42">
      <c r="A42" s="1" t="n">
        <v>40</v>
      </c>
      <c r="B42" t="inlineStr">
        <is>
          <t>2.1.1.1.</t>
        </is>
      </c>
      <c r="C42">
        <f>&gt;=&gt;=&gt;Payables</f>
        <v/>
      </c>
      <c r="D42" t="inlineStr">
        <is>
          <t>44,600</t>
        </is>
      </c>
      <c r="E42" t="inlineStr">
        <is>
          <t>110,100</t>
        </is>
      </c>
      <c r="F42" t="inlineStr">
        <is>
          <t>93,700</t>
        </is>
      </c>
      <c r="G42" t="inlineStr">
        <is>
          <t>159,360</t>
        </is>
      </c>
    </row>
    <row r="43">
      <c r="A43" s="1" t="n">
        <v>41</v>
      </c>
      <c r="B43" t="inlineStr">
        <is>
          <t>2.1.1.1.1.</t>
        </is>
      </c>
      <c r="C43">
        <f>&gt;=&gt;=&gt;=&gt;Accounts Payable</f>
        <v/>
      </c>
      <c r="D43" t="inlineStr">
        <is>
          <t>44,200</t>
        </is>
      </c>
      <c r="E43" t="inlineStr">
        <is>
          <t>106,900</t>
        </is>
      </c>
      <c r="F43" t="inlineStr">
        <is>
          <t>90,700</t>
        </is>
      </c>
      <c r="G43" t="inlineStr">
        <is>
          <t>151,307</t>
        </is>
      </c>
    </row>
    <row r="44">
      <c r="A44" s="1" t="n">
        <v>42</v>
      </c>
      <c r="B44" t="inlineStr">
        <is>
          <t>2.1.1.1.2.</t>
        </is>
      </c>
      <c r="C44">
        <f>&gt;=&gt;=&gt;=&gt;Total Tax Payable</f>
        <v/>
      </c>
      <c r="D44" t="inlineStr">
        <is>
          <t>400</t>
        </is>
      </c>
      <c r="E44" t="inlineStr">
        <is>
          <t>3,200</t>
        </is>
      </c>
      <c r="F44" t="inlineStr">
        <is>
          <t>3,000</t>
        </is>
      </c>
      <c r="G44" t="inlineStr">
        <is>
          <t>8,053</t>
        </is>
      </c>
    </row>
    <row r="45">
      <c r="A45" s="1" t="n">
        <v>43</v>
      </c>
      <c r="B45" t="inlineStr">
        <is>
          <t>2.1.1.1.2.1.</t>
        </is>
      </c>
      <c r="C45">
        <f>&gt;=&gt;=&gt;=&gt;  Income Tax Payable</f>
        <v/>
      </c>
      <c r="D45" t="inlineStr">
        <is>
          <t>400</t>
        </is>
      </c>
      <c r="E45" t="inlineStr">
        <is>
          <t>3,200</t>
        </is>
      </c>
      <c r="F45" t="inlineStr">
        <is>
          <t>3,000</t>
        </is>
      </c>
      <c r="G45" t="inlineStr">
        <is>
          <t>-</t>
        </is>
      </c>
    </row>
    <row r="46">
      <c r="A46" s="1" t="n">
        <v>44</v>
      </c>
      <c r="B46" t="inlineStr">
        <is>
          <t>2.1.1.1.3.</t>
        </is>
      </c>
      <c r="C46">
        <f>&gt;=&gt;=&gt;  Other Payable</f>
        <v/>
      </c>
      <c r="D46" t="inlineStr">
        <is>
          <t>-</t>
        </is>
      </c>
      <c r="E46" t="inlineStr">
        <is>
          <t>6,000</t>
        </is>
      </c>
      <c r="F46" t="inlineStr">
        <is>
          <t>5,300</t>
        </is>
      </c>
      <c r="G46" t="inlineStr">
        <is>
          <t>-</t>
        </is>
      </c>
    </row>
    <row r="47">
      <c r="A47" s="1" t="n">
        <v>45</v>
      </c>
      <c r="B47" t="inlineStr">
        <is>
          <t>2.1.1.2.</t>
        </is>
      </c>
      <c r="C47">
        <f>&gt;=&gt;  Current Accrued Expenses</f>
        <v/>
      </c>
      <c r="D47" t="inlineStr">
        <is>
          <t>336,900</t>
        </is>
      </c>
      <c r="E47" t="inlineStr">
        <is>
          <t>113,900</t>
        </is>
      </c>
      <c r="F47" t="inlineStr">
        <is>
          <t>110,200</t>
        </is>
      </c>
      <c r="G47" t="inlineStr">
        <is>
          <t>88,933</t>
        </is>
      </c>
    </row>
    <row r="48">
      <c r="A48" s="1" t="n">
        <v>46</v>
      </c>
      <c r="B48" t="inlineStr">
        <is>
          <t>2.1.2.</t>
        </is>
      </c>
      <c r="C48">
        <f>&gt;=&gt;Current Debt And Capital Lease Obligation</f>
        <v/>
      </c>
      <c r="D48" t="inlineStr">
        <is>
          <t>5,200</t>
        </is>
      </c>
      <c r="E48" t="inlineStr">
        <is>
          <t>3,600</t>
        </is>
      </c>
      <c r="F48" t="inlineStr">
        <is>
          <t>-</t>
        </is>
      </c>
      <c r="G48" t="inlineStr">
        <is>
          <t>-</t>
        </is>
      </c>
    </row>
    <row r="49">
      <c r="A49" s="1" t="n">
        <v>47</v>
      </c>
      <c r="B49" t="inlineStr">
        <is>
          <t>2.1.2.1.</t>
        </is>
      </c>
      <c r="C49">
        <f>&gt;=&gt;  Current Capital Lease Obligation</f>
        <v/>
      </c>
      <c r="D49" t="inlineStr">
        <is>
          <t>5,200</t>
        </is>
      </c>
      <c r="E49" t="inlineStr">
        <is>
          <t>3,600</t>
        </is>
      </c>
      <c r="F49" t="inlineStr">
        <is>
          <t>-</t>
        </is>
      </c>
      <c r="G49" t="inlineStr">
        <is>
          <t>-</t>
        </is>
      </c>
    </row>
    <row r="50">
      <c r="A50" s="1" t="n">
        <v>48</v>
      </c>
      <c r="B50" t="inlineStr">
        <is>
          <t>2.1.3.</t>
        </is>
      </c>
      <c r="C50">
        <f>&gt;=&gt;Current Deferred Liabilities</f>
        <v/>
      </c>
      <c r="D50" t="inlineStr">
        <is>
          <t>22,900</t>
        </is>
      </c>
      <c r="E50" t="inlineStr">
        <is>
          <t>38,300</t>
        </is>
      </c>
      <c r="F50" t="inlineStr">
        <is>
          <t>45,800</t>
        </is>
      </c>
      <c r="G50" t="inlineStr">
        <is>
          <t>-</t>
        </is>
      </c>
    </row>
    <row r="51">
      <c r="A51" s="1" t="n">
        <v>49</v>
      </c>
      <c r="B51" t="inlineStr">
        <is>
          <t>2.1.3.1.</t>
        </is>
      </c>
      <c r="C51">
        <f>&gt;=&gt;  Current Deferred Revenue</f>
        <v/>
      </c>
      <c r="D51" t="inlineStr">
        <is>
          <t>22,900</t>
        </is>
      </c>
      <c r="E51" t="inlineStr">
        <is>
          <t>38,300</t>
        </is>
      </c>
      <c r="F51" t="inlineStr">
        <is>
          <t>45,800</t>
        </is>
      </c>
      <c r="G51" t="inlineStr">
        <is>
          <t>-</t>
        </is>
      </c>
    </row>
    <row r="52">
      <c r="A52" s="1" t="n">
        <v>50</v>
      </c>
      <c r="B52" t="inlineStr">
        <is>
          <t>2.1.4.</t>
        </is>
      </c>
      <c r="C52">
        <f>&gt;  Other Current Liabilities</f>
        <v/>
      </c>
      <c r="D52" t="inlineStr">
        <is>
          <t>39,200</t>
        </is>
      </c>
      <c r="E52" t="inlineStr">
        <is>
          <t>25,300</t>
        </is>
      </c>
      <c r="F52" t="inlineStr">
        <is>
          <t>18,500</t>
        </is>
      </c>
      <c r="G52" t="inlineStr">
        <is>
          <t>43,528</t>
        </is>
      </c>
    </row>
    <row r="53">
      <c r="A53" s="1" t="n">
        <v>51</v>
      </c>
      <c r="B53" t="inlineStr">
        <is>
          <t>2.2.</t>
        </is>
      </c>
      <c r="C53" t="inlineStr">
        <is>
          <t xml:space="preserve">  Total Non Current Liabilities Net Minority Interest</t>
        </is>
      </c>
      <c r="D53" t="inlineStr">
        <is>
          <t>881,500</t>
        </is>
      </c>
      <c r="E53" t="inlineStr">
        <is>
          <t>850,600</t>
        </is>
      </c>
      <c r="F53" t="inlineStr">
        <is>
          <t>507,500</t>
        </is>
      </c>
      <c r="G53" t="inlineStr">
        <is>
          <t>317,171</t>
        </is>
      </c>
    </row>
    <row r="54">
      <c r="A54" s="1" t="n">
        <v>52</v>
      </c>
      <c r="B54" t="inlineStr">
        <is>
          <t>2.2.1.</t>
        </is>
      </c>
      <c r="C54" t="inlineStr">
        <is>
          <t xml:space="preserve">  =&gt;Long Term Debt And Capital Lease Obligation</t>
        </is>
      </c>
      <c r="D54" t="inlineStr">
        <is>
          <t>833,900</t>
        </is>
      </c>
      <c r="E54" t="inlineStr">
        <is>
          <t>795,200</t>
        </is>
      </c>
      <c r="F54" t="inlineStr">
        <is>
          <t>469,100</t>
        </is>
      </c>
      <c r="G54" t="inlineStr">
        <is>
          <t>292,000</t>
        </is>
      </c>
    </row>
    <row r="55">
      <c r="A55" s="1" t="n">
        <v>53</v>
      </c>
      <c r="B55" t="inlineStr">
        <is>
          <t>2.2.1.1.</t>
        </is>
      </c>
      <c r="C55" t="inlineStr">
        <is>
          <t xml:space="preserve">  =&gt;=&gt;Long Term Debt</t>
        </is>
      </c>
      <c r="D55" t="inlineStr">
        <is>
          <t>823,900</t>
        </is>
      </c>
      <c r="E55" t="inlineStr">
        <is>
          <t>783,800</t>
        </is>
      </c>
      <c r="F55" t="inlineStr">
        <is>
          <t>469,100</t>
        </is>
      </c>
      <c r="G55" t="inlineStr">
        <is>
          <t>292,000</t>
        </is>
      </c>
    </row>
    <row r="56">
      <c r="A56" s="1" t="n">
        <v>54</v>
      </c>
      <c r="B56" t="inlineStr">
        <is>
          <t>2.2.1.2.</t>
        </is>
      </c>
      <c r="C56" t="inlineStr">
        <is>
          <t xml:space="preserve">  =&gt;  Long Term Capital Lease Obligation</t>
        </is>
      </c>
      <c r="D56" t="inlineStr">
        <is>
          <t>10,000</t>
        </is>
      </c>
      <c r="E56" t="inlineStr">
        <is>
          <t>11,400</t>
        </is>
      </c>
      <c r="F56" t="inlineStr">
        <is>
          <t>-</t>
        </is>
      </c>
      <c r="G56" t="inlineStr">
        <is>
          <t>-</t>
        </is>
      </c>
    </row>
    <row r="57">
      <c r="A57" s="1" t="n">
        <v>55</v>
      </c>
      <c r="B57" t="inlineStr">
        <is>
          <t>2.2.2.</t>
        </is>
      </c>
      <c r="C57" t="inlineStr">
        <is>
          <t xml:space="preserve">  =&gt;Non Current Deferred Liabilities</t>
        </is>
      </c>
      <c r="D57" t="inlineStr">
        <is>
          <t>2,500</t>
        </is>
      </c>
      <c r="E57" t="inlineStr">
        <is>
          <t>1,800</t>
        </is>
      </c>
      <c r="F57" t="inlineStr">
        <is>
          <t>2,000</t>
        </is>
      </c>
      <c r="G57" t="inlineStr">
        <is>
          <t>3,056</t>
        </is>
      </c>
    </row>
    <row r="58">
      <c r="A58" s="1" t="n">
        <v>56</v>
      </c>
      <c r="B58" t="inlineStr">
        <is>
          <t>2.2.2.1.</t>
        </is>
      </c>
      <c r="C58" t="inlineStr">
        <is>
          <t xml:space="preserve">  =&gt;  Non Current Deferred Taxes Liabilities</t>
        </is>
      </c>
      <c r="D58" t="inlineStr">
        <is>
          <t>2,500</t>
        </is>
      </c>
      <c r="E58" t="inlineStr">
        <is>
          <t>1,800</t>
        </is>
      </c>
      <c r="F58" t="inlineStr">
        <is>
          <t>2,000</t>
        </is>
      </c>
      <c r="G58" t="inlineStr">
        <is>
          <t>3,056</t>
        </is>
      </c>
    </row>
    <row r="59">
      <c r="A59" s="1" t="n">
        <v>57</v>
      </c>
      <c r="B59" t="inlineStr">
        <is>
          <t>2.2.3.</t>
        </is>
      </c>
      <c r="C59" t="inlineStr">
        <is>
          <t xml:space="preserve">  =&gt;Liabilities Held for Sale Non Current</t>
        </is>
      </c>
      <c r="D59" t="inlineStr">
        <is>
          <t>600</t>
        </is>
      </c>
      <c r="E59" t="inlineStr">
        <is>
          <t>9,800</t>
        </is>
      </c>
      <c r="F59" t="inlineStr">
        <is>
          <t>0</t>
        </is>
      </c>
      <c r="G59" t="inlineStr">
        <is>
          <t>-</t>
        </is>
      </c>
    </row>
    <row r="60">
      <c r="A60" s="1" t="n">
        <v>58</v>
      </c>
      <c r="B60" t="inlineStr">
        <is>
          <t>2.2.4.</t>
        </is>
      </c>
      <c r="C60" t="inlineStr">
        <is>
          <t xml:space="preserve">    Other Non Current Liabilities</t>
        </is>
      </c>
      <c r="D60" t="inlineStr">
        <is>
          <t>44,500</t>
        </is>
      </c>
      <c r="E60" t="inlineStr">
        <is>
          <t>53,600</t>
        </is>
      </c>
      <c r="F60" t="inlineStr">
        <is>
          <t>36,400</t>
        </is>
      </c>
      <c r="G60" t="inlineStr">
        <is>
          <t>22,115</t>
        </is>
      </c>
    </row>
    <row r="61">
      <c r="A61" s="1" t="n">
        <v>59</v>
      </c>
      <c r="B61" t="inlineStr">
        <is>
          <t>3.</t>
        </is>
      </c>
      <c r="C61" t="inlineStr">
        <is>
          <t>Total Equity Gross Minority Interest</t>
        </is>
      </c>
      <c r="D61" t="inlineStr">
        <is>
          <t>2,116,500</t>
        </is>
      </c>
      <c r="E61" t="inlineStr">
        <is>
          <t>2,089,200</t>
        </is>
      </c>
      <c r="F61" t="inlineStr">
        <is>
          <t>2,041,200</t>
        </is>
      </c>
      <c r="G61" t="inlineStr">
        <is>
          <t>2,072,081</t>
        </is>
      </c>
    </row>
    <row r="62">
      <c r="A62" s="1" t="n">
        <v>60</v>
      </c>
      <c r="B62" t="inlineStr">
        <is>
          <t>3.1.</t>
        </is>
      </c>
      <c r="C62">
        <f>&gt;Stockholders' Equity</f>
        <v/>
      </c>
      <c r="D62" t="inlineStr">
        <is>
          <t>2,116,500</t>
        </is>
      </c>
      <c r="E62" t="inlineStr">
        <is>
          <t>2,083,100</t>
        </is>
      </c>
      <c r="F62" t="inlineStr">
        <is>
          <t>2,036,200</t>
        </is>
      </c>
      <c r="G62" t="inlineStr">
        <is>
          <t>2,067,136</t>
        </is>
      </c>
    </row>
    <row r="63">
      <c r="A63" s="1" t="n">
        <v>61</v>
      </c>
      <c r="B63" t="inlineStr">
        <is>
          <t>3.1.1.</t>
        </is>
      </c>
      <c r="C63">
        <f>&gt;=&gt;Capital Stock</f>
        <v/>
      </c>
      <c r="D63" t="inlineStr">
        <is>
          <t>100</t>
        </is>
      </c>
      <c r="E63" t="inlineStr">
        <is>
          <t>100</t>
        </is>
      </c>
      <c r="F63" t="inlineStr">
        <is>
          <t>100</t>
        </is>
      </c>
      <c r="G63" t="inlineStr">
        <is>
          <t>127</t>
        </is>
      </c>
    </row>
    <row r="64">
      <c r="A64" s="1" t="n">
        <v>62</v>
      </c>
      <c r="B64" t="inlineStr">
        <is>
          <t>3.1.1.1.</t>
        </is>
      </c>
      <c r="C64">
        <f>&gt;=&gt;=&gt;Preferred Stock</f>
        <v/>
      </c>
      <c r="D64" t="inlineStr">
        <is>
          <t>0</t>
        </is>
      </c>
      <c r="E64" t="inlineStr">
        <is>
          <t>0</t>
        </is>
      </c>
      <c r="F64" t="inlineStr">
        <is>
          <t>0</t>
        </is>
      </c>
      <c r="G64" t="inlineStr">
        <is>
          <t>-</t>
        </is>
      </c>
    </row>
    <row r="65">
      <c r="A65" s="1" t="n">
        <v>63</v>
      </c>
      <c r="B65" t="inlineStr">
        <is>
          <t>3.1.1.2.</t>
        </is>
      </c>
      <c r="C65">
        <f>&gt;=&gt;  Common Stock</f>
        <v/>
      </c>
      <c r="D65" t="inlineStr">
        <is>
          <t>100</t>
        </is>
      </c>
      <c r="E65" t="inlineStr">
        <is>
          <t>100</t>
        </is>
      </c>
      <c r="F65" t="inlineStr">
        <is>
          <t>100</t>
        </is>
      </c>
      <c r="G65" t="inlineStr">
        <is>
          <t>127</t>
        </is>
      </c>
    </row>
    <row r="66">
      <c r="A66" s="1" t="n">
        <v>64</v>
      </c>
      <c r="B66" t="inlineStr">
        <is>
          <t>3.1.2.</t>
        </is>
      </c>
      <c r="C66">
        <f>&gt;=&gt;Additional Paid in Capital</f>
        <v/>
      </c>
      <c r="D66" t="inlineStr">
        <is>
          <t>3,676,800</t>
        </is>
      </c>
      <c r="E66" t="inlineStr">
        <is>
          <t>3,106,200</t>
        </is>
      </c>
      <c r="F66" t="inlineStr">
        <is>
          <t>2,874,100</t>
        </is>
      </c>
      <c r="G66" t="inlineStr">
        <is>
          <t>2,549,123</t>
        </is>
      </c>
    </row>
    <row r="67">
      <c r="A67" s="1" t="n">
        <v>65</v>
      </c>
      <c r="B67" t="inlineStr">
        <is>
          <t>3.1.3.</t>
        </is>
      </c>
      <c r="C67">
        <f>&gt;=&gt;Retained Earnings</f>
        <v/>
      </c>
      <c r="D67" t="inlineStr">
        <is>
          <t>-1,563,100</t>
        </is>
      </c>
      <c r="E67" t="inlineStr">
        <is>
          <t>-1,039,200</t>
        </is>
      </c>
      <c r="F67" t="inlineStr">
        <is>
          <t>-847,500</t>
        </is>
      </c>
      <c r="G67" t="inlineStr">
        <is>
          <t>-482,710</t>
        </is>
      </c>
    </row>
    <row r="68">
      <c r="A68" s="1" t="n">
        <v>66</v>
      </c>
      <c r="B68" t="inlineStr">
        <is>
          <t>3.1.4.</t>
        </is>
      </c>
      <c r="C68">
        <f>&gt;  Gains Losses Not Affecting Retained Earnings</f>
        <v/>
      </c>
      <c r="D68" t="inlineStr">
        <is>
          <t>2,700</t>
        </is>
      </c>
      <c r="E68" t="inlineStr">
        <is>
          <t>16,000</t>
        </is>
      </c>
      <c r="F68" t="inlineStr">
        <is>
          <t>9,500</t>
        </is>
      </c>
      <c r="G68" t="inlineStr">
        <is>
          <t>596</t>
        </is>
      </c>
    </row>
    <row r="69">
      <c r="A69" s="1" t="n">
        <v>67</v>
      </c>
      <c r="B69" t="inlineStr">
        <is>
          <t>3.2.</t>
        </is>
      </c>
      <c r="C69" t="inlineStr">
        <is>
          <t xml:space="preserve">  Minority Interest</t>
        </is>
      </c>
      <c r="D69" t="inlineStr">
        <is>
          <t>0</t>
        </is>
      </c>
      <c r="E69" t="inlineStr">
        <is>
          <t>6,100</t>
        </is>
      </c>
      <c r="F69" t="inlineStr">
        <is>
          <t>5,000</t>
        </is>
      </c>
      <c r="G69" t="inlineStr">
        <is>
          <t>4,945</t>
        </is>
      </c>
    </row>
    <row r="70">
      <c r="A70" s="1" t="n">
        <v>68</v>
      </c>
      <c r="B70" t="inlineStr">
        <is>
          <t>4.</t>
        </is>
      </c>
      <c r="C70" t="inlineStr">
        <is>
          <t>Total Capitalization</t>
        </is>
      </c>
      <c r="D70" t="inlineStr">
        <is>
          <t>2,940,400</t>
        </is>
      </c>
      <c r="E70" t="inlineStr">
        <is>
          <t>2,866,900</t>
        </is>
      </c>
      <c r="F70" t="inlineStr">
        <is>
          <t>2,505,300</t>
        </is>
      </c>
      <c r="G70" t="inlineStr">
        <is>
          <t>2,359,136</t>
        </is>
      </c>
    </row>
    <row r="71">
      <c r="A71" s="1" t="n">
        <v>69</v>
      </c>
      <c r="B71" t="inlineStr">
        <is>
          <t>5.</t>
        </is>
      </c>
      <c r="C71" t="inlineStr">
        <is>
          <t>Common Stock Equity</t>
        </is>
      </c>
      <c r="D71" t="inlineStr">
        <is>
          <t>2,116,500</t>
        </is>
      </c>
      <c r="E71" t="inlineStr">
        <is>
          <t>2,083,100</t>
        </is>
      </c>
      <c r="F71" t="inlineStr">
        <is>
          <t>2,036,200</t>
        </is>
      </c>
      <c r="G71" t="inlineStr">
        <is>
          <t>2,067,136</t>
        </is>
      </c>
    </row>
    <row r="72">
      <c r="A72" s="1" t="n">
        <v>70</v>
      </c>
      <c r="B72" t="inlineStr">
        <is>
          <t>6.</t>
        </is>
      </c>
      <c r="C72" t="inlineStr">
        <is>
          <t>Capital Lease Obligations</t>
        </is>
      </c>
      <c r="D72" t="inlineStr">
        <is>
          <t>15,200</t>
        </is>
      </c>
      <c r="E72" t="inlineStr">
        <is>
          <t>15,000</t>
        </is>
      </c>
      <c r="F72" t="inlineStr">
        <is>
          <t>-</t>
        </is>
      </c>
      <c r="G72" t="inlineStr">
        <is>
          <t>-</t>
        </is>
      </c>
    </row>
    <row r="73">
      <c r="A73" s="1" t="n">
        <v>71</v>
      </c>
      <c r="B73" t="inlineStr">
        <is>
          <t>7.</t>
        </is>
      </c>
      <c r="C73" t="inlineStr">
        <is>
          <t>Net Tangible Assets</t>
        </is>
      </c>
      <c r="D73" t="inlineStr">
        <is>
          <t>1,616,800</t>
        </is>
      </c>
      <c r="E73" t="inlineStr">
        <is>
          <t>1,373,500</t>
        </is>
      </c>
      <c r="F73" t="inlineStr">
        <is>
          <t>1,308,300</t>
        </is>
      </c>
      <c r="G73" t="inlineStr">
        <is>
          <t>1,056,752</t>
        </is>
      </c>
    </row>
    <row r="74">
      <c r="A74" s="1" t="n">
        <v>72</v>
      </c>
      <c r="B74" t="inlineStr">
        <is>
          <t>8.</t>
        </is>
      </c>
      <c r="C74" t="inlineStr">
        <is>
          <t>Working Capital</t>
        </is>
      </c>
      <c r="D74" t="inlineStr">
        <is>
          <t>1,029,900</t>
        </is>
      </c>
      <c r="E74" t="inlineStr">
        <is>
          <t>1,301,600</t>
        </is>
      </c>
      <c r="F74" t="inlineStr">
        <is>
          <t>1,144,600</t>
        </is>
      </c>
      <c r="G74" t="inlineStr">
        <is>
          <t>641,797</t>
        </is>
      </c>
    </row>
    <row r="75">
      <c r="A75" s="1" t="n">
        <v>73</v>
      </c>
      <c r="B75" t="inlineStr">
        <is>
          <t>9.</t>
        </is>
      </c>
      <c r="C75" t="inlineStr">
        <is>
          <t>Invested Capital</t>
        </is>
      </c>
      <c r="D75" t="inlineStr">
        <is>
          <t>2,940,400</t>
        </is>
      </c>
      <c r="E75" t="inlineStr">
        <is>
          <t>2,866,900</t>
        </is>
      </c>
      <c r="F75" t="inlineStr">
        <is>
          <t>2,505,300</t>
        </is>
      </c>
      <c r="G75" t="inlineStr">
        <is>
          <t>2,359,136</t>
        </is>
      </c>
    </row>
    <row r="76">
      <c r="A76" s="1" t="n">
        <v>74</v>
      </c>
      <c r="B76" t="inlineStr">
        <is>
          <t>10.</t>
        </is>
      </c>
      <c r="C76" t="inlineStr">
        <is>
          <t>Tangible Book Value</t>
        </is>
      </c>
      <c r="D76" t="inlineStr">
        <is>
          <t>1,616,800</t>
        </is>
      </c>
      <c r="E76" t="inlineStr">
        <is>
          <t>1,373,500</t>
        </is>
      </c>
      <c r="F76" t="inlineStr">
        <is>
          <t>1,308,300</t>
        </is>
      </c>
      <c r="G76" t="inlineStr">
        <is>
          <t>1,056,752</t>
        </is>
      </c>
    </row>
    <row r="77">
      <c r="A77" s="1" t="n">
        <v>75</v>
      </c>
      <c r="B77" t="inlineStr">
        <is>
          <t>11.</t>
        </is>
      </c>
      <c r="C77" t="inlineStr">
        <is>
          <t>Total Debt</t>
        </is>
      </c>
      <c r="D77" t="inlineStr">
        <is>
          <t>839,100</t>
        </is>
      </c>
      <c r="E77" t="inlineStr">
        <is>
          <t>798,800</t>
        </is>
      </c>
      <c r="F77" t="inlineStr">
        <is>
          <t>469,100</t>
        </is>
      </c>
      <c r="G77" t="inlineStr">
        <is>
          <t>292,000</t>
        </is>
      </c>
    </row>
    <row r="78">
      <c r="A78" s="1" t="n">
        <v>76</v>
      </c>
      <c r="B78" t="inlineStr">
        <is>
          <t>12.</t>
        </is>
      </c>
      <c r="C78" t="inlineStr">
        <is>
          <t>Net Debt</t>
        </is>
      </c>
      <c r="D78" t="inlineStr">
        <is>
          <t>444,900</t>
        </is>
      </c>
      <c r="E78" t="inlineStr">
        <is>
          <t>335,000</t>
        </is>
      </c>
      <c r="F78" t="inlineStr">
        <is>
          <t>469,100</t>
        </is>
      </c>
      <c r="G78" t="inlineStr">
        <is>
          <t>173,076</t>
        </is>
      </c>
    </row>
    <row r="79">
      <c r="A79" s="1" t="n">
        <v>77</v>
      </c>
      <c r="B79" t="inlineStr">
        <is>
          <t>13.</t>
        </is>
      </c>
      <c r="C79" t="inlineStr">
        <is>
          <t>Share Issued</t>
        </is>
      </c>
      <c r="D79" t="inlineStr">
        <is>
          <t>115,691</t>
        </is>
      </c>
      <c r="E79" t="inlineStr">
        <is>
          <t>109,230</t>
        </is>
      </c>
      <c r="F79" t="inlineStr">
        <is>
          <t>106,570</t>
        </is>
      </c>
      <c r="G79" t="inlineStr">
        <is>
          <t>101,488</t>
        </is>
      </c>
    </row>
    <row r="80">
      <c r="A80" s="1" t="n">
        <v>78</v>
      </c>
      <c r="B80" t="inlineStr">
        <is>
          <t>14.</t>
        </is>
      </c>
      <c r="C80" t="inlineStr">
        <is>
          <t>Ordinary Shares Number</t>
        </is>
      </c>
      <c r="D80" t="inlineStr">
        <is>
          <t>115,691</t>
        </is>
      </c>
      <c r="E80" t="inlineStr">
        <is>
          <t>109,230</t>
        </is>
      </c>
      <c r="F80" t="inlineStr">
        <is>
          <t>106,570</t>
        </is>
      </c>
      <c r="G80" t="inlineStr">
        <is>
          <t>101,488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6/29/2021</t>
        </is>
      </c>
      <c r="F1" s="1" t="inlineStr">
        <is>
          <t>6/29/2020</t>
        </is>
      </c>
      <c r="G1" s="1" t="inlineStr">
        <is>
          <t>6/29/2019</t>
        </is>
      </c>
      <c r="H1" s="1" t="inlineStr">
        <is>
          <t>6/29/2018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-194,600</t>
        </is>
      </c>
      <c r="E2" t="inlineStr">
        <is>
          <t>-125,500</t>
        </is>
      </c>
      <c r="F2" t="inlineStr">
        <is>
          <t>-29,000</t>
        </is>
      </c>
      <c r="G2" t="inlineStr">
        <is>
          <t>202,300</t>
        </is>
      </c>
      <c r="H2" t="inlineStr">
        <is>
          <t>167,358</t>
        </is>
      </c>
    </row>
    <row r="3">
      <c r="A3" s="1" t="n">
        <v>1</v>
      </c>
      <c r="B3" t="inlineStr">
        <is>
          <t>1.1.</t>
        </is>
      </c>
      <c r="C3">
        <f>&gt;Cash Flow from Continuing Operating Activities</f>
        <v/>
      </c>
      <c r="D3" t="inlineStr">
        <is>
          <t>-175,400</t>
        </is>
      </c>
      <c r="E3" t="inlineStr">
        <is>
          <t>-112,500</t>
        </is>
      </c>
      <c r="F3" t="inlineStr">
        <is>
          <t>-29,000</t>
        </is>
      </c>
      <c r="G3" t="inlineStr">
        <is>
          <t>202,300</t>
        </is>
      </c>
      <c r="H3" t="inlineStr">
        <is>
          <t>167,358</t>
        </is>
      </c>
    </row>
    <row r="4">
      <c r="A4" s="1" t="n">
        <v>2</v>
      </c>
      <c r="B4" t="inlineStr">
        <is>
          <t>1.1.1.</t>
        </is>
      </c>
      <c r="C4">
        <f>&gt;=&gt;Net Income from Continuing Operations</f>
        <v/>
      </c>
      <c r="D4" t="inlineStr">
        <is>
          <t>-378,500</t>
        </is>
      </c>
      <c r="E4" t="inlineStr">
        <is>
          <t>-341,300</t>
        </is>
      </c>
      <c r="F4" t="inlineStr">
        <is>
          <t>-190,600</t>
        </is>
      </c>
      <c r="G4" t="inlineStr">
        <is>
          <t>-375,100</t>
        </is>
      </c>
      <c r="H4" t="inlineStr">
        <is>
          <t>-279,923</t>
        </is>
      </c>
    </row>
    <row r="5">
      <c r="A5" s="1" t="n">
        <v>3</v>
      </c>
      <c r="B5" t="inlineStr">
        <is>
          <t>1.1.2.</t>
        </is>
      </c>
      <c r="C5">
        <f>&gt;=&gt;Operating Gains Losses</f>
        <v/>
      </c>
      <c r="D5" t="inlineStr">
        <is>
          <t>29,100</t>
        </is>
      </c>
      <c r="E5" t="inlineStr">
        <is>
          <t>-5,900</t>
        </is>
      </c>
      <c r="F5" t="inlineStr">
        <is>
          <t>-24,700</t>
        </is>
      </c>
      <c r="G5" t="inlineStr">
        <is>
          <t>86,900</t>
        </is>
      </c>
      <c r="H5" t="inlineStr">
        <is>
          <t>2,999</t>
        </is>
      </c>
    </row>
    <row r="6">
      <c r="A6" s="1" t="n">
        <v>4</v>
      </c>
      <c r="B6" t="inlineStr">
        <is>
          <t>1.1.2.1.</t>
        </is>
      </c>
      <c r="C6">
        <f>&gt;=&gt;=&gt;Gain Loss On Sale of Business</f>
        <v/>
      </c>
      <c r="D6" t="inlineStr">
        <is>
          <t>-</t>
        </is>
      </c>
      <c r="E6" t="inlineStr">
        <is>
          <t>-</t>
        </is>
      </c>
      <c r="F6" t="inlineStr">
        <is>
          <t>-</t>
        </is>
      </c>
      <c r="G6" t="inlineStr">
        <is>
          <t>66,200</t>
        </is>
      </c>
      <c r="H6" t="inlineStr">
        <is>
          <t>-</t>
        </is>
      </c>
    </row>
    <row r="7">
      <c r="A7" s="1" t="n">
        <v>5</v>
      </c>
      <c r="B7" t="inlineStr">
        <is>
          <t>1.1.2.2.</t>
        </is>
      </c>
      <c r="C7">
        <f>&gt;=&gt;=&gt;Gain Loss On Sale of PPE</f>
        <v/>
      </c>
      <c r="D7" t="inlineStr">
        <is>
          <t>5,100</t>
        </is>
      </c>
      <c r="E7" t="inlineStr">
        <is>
          <t>5,000</t>
        </is>
      </c>
      <c r="F7" t="inlineStr">
        <is>
          <t>4,700</t>
        </is>
      </c>
      <c r="G7" t="inlineStr">
        <is>
          <t>3,200</t>
        </is>
      </c>
      <c r="H7" t="inlineStr">
        <is>
          <t>10,692</t>
        </is>
      </c>
    </row>
    <row r="8">
      <c r="A8" s="1" t="n">
        <v>6</v>
      </c>
      <c r="B8" t="inlineStr">
        <is>
          <t>1.1.2.3.</t>
        </is>
      </c>
      <c r="C8">
        <f>&gt;=&gt;=&gt;Net Foreign Currency Exchange Gain Loss</f>
        <v/>
      </c>
      <c r="D8" t="inlineStr">
        <is>
          <t>1,000</t>
        </is>
      </c>
      <c r="E8" t="inlineStr">
        <is>
          <t>-2,200</t>
        </is>
      </c>
      <c r="F8" t="inlineStr">
        <is>
          <t>-2,200</t>
        </is>
      </c>
      <c r="G8" t="inlineStr">
        <is>
          <t>1,300</t>
        </is>
      </c>
      <c r="H8" t="inlineStr">
        <is>
          <t>-550</t>
        </is>
      </c>
    </row>
    <row r="9">
      <c r="A9" s="1" t="n">
        <v>7</v>
      </c>
      <c r="B9" t="inlineStr">
        <is>
          <t>1.1.2.4.</t>
        </is>
      </c>
      <c r="C9">
        <f>&gt;=&gt;=&gt;Gain Loss On Investment Securities</f>
        <v/>
      </c>
      <c r="D9" t="inlineStr">
        <is>
          <t>-500</t>
        </is>
      </c>
      <c r="E9" t="inlineStr">
        <is>
          <t>-400</t>
        </is>
      </c>
      <c r="F9" t="inlineStr">
        <is>
          <t>-2,000</t>
        </is>
      </c>
      <c r="G9" t="inlineStr">
        <is>
          <t>-</t>
        </is>
      </c>
      <c r="H9" t="inlineStr">
        <is>
          <t>-</t>
        </is>
      </c>
    </row>
    <row r="10">
      <c r="A10" s="1" t="n">
        <v>8</v>
      </c>
      <c r="B10" t="inlineStr">
        <is>
          <t>1.1.2.5.</t>
        </is>
      </c>
      <c r="C10">
        <f>&gt;=&gt;  Earnings Losses from Equity Investments</f>
        <v/>
      </c>
      <c r="D10" t="inlineStr">
        <is>
          <t>-1,300</t>
        </is>
      </c>
      <c r="E10" t="inlineStr">
        <is>
          <t>-8,300</t>
        </is>
      </c>
      <c r="F10" t="inlineStr">
        <is>
          <t>-14,200</t>
        </is>
      </c>
      <c r="G10" t="inlineStr">
        <is>
          <t>16,200</t>
        </is>
      </c>
      <c r="H10" t="inlineStr">
        <is>
          <t>-7,143</t>
        </is>
      </c>
    </row>
    <row r="11">
      <c r="A11" s="1" t="n">
        <v>9</v>
      </c>
      <c r="B11" t="inlineStr">
        <is>
          <t>1.1.3.</t>
        </is>
      </c>
      <c r="C11">
        <f>&gt;=&gt;Depreciation Amortization Depletion</f>
        <v/>
      </c>
      <c r="D11" t="inlineStr">
        <is>
          <t>132,200</t>
        </is>
      </c>
      <c r="E11" t="inlineStr">
        <is>
          <t>120,900</t>
        </is>
      </c>
      <c r="F11" t="inlineStr">
        <is>
          <t>123,900</t>
        </is>
      </c>
      <c r="G11" t="inlineStr">
        <is>
          <t>143,600</t>
        </is>
      </c>
      <c r="H11" t="inlineStr">
        <is>
          <t>153,937</t>
        </is>
      </c>
    </row>
    <row r="12">
      <c r="A12" s="1" t="n">
        <v>10</v>
      </c>
      <c r="B12" t="inlineStr">
        <is>
          <t>1.1.3.1.</t>
        </is>
      </c>
      <c r="C12">
        <f>&gt;=&gt;  Depreciation &amp; amortization</f>
        <v/>
      </c>
      <c r="D12" t="inlineStr">
        <is>
          <t>132,200</t>
        </is>
      </c>
      <c r="E12" t="inlineStr">
        <is>
          <t>120,900</t>
        </is>
      </c>
      <c r="F12" t="inlineStr">
        <is>
          <t>123,900</t>
        </is>
      </c>
      <c r="G12" t="inlineStr">
        <is>
          <t>143,600</t>
        </is>
      </c>
      <c r="H12" t="inlineStr">
        <is>
          <t>153,937</t>
        </is>
      </c>
    </row>
    <row r="13">
      <c r="A13" s="1" t="n">
        <v>11</v>
      </c>
      <c r="B13" t="inlineStr">
        <is>
          <t>1.1.4.</t>
        </is>
      </c>
      <c r="C13">
        <f>&gt;=&gt;Deferred Tax</f>
        <v/>
      </c>
      <c r="D13" t="inlineStr">
        <is>
          <t>-1,000</t>
        </is>
      </c>
      <c r="E13" t="inlineStr">
        <is>
          <t>900</t>
        </is>
      </c>
      <c r="F13" t="inlineStr">
        <is>
          <t>-900</t>
        </is>
      </c>
      <c r="G13" t="inlineStr">
        <is>
          <t>-400</t>
        </is>
      </c>
      <c r="H13" t="inlineStr">
        <is>
          <t>-40,038</t>
        </is>
      </c>
    </row>
    <row r="14">
      <c r="A14" s="1" t="n">
        <v>12</v>
      </c>
      <c r="B14" t="inlineStr">
        <is>
          <t>1.1.4.1.</t>
        </is>
      </c>
      <c r="C14">
        <f>&gt;=&gt;  Deferred Income Tax</f>
        <v/>
      </c>
      <c r="D14" t="inlineStr">
        <is>
          <t>-1,000</t>
        </is>
      </c>
      <c r="E14" t="inlineStr">
        <is>
          <t>900</t>
        </is>
      </c>
      <c r="F14" t="inlineStr">
        <is>
          <t>-900</t>
        </is>
      </c>
      <c r="G14" t="inlineStr">
        <is>
          <t>-400</t>
        </is>
      </c>
      <c r="H14" t="inlineStr">
        <is>
          <t>-40,038</t>
        </is>
      </c>
    </row>
    <row r="15">
      <c r="A15" s="1" t="n">
        <v>13</v>
      </c>
      <c r="B15" t="inlineStr">
        <is>
          <t>1.1.5.</t>
        </is>
      </c>
      <c r="C15">
        <f>&gt;=&gt;Amortization of Securities</f>
        <v/>
      </c>
      <c r="D15" t="inlineStr">
        <is>
          <t>6,900</t>
        </is>
      </c>
      <c r="E15" t="inlineStr">
        <is>
          <t>6,900</t>
        </is>
      </c>
      <c r="F15" t="inlineStr">
        <is>
          <t>1,700</t>
        </is>
      </c>
      <c r="G15" t="inlineStr">
        <is>
          <t>2,400</t>
        </is>
      </c>
      <c r="H15" t="inlineStr">
        <is>
          <t>4,809</t>
        </is>
      </c>
    </row>
    <row r="16">
      <c r="A16" s="1" t="n">
        <v>14</v>
      </c>
      <c r="B16" t="inlineStr">
        <is>
          <t>1.1.6.</t>
        </is>
      </c>
      <c r="C16">
        <f>&gt;=&gt;Asset Impairment Charge</f>
        <v/>
      </c>
      <c r="D16" t="inlineStr">
        <is>
          <t>-</t>
        </is>
      </c>
      <c r="E16" t="inlineStr">
        <is>
          <t>-</t>
        </is>
      </c>
      <c r="F16" t="inlineStr">
        <is>
          <t>-</t>
        </is>
      </c>
      <c r="G16" t="inlineStr">
        <is>
          <t>209,800</t>
        </is>
      </c>
      <c r="H16" t="inlineStr">
        <is>
          <t>247,455</t>
        </is>
      </c>
    </row>
    <row r="17">
      <c r="A17" s="1" t="n">
        <v>15</v>
      </c>
      <c r="B17" t="inlineStr">
        <is>
          <t>1.1.7.</t>
        </is>
      </c>
      <c r="C17">
        <f>&gt;=&gt;Stock based compensation</f>
        <v/>
      </c>
      <c r="D17" t="inlineStr">
        <is>
          <t>55,800</t>
        </is>
      </c>
      <c r="E17" t="inlineStr">
        <is>
          <t>53,200</t>
        </is>
      </c>
      <c r="F17" t="inlineStr">
        <is>
          <t>53,300</t>
        </is>
      </c>
      <c r="G17" t="inlineStr">
        <is>
          <t>78,000</t>
        </is>
      </c>
      <c r="H17" t="inlineStr">
        <is>
          <t>43,203</t>
        </is>
      </c>
    </row>
    <row r="18">
      <c r="A18" s="1" t="n">
        <v>16</v>
      </c>
      <c r="B18" t="inlineStr">
        <is>
          <t>1.1.8.</t>
        </is>
      </c>
      <c r="C18">
        <f>&gt;=&gt;Other non-cash items</f>
        <v/>
      </c>
      <c r="D18" t="inlineStr">
        <is>
          <t>97,600</t>
        </is>
      </c>
      <c r="E18" t="inlineStr">
        <is>
          <t>106,700</t>
        </is>
      </c>
      <c r="F18" t="inlineStr">
        <is>
          <t>26,300</t>
        </is>
      </c>
      <c r="G18" t="inlineStr">
        <is>
          <t>18,300</t>
        </is>
      </c>
      <c r="H18" t="inlineStr">
        <is>
          <t>-</t>
        </is>
      </c>
    </row>
    <row r="19">
      <c r="A19" s="1" t="n">
        <v>17</v>
      </c>
      <c r="B19" t="inlineStr">
        <is>
          <t>1.1.9.</t>
        </is>
      </c>
      <c r="C19">
        <f>&gt;  Change in working capital</f>
        <v/>
      </c>
      <c r="D19" t="inlineStr">
        <is>
          <t>-117,500</t>
        </is>
      </c>
      <c r="E19" t="inlineStr">
        <is>
          <t>-53,900</t>
        </is>
      </c>
      <c r="F19" t="inlineStr">
        <is>
          <t>-18,000</t>
        </is>
      </c>
      <c r="G19" t="inlineStr">
        <is>
          <t>38,800</t>
        </is>
      </c>
      <c r="H19" t="inlineStr">
        <is>
          <t>34,916</t>
        </is>
      </c>
    </row>
    <row r="20">
      <c r="A20" s="1" t="n">
        <v>18</v>
      </c>
      <c r="B20" t="inlineStr">
        <is>
          <t>1.1.9.1.</t>
        </is>
      </c>
      <c r="C20">
        <f>&gt;  =&gt;Change in Receivables</f>
        <v/>
      </c>
      <c r="D20" t="inlineStr">
        <is>
          <t>-28,100</t>
        </is>
      </c>
      <c r="E20" t="inlineStr">
        <is>
          <t>-23,500</t>
        </is>
      </c>
      <c r="F20" t="inlineStr">
        <is>
          <t>14,900</t>
        </is>
      </c>
      <c r="G20" t="inlineStr">
        <is>
          <t>22,300</t>
        </is>
      </c>
      <c r="H20" t="inlineStr">
        <is>
          <t>-4,764</t>
        </is>
      </c>
    </row>
    <row r="21">
      <c r="A21" s="1" t="n">
        <v>19</v>
      </c>
      <c r="B21" t="inlineStr">
        <is>
          <t>1.1.9.1.1.</t>
        </is>
      </c>
      <c r="C21">
        <f>&gt;  =&gt;  Changes in Account Receivables</f>
        <v/>
      </c>
      <c r="D21" t="inlineStr">
        <is>
          <t>-28,100</t>
        </is>
      </c>
      <c r="E21" t="inlineStr">
        <is>
          <t>-23,500</t>
        </is>
      </c>
      <c r="F21" t="inlineStr">
        <is>
          <t>14,900</t>
        </is>
      </c>
      <c r="G21" t="inlineStr">
        <is>
          <t>22,300</t>
        </is>
      </c>
      <c r="H21" t="inlineStr">
        <is>
          <t>-4,764</t>
        </is>
      </c>
    </row>
    <row r="22">
      <c r="A22" s="1" t="n">
        <v>20</v>
      </c>
      <c r="B22" t="inlineStr">
        <is>
          <t>1.1.9.2.</t>
        </is>
      </c>
      <c r="C22">
        <f>&gt;  =&gt;Change in Inventory</f>
        <v/>
      </c>
      <c r="D22" t="inlineStr">
        <is>
          <t>-64,500</t>
        </is>
      </c>
      <c r="E22" t="inlineStr">
        <is>
          <t>-44,600</t>
        </is>
      </c>
      <c r="F22" t="inlineStr">
        <is>
          <t>9,900</t>
        </is>
      </c>
      <c r="G22" t="inlineStr">
        <is>
          <t>-43,300</t>
        </is>
      </c>
      <c r="H22" t="inlineStr">
        <is>
          <t>10,998</t>
        </is>
      </c>
    </row>
    <row r="23">
      <c r="A23" s="1" t="n">
        <v>21</v>
      </c>
      <c r="B23" t="inlineStr">
        <is>
          <t>1.1.9.3.</t>
        </is>
      </c>
      <c r="C23">
        <f>&gt;  =&gt;Change in Prepaid Assets</f>
        <v/>
      </c>
      <c r="D23" t="inlineStr">
        <is>
          <t>-23,900</t>
        </is>
      </c>
      <c r="E23" t="inlineStr">
        <is>
          <t>-20,000</t>
        </is>
      </c>
      <c r="F23" t="inlineStr">
        <is>
          <t>-1,000</t>
        </is>
      </c>
      <c r="G23" t="inlineStr">
        <is>
          <t>3,800</t>
        </is>
      </c>
      <c r="H23" t="inlineStr">
        <is>
          <t>-5,358</t>
        </is>
      </c>
    </row>
    <row r="24">
      <c r="A24" s="1" t="n">
        <v>22</v>
      </c>
      <c r="B24" t="inlineStr">
        <is>
          <t>1.1.9.4.</t>
        </is>
      </c>
      <c r="C24">
        <f>&gt;  =&gt;Change in Payables And Accrued Expense</f>
        <v/>
      </c>
      <c r="D24" t="inlineStr">
        <is>
          <t>-1,300</t>
        </is>
      </c>
      <c r="E24" t="inlineStr">
        <is>
          <t>37,000</t>
        </is>
      </c>
      <c r="F24" t="inlineStr">
        <is>
          <t>-41,700</t>
        </is>
      </c>
      <c r="G24" t="inlineStr">
        <is>
          <t>34,400</t>
        </is>
      </c>
      <c r="H24" t="inlineStr">
        <is>
          <t>34,040</t>
        </is>
      </c>
    </row>
    <row r="25">
      <c r="A25" s="1" t="n">
        <v>23</v>
      </c>
      <c r="B25" t="inlineStr">
        <is>
          <t>1.1.9.4.1.</t>
        </is>
      </c>
      <c r="C25">
        <f>&gt;  =&gt;=&gt;Change in Payable</f>
        <v/>
      </c>
      <c r="D25" t="inlineStr">
        <is>
          <t>14,600</t>
        </is>
      </c>
      <c r="E25" t="inlineStr">
        <is>
          <t>21,700</t>
        </is>
      </c>
      <c r="F25" t="inlineStr">
        <is>
          <t>-16,300</t>
        </is>
      </c>
      <c r="G25" t="inlineStr">
        <is>
          <t>6,400</t>
        </is>
      </c>
      <c r="H25" t="inlineStr">
        <is>
          <t>14,296</t>
        </is>
      </c>
    </row>
    <row r="26">
      <c r="A26" s="1" t="n">
        <v>24</v>
      </c>
      <c r="B26" t="inlineStr">
        <is>
          <t>1.1.9.4.1.1.</t>
        </is>
      </c>
      <c r="C26">
        <f>&gt;  =&gt;=&gt;  Change in Account Payable</f>
        <v/>
      </c>
      <c r="D26" t="inlineStr">
        <is>
          <t>14,600</t>
        </is>
      </c>
      <c r="E26" t="inlineStr">
        <is>
          <t>21,700</t>
        </is>
      </c>
      <c r="F26" t="inlineStr">
        <is>
          <t>-16,300</t>
        </is>
      </c>
      <c r="G26" t="inlineStr">
        <is>
          <t>6,400</t>
        </is>
      </c>
      <c r="H26" t="inlineStr">
        <is>
          <t>14,296</t>
        </is>
      </c>
    </row>
    <row r="27">
      <c r="A27" s="1" t="n">
        <v>25</v>
      </c>
      <c r="B27" t="inlineStr">
        <is>
          <t>1.1.9.4.2.</t>
        </is>
      </c>
      <c r="C27">
        <f>&gt;  =&gt;  Change in Accrued Expense</f>
        <v/>
      </c>
      <c r="D27" t="inlineStr">
        <is>
          <t>-15,900</t>
        </is>
      </c>
      <c r="E27" t="inlineStr">
        <is>
          <t>15,300</t>
        </is>
      </c>
      <c r="F27" t="inlineStr">
        <is>
          <t>-25,400</t>
        </is>
      </c>
      <c r="G27" t="inlineStr">
        <is>
          <t>28,000</t>
        </is>
      </c>
      <c r="H27" t="inlineStr">
        <is>
          <t>19,744</t>
        </is>
      </c>
    </row>
    <row r="28">
      <c r="A28" s="1" t="n">
        <v>26</v>
      </c>
      <c r="B28" t="inlineStr">
        <is>
          <t>1.1.9.5.</t>
        </is>
      </c>
      <c r="C28">
        <f>&gt;    Change in Other Working Capital</f>
        <v/>
      </c>
      <c r="D28" t="inlineStr">
        <is>
          <t>300</t>
        </is>
      </c>
      <c r="E28" t="inlineStr">
        <is>
          <t>-2,800</t>
        </is>
      </c>
      <c r="F28" t="inlineStr">
        <is>
          <t>-100</t>
        </is>
      </c>
      <c r="G28" t="inlineStr">
        <is>
          <t>21,600</t>
        </is>
      </c>
      <c r="H28" t="inlineStr">
        <is>
          <t>-</t>
        </is>
      </c>
    </row>
    <row r="29">
      <c r="A29" s="1" t="n">
        <v>27</v>
      </c>
      <c r="B29" t="inlineStr">
        <is>
          <t>1.2.</t>
        </is>
      </c>
      <c r="C29" t="inlineStr">
        <is>
          <t xml:space="preserve">  Cash from Discontinued Operating Activities</t>
        </is>
      </c>
      <c r="D29" t="inlineStr">
        <is>
          <t>-19,200</t>
        </is>
      </c>
      <c r="E29" t="inlineStr">
        <is>
          <t>-13,000</t>
        </is>
      </c>
      <c r="F29" t="inlineStr">
        <is>
          <t>0</t>
        </is>
      </c>
      <c r="G29" t="inlineStr">
        <is>
          <t>-</t>
        </is>
      </c>
      <c r="H29" t="inlineStr">
        <is>
          <t>-</t>
        </is>
      </c>
    </row>
    <row r="30">
      <c r="A30" s="1" t="n">
        <v>28</v>
      </c>
      <c r="B30" t="inlineStr">
        <is>
          <t>2.</t>
        </is>
      </c>
      <c r="C30" t="inlineStr">
        <is>
          <t>Investing Cash Flow</t>
        </is>
      </c>
      <c r="D30" t="inlineStr">
        <is>
          <t>-482,300</t>
        </is>
      </c>
      <c r="E30" t="inlineStr">
        <is>
          <t>-448,600</t>
        </is>
      </c>
      <c r="F30" t="inlineStr">
        <is>
          <t>-486,900</t>
        </is>
      </c>
      <c r="G30" t="inlineStr">
        <is>
          <t>-227,100</t>
        </is>
      </c>
      <c r="H30" t="inlineStr">
        <is>
          <t>-423,887</t>
        </is>
      </c>
    </row>
    <row r="31">
      <c r="A31" s="1" t="n">
        <v>29</v>
      </c>
      <c r="B31" t="inlineStr">
        <is>
          <t>2.1.</t>
        </is>
      </c>
      <c r="C31">
        <f>&gt;Cash Flow from Continuing Investing Activities</f>
        <v/>
      </c>
      <c r="D31" t="inlineStr">
        <is>
          <t>-479,300</t>
        </is>
      </c>
      <c r="E31" t="inlineStr">
        <is>
          <t>-448,300</t>
        </is>
      </c>
      <c r="F31" t="inlineStr">
        <is>
          <t>-486,900</t>
        </is>
      </c>
      <c r="G31" t="inlineStr">
        <is>
          <t>-227,100</t>
        </is>
      </c>
      <c r="H31" t="inlineStr">
        <is>
          <t>-423,887</t>
        </is>
      </c>
    </row>
    <row r="32">
      <c r="A32" s="1" t="n">
        <v>30</v>
      </c>
      <c r="B32" t="inlineStr">
        <is>
          <t>2.1.1.</t>
        </is>
      </c>
      <c r="C32">
        <f>&gt;=&gt;Net PPE Purchase And Sale</f>
        <v/>
      </c>
      <c r="D32" t="inlineStr">
        <is>
          <t>-648,200</t>
        </is>
      </c>
      <c r="E32" t="inlineStr">
        <is>
          <t>-557,500</t>
        </is>
      </c>
      <c r="F32" t="inlineStr">
        <is>
          <t>-234,500</t>
        </is>
      </c>
      <c r="G32" t="inlineStr">
        <is>
          <t>-142,100</t>
        </is>
      </c>
      <c r="H32" t="inlineStr">
        <is>
          <t>-185,074</t>
        </is>
      </c>
    </row>
    <row r="33">
      <c r="A33" s="1" t="n">
        <v>31</v>
      </c>
      <c r="B33" t="inlineStr">
        <is>
          <t>2.1.1.1.</t>
        </is>
      </c>
      <c r="C33">
        <f>&gt;=&gt;=&gt;Purchase of PPE</f>
        <v/>
      </c>
      <c r="D33" t="inlineStr">
        <is>
          <t>-714,600</t>
        </is>
      </c>
      <c r="E33" t="inlineStr">
        <is>
          <t>-570,500</t>
        </is>
      </c>
      <c r="F33" t="inlineStr">
        <is>
          <t>-237,100</t>
        </is>
      </c>
      <c r="G33" t="inlineStr">
        <is>
          <t>-142,400</t>
        </is>
      </c>
      <c r="H33" t="inlineStr">
        <is>
          <t>-185,688</t>
        </is>
      </c>
    </row>
    <row r="34">
      <c r="A34" s="1" t="n">
        <v>32</v>
      </c>
      <c r="B34" t="inlineStr">
        <is>
          <t>2.1.1.2.</t>
        </is>
      </c>
      <c r="C34">
        <f>&gt;=&gt;  Sale of PPE</f>
        <v/>
      </c>
      <c r="D34" t="inlineStr">
        <is>
          <t>66,400</t>
        </is>
      </c>
      <c r="E34" t="inlineStr">
        <is>
          <t>13,000</t>
        </is>
      </c>
      <c r="F34" t="inlineStr">
        <is>
          <t>2,600</t>
        </is>
      </c>
      <c r="G34" t="inlineStr">
        <is>
          <t>300</t>
        </is>
      </c>
      <c r="H34" t="inlineStr">
        <is>
          <t>614</t>
        </is>
      </c>
    </row>
    <row r="35">
      <c r="A35" s="1" t="n">
        <v>33</v>
      </c>
      <c r="B35" t="inlineStr">
        <is>
          <t>2.1.2.</t>
        </is>
      </c>
      <c r="C35">
        <f>&gt;=&gt;Net Intangibles Purchase And Sale</f>
        <v/>
      </c>
      <c r="D35" t="inlineStr">
        <is>
          <t>-6,600</t>
        </is>
      </c>
      <c r="E35" t="inlineStr">
        <is>
          <t>-5,900</t>
        </is>
      </c>
      <c r="F35" t="inlineStr">
        <is>
          <t>-7,200</t>
        </is>
      </c>
      <c r="G35" t="inlineStr">
        <is>
          <t>-10,600</t>
        </is>
      </c>
      <c r="H35" t="inlineStr">
        <is>
          <t>-10,115</t>
        </is>
      </c>
    </row>
    <row r="36">
      <c r="A36" s="1" t="n">
        <v>34</v>
      </c>
      <c r="B36" t="inlineStr">
        <is>
          <t>2.1.2.1.</t>
        </is>
      </c>
      <c r="C36">
        <f>&gt;=&gt;  Purchase of Intangibles</f>
        <v/>
      </c>
      <c r="D36" t="inlineStr">
        <is>
          <t>-6,600</t>
        </is>
      </c>
      <c r="E36" t="inlineStr">
        <is>
          <t>-5,900</t>
        </is>
      </c>
      <c r="F36" t="inlineStr">
        <is>
          <t>-7,200</t>
        </is>
      </c>
      <c r="G36" t="inlineStr">
        <is>
          <t>-10,600</t>
        </is>
      </c>
      <c r="H36" t="inlineStr">
        <is>
          <t>-10,115</t>
        </is>
      </c>
    </row>
    <row r="37">
      <c r="A37" s="1" t="n">
        <v>35</v>
      </c>
      <c r="B37" t="inlineStr">
        <is>
          <t>2.1.3.</t>
        </is>
      </c>
      <c r="C37">
        <f>&gt;=&gt;Net Business Purchase And Sale</f>
        <v/>
      </c>
      <c r="D37" t="inlineStr">
        <is>
          <t>-</t>
        </is>
      </c>
      <c r="E37" t="inlineStr">
        <is>
          <t>43,700</t>
        </is>
      </c>
      <c r="F37" t="inlineStr">
        <is>
          <t>0</t>
        </is>
      </c>
      <c r="G37" t="inlineStr">
        <is>
          <t>219,000</t>
        </is>
      </c>
      <c r="H37" t="inlineStr">
        <is>
          <t>-429,162</t>
        </is>
      </c>
    </row>
    <row r="38">
      <c r="A38" s="1" t="n">
        <v>36</v>
      </c>
      <c r="B38" t="inlineStr">
        <is>
          <t>2.1.3.1.</t>
        </is>
      </c>
      <c r="C38">
        <f>&gt;=&gt;=&gt;Purchase of Business</f>
        <v/>
      </c>
      <c r="D38" t="inlineStr">
        <is>
          <t>-</t>
        </is>
      </c>
      <c r="E38" t="inlineStr">
        <is>
          <t>-</t>
        </is>
      </c>
      <c r="F38" t="inlineStr">
        <is>
          <t>0</t>
        </is>
      </c>
      <c r="G38" t="inlineStr">
        <is>
          <t>0</t>
        </is>
      </c>
      <c r="H38" t="inlineStr">
        <is>
          <t>-429,162</t>
        </is>
      </c>
    </row>
    <row r="39">
      <c r="A39" s="1" t="n">
        <v>37</v>
      </c>
      <c r="B39" t="inlineStr">
        <is>
          <t>2.1.3.2.</t>
        </is>
      </c>
      <c r="C39">
        <f>&gt;=&gt;  Sale of Business</f>
        <v/>
      </c>
      <c r="D39" t="inlineStr">
        <is>
          <t>-</t>
        </is>
      </c>
      <c r="E39" t="inlineStr">
        <is>
          <t>43,700</t>
        </is>
      </c>
      <c r="F39" t="inlineStr">
        <is>
          <t>0</t>
        </is>
      </c>
      <c r="G39" t="inlineStr">
        <is>
          <t>219,000</t>
        </is>
      </c>
      <c r="H39" t="inlineStr">
        <is>
          <t>-</t>
        </is>
      </c>
    </row>
    <row r="40">
      <c r="A40" s="1" t="n">
        <v>38</v>
      </c>
      <c r="B40" t="inlineStr">
        <is>
          <t>2.1.4.</t>
        </is>
      </c>
      <c r="C40">
        <f>&gt;  Net Investment Purchase And Sale</f>
        <v/>
      </c>
      <c r="D40" t="inlineStr">
        <is>
          <t>131,800</t>
        </is>
      </c>
      <c r="E40" t="inlineStr">
        <is>
          <t>71,400</t>
        </is>
      </c>
      <c r="F40" t="inlineStr">
        <is>
          <t>-245,200</t>
        </is>
      </c>
      <c r="G40" t="inlineStr">
        <is>
          <t>-293,400</t>
        </is>
      </c>
      <c r="H40" t="inlineStr">
        <is>
          <t>200,464</t>
        </is>
      </c>
    </row>
    <row r="41">
      <c r="A41" s="1" t="n">
        <v>39</v>
      </c>
      <c r="B41" t="inlineStr">
        <is>
          <t>2.1.4.1.</t>
        </is>
      </c>
      <c r="C41">
        <f>&gt;  =&gt;Purchase of Investment</f>
        <v/>
      </c>
      <c r="D41" t="inlineStr">
        <is>
          <t>-419,000</t>
        </is>
      </c>
      <c r="E41" t="inlineStr">
        <is>
          <t>-475,000</t>
        </is>
      </c>
      <c r="F41" t="inlineStr">
        <is>
          <t>-833,400</t>
        </is>
      </c>
      <c r="G41" t="inlineStr">
        <is>
          <t>-517,200</t>
        </is>
      </c>
      <c r="H41" t="inlineStr">
        <is>
          <t>-200,688</t>
        </is>
      </c>
    </row>
    <row r="42">
      <c r="A42" s="1" t="n">
        <v>40</v>
      </c>
      <c r="B42" t="inlineStr">
        <is>
          <t>2.1.4.2.</t>
        </is>
      </c>
      <c r="C42">
        <f>&gt;    Sale of Investment</f>
        <v/>
      </c>
      <c r="D42" t="inlineStr">
        <is>
          <t>550,800</t>
        </is>
      </c>
      <c r="E42" t="inlineStr">
        <is>
          <t>546,400</t>
        </is>
      </c>
      <c r="F42" t="inlineStr">
        <is>
          <t>588,200</t>
        </is>
      </c>
      <c r="G42" t="inlineStr">
        <is>
          <t>223,800</t>
        </is>
      </c>
      <c r="H42" t="inlineStr">
        <is>
          <t>401,152</t>
        </is>
      </c>
    </row>
    <row r="43">
      <c r="A43" s="1" t="n">
        <v>41</v>
      </c>
      <c r="B43" t="inlineStr">
        <is>
          <t>2.2.</t>
        </is>
      </c>
      <c r="C43" t="inlineStr">
        <is>
          <t xml:space="preserve">  Cash from Discontinued Investing Activities</t>
        </is>
      </c>
      <c r="D43" t="inlineStr">
        <is>
          <t>-3,000</t>
        </is>
      </c>
      <c r="E43" t="inlineStr">
        <is>
          <t>-300</t>
        </is>
      </c>
      <c r="F43" t="inlineStr">
        <is>
          <t>0</t>
        </is>
      </c>
      <c r="G43" t="inlineStr">
        <is>
          <t>-</t>
        </is>
      </c>
      <c r="H43" t="inlineStr">
        <is>
          <t>-</t>
        </is>
      </c>
    </row>
    <row r="44">
      <c r="A44" s="1" t="n">
        <v>42</v>
      </c>
      <c r="B44" t="inlineStr">
        <is>
          <t>3.</t>
        </is>
      </c>
      <c r="C44" t="inlineStr">
        <is>
          <t>Financing Cash Flow</t>
        </is>
      </c>
      <c r="D44" t="inlineStr">
        <is>
          <t>474,600</t>
        </is>
      </c>
      <c r="E44" t="inlineStr">
        <is>
          <t>504,100</t>
        </is>
      </c>
      <c r="F44" t="inlineStr">
        <is>
          <t>464,300</t>
        </is>
      </c>
      <c r="G44" t="inlineStr">
        <is>
          <t>406,500</t>
        </is>
      </c>
      <c r="H44" t="inlineStr">
        <is>
          <t>242,671</t>
        </is>
      </c>
    </row>
    <row r="45">
      <c r="A45" s="1" t="n">
        <v>43</v>
      </c>
      <c r="B45" t="inlineStr">
        <is>
          <t>3.1.</t>
        </is>
      </c>
      <c r="C45" t="inlineStr">
        <is>
          <t xml:space="preserve">  Cash Flow from Continuing Financing Activities</t>
        </is>
      </c>
      <c r="D45" t="inlineStr">
        <is>
          <t>474,600</t>
        </is>
      </c>
      <c r="E45" t="inlineStr">
        <is>
          <t>504,100</t>
        </is>
      </c>
      <c r="F45" t="inlineStr">
        <is>
          <t>464,300</t>
        </is>
      </c>
      <c r="G45" t="inlineStr">
        <is>
          <t>406,500</t>
        </is>
      </c>
      <c r="H45" t="inlineStr">
        <is>
          <t>242,671</t>
        </is>
      </c>
    </row>
    <row r="46">
      <c r="A46" s="1" t="n">
        <v>44</v>
      </c>
      <c r="B46" t="inlineStr">
        <is>
          <t>3.1.1.</t>
        </is>
      </c>
      <c r="C46" t="inlineStr">
        <is>
          <t xml:space="preserve">  =&gt;Net Issuance Payments of Debt</t>
        </is>
      </c>
      <c r="D46" t="inlineStr">
        <is>
          <t>-400</t>
        </is>
      </c>
      <c r="E46" t="inlineStr">
        <is>
          <t>-400</t>
        </is>
      </c>
      <c r="F46" t="inlineStr">
        <is>
          <t>429,900</t>
        </is>
      </c>
      <c r="G46" t="inlineStr">
        <is>
          <t>283,000</t>
        </is>
      </c>
      <c r="H46" t="inlineStr">
        <is>
          <t>147,000</t>
        </is>
      </c>
    </row>
    <row r="47">
      <c r="A47" s="1" t="n">
        <v>45</v>
      </c>
      <c r="B47" t="inlineStr">
        <is>
          <t>3.1.1.1.</t>
        </is>
      </c>
      <c r="C47" t="inlineStr">
        <is>
          <t xml:space="preserve">  =&gt;  Net Long Term Debt Issuance</t>
        </is>
      </c>
      <c r="D47" t="inlineStr">
        <is>
          <t>-400</t>
        </is>
      </c>
      <c r="E47" t="inlineStr">
        <is>
          <t>-400</t>
        </is>
      </c>
      <c r="F47" t="inlineStr">
        <is>
          <t>429,900</t>
        </is>
      </c>
      <c r="G47" t="inlineStr">
        <is>
          <t>283,000</t>
        </is>
      </c>
      <c r="H47" t="inlineStr">
        <is>
          <t>147,000</t>
        </is>
      </c>
    </row>
    <row r="48">
      <c r="A48" s="1" t="n">
        <v>46</v>
      </c>
      <c r="B48" t="inlineStr">
        <is>
          <t>3.1.1.1.1.</t>
        </is>
      </c>
      <c r="C48" t="inlineStr">
        <is>
          <t xml:space="preserve">  =&gt;  =&gt;Long Term Debt Issuance</t>
        </is>
      </c>
      <c r="D48" t="inlineStr">
        <is>
          <t>50,000</t>
        </is>
      </c>
      <c r="E48" t="inlineStr">
        <is>
          <t>30,000</t>
        </is>
      </c>
      <c r="F48" t="inlineStr">
        <is>
          <t>575,000</t>
        </is>
      </c>
      <c r="G48" t="inlineStr">
        <is>
          <t>670,000</t>
        </is>
      </c>
      <c r="H48" t="inlineStr">
        <is>
          <t>670,000</t>
        </is>
      </c>
    </row>
    <row r="49">
      <c r="A49" s="1" t="n">
        <v>47</v>
      </c>
      <c r="B49" t="inlineStr">
        <is>
          <t>3.1.1.1.2.</t>
        </is>
      </c>
      <c r="C49" t="inlineStr">
        <is>
          <t xml:space="preserve">  =&gt;    Long Term Debt Payments</t>
        </is>
      </c>
      <c r="D49" t="inlineStr">
        <is>
          <t>-50,400</t>
        </is>
      </c>
      <c r="E49" t="inlineStr">
        <is>
          <t>-30,400</t>
        </is>
      </c>
      <c r="F49" t="inlineStr">
        <is>
          <t>-145,100</t>
        </is>
      </c>
      <c r="G49" t="inlineStr">
        <is>
          <t>-387,000</t>
        </is>
      </c>
      <c r="H49" t="inlineStr">
        <is>
          <t>-523,000</t>
        </is>
      </c>
    </row>
    <row r="50">
      <c r="A50" s="1" t="n">
        <v>48</v>
      </c>
      <c r="B50" t="inlineStr">
        <is>
          <t>3.1.2.</t>
        </is>
      </c>
      <c r="C50" t="inlineStr">
        <is>
          <t xml:space="preserve">  =&gt;Net Common Stock Issuance</t>
        </is>
      </c>
      <c r="D50" t="inlineStr">
        <is>
          <t>512,000</t>
        </is>
      </c>
      <c r="E50" t="inlineStr">
        <is>
          <t>539,700</t>
        </is>
      </c>
      <c r="F50" t="inlineStr">
        <is>
          <t>76,400</t>
        </is>
      </c>
      <c r="G50" t="inlineStr">
        <is>
          <t>158,000</t>
        </is>
      </c>
      <c r="H50" t="inlineStr">
        <is>
          <t>97,521</t>
        </is>
      </c>
    </row>
    <row r="51">
      <c r="A51" s="1" t="n">
        <v>49</v>
      </c>
      <c r="B51" t="inlineStr">
        <is>
          <t>3.1.2.1.</t>
        </is>
      </c>
      <c r="C51" t="inlineStr">
        <is>
          <t xml:space="preserve">  =&gt;=&gt;Common Stock Issuance</t>
        </is>
      </c>
      <c r="D51" t="inlineStr">
        <is>
          <t>512,000</t>
        </is>
      </c>
      <c r="E51" t="inlineStr">
        <is>
          <t>539,700</t>
        </is>
      </c>
      <c r="F51" t="inlineStr">
        <is>
          <t>76,400</t>
        </is>
      </c>
      <c r="G51" t="inlineStr">
        <is>
          <t>158,000</t>
        </is>
      </c>
      <c r="H51" t="inlineStr">
        <is>
          <t>97,521</t>
        </is>
      </c>
    </row>
    <row r="52">
      <c r="A52" s="1" t="n">
        <v>50</v>
      </c>
      <c r="B52" t="inlineStr">
        <is>
          <t>3.1.2.2.</t>
        </is>
      </c>
      <c r="C52" t="inlineStr">
        <is>
          <t xml:space="preserve">  =&gt;  Common Stock Payments</t>
        </is>
      </c>
      <c r="D52" t="inlineStr">
        <is>
          <t>-</t>
        </is>
      </c>
      <c r="E52" t="inlineStr">
        <is>
          <t>-</t>
        </is>
      </c>
      <c r="F52" t="inlineStr">
        <is>
          <t>-</t>
        </is>
      </c>
      <c r="G52" t="inlineStr">
        <is>
          <t>0</t>
        </is>
      </c>
      <c r="H52" t="inlineStr">
        <is>
          <t>-</t>
        </is>
      </c>
    </row>
    <row r="53">
      <c r="A53" s="1" t="n">
        <v>51</v>
      </c>
      <c r="B53" t="inlineStr">
        <is>
          <t>3.1.3.</t>
        </is>
      </c>
      <c r="C53" t="inlineStr">
        <is>
          <t xml:space="preserve">    Net Other Financing Charges</t>
        </is>
      </c>
      <c r="D53" t="inlineStr">
        <is>
          <t>-37,000</t>
        </is>
      </c>
      <c r="E53" t="inlineStr">
        <is>
          <t>-35,200</t>
        </is>
      </c>
      <c r="F53" t="inlineStr">
        <is>
          <t>-42,000</t>
        </is>
      </c>
      <c r="G53" t="inlineStr">
        <is>
          <t>-34,500</t>
        </is>
      </c>
      <c r="H53" t="inlineStr">
        <is>
          <t>-1,850</t>
        </is>
      </c>
    </row>
    <row r="54">
      <c r="A54" s="1" t="n">
        <v>52</v>
      </c>
      <c r="B54" t="inlineStr">
        <is>
          <t>4.</t>
        </is>
      </c>
      <c r="C54" t="inlineStr">
        <is>
          <t>End Cash Position</t>
        </is>
      </c>
      <c r="D54" t="inlineStr">
        <is>
          <t>185,800</t>
        </is>
      </c>
      <c r="E54" t="inlineStr">
        <is>
          <t>379,000</t>
        </is>
      </c>
      <c r="F54" t="inlineStr">
        <is>
          <t>448,800</t>
        </is>
      </c>
      <c r="G54" t="inlineStr">
        <is>
          <t>500,500</t>
        </is>
      </c>
      <c r="H54" t="inlineStr">
        <is>
          <t>118,924</t>
        </is>
      </c>
    </row>
    <row r="55">
      <c r="A55" s="1" t="n">
        <v>53</v>
      </c>
      <c r="B55" t="inlineStr">
        <is>
          <t>4.1.</t>
        </is>
      </c>
      <c r="C55">
        <f>&gt;Changes in Cash</f>
        <v/>
      </c>
      <c r="D55" t="inlineStr">
        <is>
          <t>-202,300</t>
        </is>
      </c>
      <c r="E55" t="inlineStr">
        <is>
          <t>-70,000</t>
        </is>
      </c>
      <c r="F55" t="inlineStr">
        <is>
          <t>-51,600</t>
        </is>
      </c>
      <c r="G55" t="inlineStr">
        <is>
          <t>381,700</t>
        </is>
      </c>
      <c r="H55" t="inlineStr">
        <is>
          <t>-13,858</t>
        </is>
      </c>
    </row>
    <row r="56">
      <c r="A56" s="1" t="n">
        <v>54</v>
      </c>
      <c r="B56" t="inlineStr">
        <is>
          <t>4.2.</t>
        </is>
      </c>
      <c r="C56">
        <f>&gt;Effect of Exchange Rate Changes</f>
        <v/>
      </c>
      <c r="D56" t="inlineStr">
        <is>
          <t>-400</t>
        </is>
      </c>
      <c r="E56" t="inlineStr">
        <is>
          <t>200</t>
        </is>
      </c>
      <c r="F56" t="inlineStr">
        <is>
          <t>-100</t>
        </is>
      </c>
      <c r="G56" t="inlineStr">
        <is>
          <t>-100</t>
        </is>
      </c>
      <c r="H56" t="inlineStr">
        <is>
          <t>185</t>
        </is>
      </c>
    </row>
    <row r="57">
      <c r="A57" s="1" t="n">
        <v>55</v>
      </c>
      <c r="B57" t="inlineStr">
        <is>
          <t>4.3.</t>
        </is>
      </c>
      <c r="C57" t="inlineStr">
        <is>
          <t xml:space="preserve">  Beginning Cash Position</t>
        </is>
      </c>
      <c r="D57" t="inlineStr">
        <is>
          <t>388,100</t>
        </is>
      </c>
      <c r="E57" t="inlineStr">
        <is>
          <t>448,800</t>
        </is>
      </c>
      <c r="F57" t="inlineStr">
        <is>
          <t>500,500</t>
        </is>
      </c>
      <c r="G57" t="inlineStr">
        <is>
          <t>118,900</t>
        </is>
      </c>
      <c r="H57" t="inlineStr">
        <is>
          <t>132,597</t>
        </is>
      </c>
    </row>
    <row r="58">
      <c r="A58" s="1" t="n">
        <v>56</v>
      </c>
      <c r="B58" t="inlineStr">
        <is>
          <t>5.</t>
        </is>
      </c>
      <c r="C58" t="inlineStr">
        <is>
          <t>Income Tax Paid Supplemental Data</t>
        </is>
      </c>
      <c r="D58" t="inlineStr">
        <is>
          <t>-</t>
        </is>
      </c>
      <c r="E58" t="inlineStr">
        <is>
          <t>-</t>
        </is>
      </c>
      <c r="F58" t="inlineStr">
        <is>
          <t>-</t>
        </is>
      </c>
      <c r="G58" t="inlineStr">
        <is>
          <t>6,100</t>
        </is>
      </c>
      <c r="H58" t="inlineStr">
        <is>
          <t>1,191</t>
        </is>
      </c>
    </row>
    <row r="59">
      <c r="A59" s="1" t="n">
        <v>57</v>
      </c>
      <c r="B59" t="inlineStr">
        <is>
          <t>6.</t>
        </is>
      </c>
      <c r="C59" t="inlineStr">
        <is>
          <t>Interest Paid Supplemental Data</t>
        </is>
      </c>
      <c r="D59" t="inlineStr">
        <is>
          <t>-</t>
        </is>
      </c>
      <c r="E59" t="inlineStr">
        <is>
          <t>-</t>
        </is>
      </c>
      <c r="F59" t="inlineStr">
        <is>
          <t>-</t>
        </is>
      </c>
      <c r="G59" t="inlineStr">
        <is>
          <t>4,000</t>
        </is>
      </c>
      <c r="H59" t="inlineStr">
        <is>
          <t>6,093</t>
        </is>
      </c>
    </row>
    <row r="60">
      <c r="A60" s="1" t="n">
        <v>58</v>
      </c>
      <c r="B60" t="inlineStr">
        <is>
          <t>7.</t>
        </is>
      </c>
      <c r="C60" t="inlineStr">
        <is>
          <t>Capital Expenditure</t>
        </is>
      </c>
      <c r="D60" t="inlineStr">
        <is>
          <t>-721,200</t>
        </is>
      </c>
      <c r="E60" t="inlineStr">
        <is>
          <t>-576,400</t>
        </is>
      </c>
      <c r="F60" t="inlineStr">
        <is>
          <t>-244,300</t>
        </is>
      </c>
      <c r="G60" t="inlineStr">
        <is>
          <t>-153,000</t>
        </is>
      </c>
      <c r="H60" t="inlineStr">
        <is>
          <t>-195,803</t>
        </is>
      </c>
    </row>
    <row r="61">
      <c r="A61" s="1" t="n">
        <v>59</v>
      </c>
      <c r="B61" t="inlineStr">
        <is>
          <t>8.</t>
        </is>
      </c>
      <c r="C61" t="inlineStr">
        <is>
          <t>Issuance of Capital Stock</t>
        </is>
      </c>
      <c r="D61" t="inlineStr">
        <is>
          <t>512,000</t>
        </is>
      </c>
      <c r="E61" t="inlineStr">
        <is>
          <t>539,700</t>
        </is>
      </c>
      <c r="F61" t="inlineStr">
        <is>
          <t>76,400</t>
        </is>
      </c>
      <c r="G61" t="inlineStr">
        <is>
          <t>158,000</t>
        </is>
      </c>
      <c r="H61" t="inlineStr">
        <is>
          <t>97,521</t>
        </is>
      </c>
    </row>
    <row r="62">
      <c r="A62" s="1" t="n">
        <v>60</v>
      </c>
      <c r="B62" t="inlineStr">
        <is>
          <t>9.</t>
        </is>
      </c>
      <c r="C62" t="inlineStr">
        <is>
          <t>Issuance of Debt</t>
        </is>
      </c>
      <c r="D62" t="inlineStr">
        <is>
          <t>50,000</t>
        </is>
      </c>
      <c r="E62" t="inlineStr">
        <is>
          <t>30,000</t>
        </is>
      </c>
      <c r="F62" t="inlineStr">
        <is>
          <t>575,000</t>
        </is>
      </c>
      <c r="G62" t="inlineStr">
        <is>
          <t>670,000</t>
        </is>
      </c>
      <c r="H62" t="inlineStr">
        <is>
          <t>670,000</t>
        </is>
      </c>
    </row>
    <row r="63">
      <c r="A63" s="1" t="n">
        <v>61</v>
      </c>
      <c r="B63" t="inlineStr">
        <is>
          <t>10.</t>
        </is>
      </c>
      <c r="C63" t="inlineStr">
        <is>
          <t>Repayment of Debt</t>
        </is>
      </c>
      <c r="D63" t="inlineStr">
        <is>
          <t>-50,400</t>
        </is>
      </c>
      <c r="E63" t="inlineStr">
        <is>
          <t>-30,400</t>
        </is>
      </c>
      <c r="F63" t="inlineStr">
        <is>
          <t>-145,100</t>
        </is>
      </c>
      <c r="G63" t="inlineStr">
        <is>
          <t>-387,000</t>
        </is>
      </c>
      <c r="H63" t="inlineStr">
        <is>
          <t>-523,000</t>
        </is>
      </c>
    </row>
    <row r="64">
      <c r="A64" s="1" t="n">
        <v>62</v>
      </c>
      <c r="B64" t="inlineStr">
        <is>
          <t>11.</t>
        </is>
      </c>
      <c r="C64" t="inlineStr">
        <is>
          <t>Repurchase of Capital Stock</t>
        </is>
      </c>
      <c r="D64" t="inlineStr">
        <is>
          <t>-</t>
        </is>
      </c>
      <c r="E64" t="inlineStr">
        <is>
          <t>-</t>
        </is>
      </c>
      <c r="F64" t="inlineStr">
        <is>
          <t>-</t>
        </is>
      </c>
      <c r="G64" t="inlineStr">
        <is>
          <t>0</t>
        </is>
      </c>
      <c r="H64" t="inlineStr">
        <is>
          <t>-</t>
        </is>
      </c>
    </row>
    <row r="65">
      <c r="A65" s="1" t="n">
        <v>63</v>
      </c>
      <c r="B65" t="inlineStr">
        <is>
          <t>12.</t>
        </is>
      </c>
      <c r="C65" t="inlineStr">
        <is>
          <t>Free Cash Flow</t>
        </is>
      </c>
      <c r="D65" t="inlineStr">
        <is>
          <t>-915,800</t>
        </is>
      </c>
      <c r="E65" t="inlineStr">
        <is>
          <t>-701,900</t>
        </is>
      </c>
      <c r="F65" t="inlineStr">
        <is>
          <t>-273,300</t>
        </is>
      </c>
      <c r="G65" t="inlineStr">
        <is>
          <t>49,300</t>
        </is>
      </c>
      <c r="H65" t="inlineStr">
        <is>
          <t>-28,445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