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.sc1\Thesis\Reports\گزارش شماره 7\"/>
    </mc:Choice>
  </mc:AlternateContent>
  <xr:revisionPtr revIDLastSave="0" documentId="13_ncr:1_{A5C10E98-424E-4F17-884D-56600AD2544D}" xr6:coauthVersionLast="45" xr6:coauthVersionMax="45" xr10:uidLastSave="{00000000-0000-0000-0000-000000000000}"/>
  <bookViews>
    <workbookView xWindow="-110" yWindow="-110" windowWidth="19420" windowHeight="10420" tabRatio="753" xr2:uid="{00000000-000D-0000-FFFF-FFFF00000000}"/>
  </bookViews>
  <sheets>
    <sheet name="Limits" sheetId="1" r:id="rId1"/>
    <sheet name="Mander" sheetId="2" r:id="rId2"/>
    <sheet name="Hoshikuma" sheetId="3" r:id="rId3"/>
    <sheet name="Eeq" sheetId="13" r:id="rId4"/>
    <sheet name="Frames big Table" sheetId="14" r:id="rId5"/>
    <sheet name="Result edge(0.5)4" sheetId="4" r:id="rId6"/>
    <sheet name="Result mid(0.25)4 (3)" sheetId="12" r:id="rId7"/>
    <sheet name="Result mid(0.25)4 (2)" sheetId="11" r:id="rId8"/>
    <sheet name="Result mid(0.25)4" sheetId="6" r:id="rId9"/>
    <sheet name="Result mid(0.25)8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1" l="1"/>
  <c r="Y10" i="1"/>
  <c r="Y9" i="1"/>
  <c r="V10" i="1"/>
  <c r="V11" i="1"/>
  <c r="V9" i="1"/>
  <c r="G16" i="1" l="1"/>
  <c r="H29" i="1" l="1"/>
  <c r="H27" i="1"/>
  <c r="C4" i="13" l="1"/>
  <c r="C20" i="13" s="1"/>
  <c r="C17" i="13"/>
  <c r="C16" i="13"/>
  <c r="C12" i="13"/>
  <c r="C13" i="13" s="1"/>
  <c r="C18" i="13" l="1"/>
  <c r="A2" i="2"/>
  <c r="F14" i="3"/>
  <c r="F13" i="3"/>
  <c r="C8" i="2"/>
  <c r="C19" i="13" l="1"/>
  <c r="C21" i="13" s="1"/>
  <c r="C22" i="13" s="1"/>
  <c r="C23" i="13" s="1"/>
  <c r="C24" i="13" s="1"/>
  <c r="C9" i="2"/>
  <c r="A5" i="2"/>
  <c r="G19" i="1"/>
  <c r="G18" i="1"/>
  <c r="F17" i="3"/>
  <c r="CY4" i="9" l="1"/>
  <c r="CY20" i="9"/>
  <c r="CY21" i="9"/>
  <c r="C12" i="2"/>
  <c r="C15" i="2" s="1"/>
  <c r="C13" i="2"/>
  <c r="C16" i="2" s="1"/>
  <c r="C18" i="3"/>
  <c r="C17" i="2" l="1"/>
  <c r="DI4" i="9"/>
  <c r="DI20" i="9"/>
  <c r="DI21" i="9"/>
  <c r="W4" i="9"/>
  <c r="W20" i="9"/>
  <c r="W21" i="9"/>
  <c r="CO4" i="9"/>
  <c r="CO20" i="9"/>
  <c r="CO21" i="9"/>
  <c r="BU4" i="9"/>
  <c r="BU20" i="9"/>
  <c r="BU21" i="9"/>
  <c r="CE4" i="9"/>
  <c r="CE20" i="9"/>
  <c r="CE21" i="9"/>
  <c r="A21" i="6" l="1"/>
  <c r="A20" i="6"/>
  <c r="A4" i="6"/>
  <c r="A4" i="4" l="1"/>
  <c r="A20" i="4"/>
  <c r="A21" i="4"/>
  <c r="C19" i="1"/>
  <c r="F15" i="3" l="1"/>
  <c r="F24" i="3" s="1"/>
  <c r="F22" i="3" l="1"/>
  <c r="F21" i="3"/>
  <c r="F19" i="3"/>
  <c r="W12" i="1"/>
  <c r="Z12" i="1"/>
  <c r="F32" i="3" l="1"/>
  <c r="G48" i="3"/>
  <c r="F33" i="3"/>
  <c r="F34" i="3"/>
  <c r="F35" i="3"/>
  <c r="F31" i="3"/>
  <c r="F36" i="3"/>
  <c r="F37" i="3"/>
  <c r="F30" i="3"/>
  <c r="F29" i="3"/>
  <c r="F20" i="3"/>
  <c r="F23" i="3"/>
  <c r="F25" i="3" s="1"/>
  <c r="G32" i="3" l="1"/>
  <c r="G49" i="3"/>
  <c r="F44" i="3"/>
  <c r="G44" i="3" s="1"/>
  <c r="F47" i="3"/>
  <c r="G47" i="3" s="1"/>
  <c r="F48" i="3" s="1"/>
  <c r="F49" i="3" s="1"/>
  <c r="F42" i="3"/>
  <c r="G42" i="3" s="1"/>
  <c r="G29" i="3"/>
  <c r="F43" i="3"/>
  <c r="G43" i="3" s="1"/>
  <c r="G37" i="3"/>
  <c r="K38" i="3" s="1"/>
  <c r="F39" i="3"/>
  <c r="G39" i="3" s="1"/>
  <c r="F46" i="3"/>
  <c r="G46" i="3" s="1"/>
  <c r="G28" i="3"/>
  <c r="G30" i="3"/>
  <c r="F38" i="3"/>
  <c r="G38" i="3" s="1"/>
  <c r="G34" i="3"/>
  <c r="G33" i="3"/>
  <c r="F40" i="3"/>
  <c r="G40" i="3" s="1"/>
  <c r="G35" i="3"/>
  <c r="G31" i="3"/>
  <c r="G36" i="3"/>
  <c r="F45" i="3"/>
  <c r="G45" i="3" s="1"/>
  <c r="F41" i="3"/>
  <c r="G41" i="3" s="1"/>
  <c r="C3" i="2" l="1"/>
  <c r="C26" i="2" s="1"/>
  <c r="C19" i="2"/>
  <c r="C18" i="2" s="1"/>
  <c r="C11" i="2"/>
  <c r="C22" i="2" l="1"/>
  <c r="C23" i="2" s="1"/>
  <c r="J24" i="1"/>
  <c r="J23" i="1"/>
  <c r="J22" i="1"/>
  <c r="J25" i="1"/>
  <c r="C21" i="2" l="1"/>
  <c r="C20" i="2"/>
  <c r="L15" i="2"/>
  <c r="C18" i="1"/>
  <c r="G24" i="1" s="1"/>
  <c r="C24" i="2"/>
  <c r="C25" i="2"/>
  <c r="C16" i="1" s="1"/>
  <c r="G25" i="1" s="1"/>
  <c r="C27" i="2" l="1"/>
  <c r="C28" i="2" s="1"/>
  <c r="P2" i="2" s="1"/>
  <c r="C15" i="1"/>
  <c r="O26" i="2"/>
  <c r="O12" i="2" s="1"/>
  <c r="P12" i="2" l="1"/>
  <c r="G22" i="1"/>
  <c r="G23" i="1"/>
  <c r="O5" i="2"/>
  <c r="P5" i="2" s="1"/>
  <c r="O6" i="2"/>
  <c r="P6" i="2" s="1"/>
  <c r="O8" i="2"/>
  <c r="P8" i="2" s="1"/>
  <c r="O7" i="2"/>
  <c r="P7" i="2" s="1"/>
  <c r="O9" i="2"/>
  <c r="P9" i="2" s="1"/>
  <c r="O10" i="2"/>
  <c r="P10" i="2" s="1"/>
  <c r="O3" i="2"/>
  <c r="P3" i="2" s="1"/>
  <c r="O11" i="2"/>
  <c r="P11" i="2" s="1"/>
  <c r="O4" i="2"/>
  <c r="P4" i="2" s="1"/>
  <c r="O13" i="2"/>
  <c r="P13" i="2" s="1"/>
  <c r="P26" i="2"/>
  <c r="L16" i="2" s="1"/>
  <c r="L17" i="2" s="1"/>
  <c r="O21" i="2"/>
  <c r="P21" i="2" s="1"/>
  <c r="O14" i="2"/>
  <c r="P14" i="2" s="1"/>
  <c r="O22" i="2"/>
  <c r="P22" i="2" s="1"/>
  <c r="O15" i="2"/>
  <c r="P15" i="2" s="1"/>
  <c r="O23" i="2"/>
  <c r="P23" i="2" s="1"/>
  <c r="O16" i="2"/>
  <c r="P16" i="2" s="1"/>
  <c r="O18" i="2"/>
  <c r="P18" i="2" s="1"/>
  <c r="O24" i="2"/>
  <c r="P24" i="2" s="1"/>
  <c r="O20" i="2"/>
  <c r="P20" i="2" s="1"/>
  <c r="O17" i="2"/>
  <c r="O25" i="2"/>
  <c r="P25" i="2" s="1"/>
  <c r="O19" i="2"/>
  <c r="P19" i="2" s="1"/>
  <c r="P17" i="2" l="1"/>
  <c r="L19" i="2"/>
</calcChain>
</file>

<file path=xl/sharedStrings.xml><?xml version="1.0" encoding="utf-8"?>
<sst xmlns="http://schemas.openxmlformats.org/spreadsheetml/2006/main" count="1399" uniqueCount="221">
  <si>
    <t>Performance Level</t>
  </si>
  <si>
    <t>O</t>
  </si>
  <si>
    <t>IO</t>
  </si>
  <si>
    <t>LS</t>
  </si>
  <si>
    <t>CP</t>
  </si>
  <si>
    <r>
      <t>ε</t>
    </r>
    <r>
      <rPr>
        <vertAlign val="subscript"/>
        <sz val="12"/>
        <color theme="1"/>
        <rFont val="Calibri"/>
        <family val="2"/>
      </rPr>
      <t xml:space="preserve">cc </t>
    </r>
    <r>
      <rPr>
        <sz val="12"/>
        <color theme="1"/>
        <rFont val="Calibri"/>
        <family val="2"/>
      </rPr>
      <t>=</t>
    </r>
  </si>
  <si>
    <r>
      <t>ε</t>
    </r>
    <r>
      <rPr>
        <vertAlign val="subscript"/>
        <sz val="12"/>
        <color theme="1"/>
        <rFont val="Calibri"/>
        <family val="2"/>
      </rPr>
      <t xml:space="preserve">cu </t>
    </r>
    <r>
      <rPr>
        <sz val="12"/>
        <color theme="1"/>
        <rFont val="Calibri"/>
        <family val="2"/>
      </rPr>
      <t>=</t>
    </r>
  </si>
  <si>
    <r>
      <t>ε</t>
    </r>
    <r>
      <rPr>
        <vertAlign val="subscript"/>
        <sz val="12"/>
        <color theme="1"/>
        <rFont val="Calibri"/>
        <family val="2"/>
      </rPr>
      <t xml:space="preserve">su </t>
    </r>
    <r>
      <rPr>
        <sz val="12"/>
        <color theme="1"/>
        <rFont val="Calibri"/>
        <family val="2"/>
      </rPr>
      <t>=</t>
    </r>
  </si>
  <si>
    <t>پارامتر</t>
  </si>
  <si>
    <t>مقدار</t>
  </si>
  <si>
    <t>واحد</t>
  </si>
  <si>
    <t>شرح پارامتر</t>
  </si>
  <si>
    <r>
      <t>ϵ</t>
    </r>
    <r>
      <rPr>
        <sz val="9.35"/>
        <color indexed="8"/>
        <rFont val="Calibri"/>
        <family val="2"/>
      </rPr>
      <t>su</t>
    </r>
  </si>
  <si>
    <t>f'c</t>
  </si>
  <si>
    <t>Mpa</t>
  </si>
  <si>
    <r>
      <t>ϵ</t>
    </r>
    <r>
      <rPr>
        <sz val="9.35"/>
        <color indexed="8"/>
        <rFont val="Calibri"/>
        <family val="2"/>
      </rPr>
      <t>c0</t>
    </r>
  </si>
  <si>
    <t>n</t>
  </si>
  <si>
    <t>عدد</t>
  </si>
  <si>
    <t>تعداد میلگرد طولی</t>
  </si>
  <si>
    <t>d</t>
  </si>
  <si>
    <t>mm</t>
  </si>
  <si>
    <t>قطر میلگرد طولی (mm)</t>
  </si>
  <si>
    <t>dt</t>
  </si>
  <si>
    <t>Cy</t>
  </si>
  <si>
    <t xml:space="preserve">بعد مقطع مستطیلی در راستای عمود بر محورx </t>
  </si>
  <si>
    <t>Cx</t>
  </si>
  <si>
    <t>بعد مقطع مستطیلی در راستای عمود بر محور Y</t>
  </si>
  <si>
    <t>S</t>
  </si>
  <si>
    <t>فاصله مرکز تا مرکز میلگرد عرضی</t>
  </si>
  <si>
    <t>S'</t>
  </si>
  <si>
    <t>فاصله آزاد بین میلگرد های اصلی</t>
  </si>
  <si>
    <t>Asy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</si>
  <si>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</si>
  <si>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سطح مقطع میلگرد عرضی عمود بر y</t>
  </si>
  <si>
    <t>Asx</t>
  </si>
  <si>
    <t>سطح مقطع میلگرد عرضی عمود بر x</t>
  </si>
  <si>
    <t>fyh</t>
  </si>
  <si>
    <t xml:space="preserve">تنش تسلیم میلگرد عرضی </t>
  </si>
  <si>
    <t>ρy</t>
  </si>
  <si>
    <t>ρx</t>
  </si>
  <si>
    <t>ρs</t>
  </si>
  <si>
    <t>Ke</t>
  </si>
  <si>
    <t>ρcc</t>
  </si>
  <si>
    <t>f'lx</t>
  </si>
  <si>
    <t>f'ly</t>
  </si>
  <si>
    <t>f'l</t>
  </si>
  <si>
    <t>f'cc</t>
  </si>
  <si>
    <r>
      <t>ϵ</t>
    </r>
    <r>
      <rPr>
        <sz val="9.35"/>
        <color indexed="8"/>
        <rFont val="Calibri"/>
        <family val="2"/>
      </rPr>
      <t>cc</t>
    </r>
  </si>
  <si>
    <t>formula</t>
  </si>
  <si>
    <t>lim value</t>
  </si>
  <si>
    <r>
      <t>f'</t>
    </r>
    <r>
      <rPr>
        <vertAlign val="subscript"/>
        <sz val="12"/>
        <color theme="1"/>
        <rFont val="Calibri"/>
        <family val="2"/>
      </rPr>
      <t xml:space="preserve">c </t>
    </r>
    <r>
      <rPr>
        <sz val="12"/>
        <color theme="1"/>
        <rFont val="Calibri"/>
        <family val="2"/>
      </rPr>
      <t>=</t>
    </r>
  </si>
  <si>
    <r>
      <t>0.35ε</t>
    </r>
    <r>
      <rPr>
        <vertAlign val="subscript"/>
        <sz val="12"/>
        <color theme="1"/>
        <rFont val="Calibri"/>
        <family val="2"/>
        <scheme val="minor"/>
      </rPr>
      <t>cc</t>
    </r>
    <r>
      <rPr>
        <sz val="12"/>
        <color theme="1"/>
        <rFont val="Calibri"/>
        <family val="2"/>
        <scheme val="minor"/>
      </rPr>
      <t xml:space="preserve"> =</t>
    </r>
  </si>
  <si>
    <r>
      <t>ε</t>
    </r>
    <r>
      <rPr>
        <vertAlign val="subscript"/>
        <sz val="12"/>
        <color theme="1"/>
        <rFont val="Calibri"/>
        <family val="2"/>
        <scheme val="minor"/>
      </rPr>
      <t>cc</t>
    </r>
    <r>
      <rPr>
        <sz val="12"/>
        <color theme="1"/>
        <rFont val="Calibri"/>
        <family val="2"/>
        <scheme val="minor"/>
      </rPr>
      <t xml:space="preserve"> =</t>
    </r>
  </si>
  <si>
    <r>
      <t>ε</t>
    </r>
    <r>
      <rPr>
        <vertAlign val="subscript"/>
        <sz val="12"/>
        <color theme="1"/>
        <rFont val="Calibri"/>
        <family val="2"/>
        <scheme val="minor"/>
      </rPr>
      <t>cu</t>
    </r>
    <r>
      <rPr>
        <sz val="12"/>
        <color theme="1"/>
        <rFont val="Calibri"/>
        <family val="2"/>
        <scheme val="minor"/>
      </rPr>
      <t xml:space="preserve"> =</t>
    </r>
  </si>
  <si>
    <r>
      <t>0.8f'</t>
    </r>
    <r>
      <rPr>
        <vertAlign val="subscript"/>
        <sz val="12"/>
        <color theme="1"/>
        <rFont val="Calibri"/>
        <family val="2"/>
        <scheme val="minor"/>
      </rPr>
      <t>cc</t>
    </r>
    <r>
      <rPr>
        <sz val="12"/>
        <color theme="1"/>
        <rFont val="Calibri"/>
        <family val="2"/>
        <scheme val="minor"/>
      </rPr>
      <t xml:space="preserve"> =</t>
    </r>
  </si>
  <si>
    <r>
      <t>0.06ε</t>
    </r>
    <r>
      <rPr>
        <vertAlign val="subscript"/>
        <sz val="12"/>
        <color theme="1"/>
        <rFont val="Calibri"/>
        <family val="2"/>
        <scheme val="minor"/>
      </rPr>
      <t>su</t>
    </r>
    <r>
      <rPr>
        <sz val="12"/>
        <color theme="1"/>
        <rFont val="Calibri"/>
        <family val="2"/>
        <scheme val="minor"/>
      </rPr>
      <t xml:space="preserve"> =</t>
    </r>
  </si>
  <si>
    <r>
      <t>0.25ε</t>
    </r>
    <r>
      <rPr>
        <vertAlign val="subscript"/>
        <sz val="12"/>
        <color theme="1"/>
        <rFont val="Calibri"/>
        <family val="2"/>
        <scheme val="minor"/>
      </rPr>
      <t>su</t>
    </r>
    <r>
      <rPr>
        <sz val="12"/>
        <color theme="1"/>
        <rFont val="Calibri"/>
        <family val="2"/>
        <scheme val="minor"/>
      </rPr>
      <t xml:space="preserve"> =</t>
    </r>
  </si>
  <si>
    <r>
      <t>0.58ε</t>
    </r>
    <r>
      <rPr>
        <vertAlign val="subscript"/>
        <sz val="12"/>
        <color theme="1"/>
        <rFont val="Calibri"/>
        <family val="2"/>
        <scheme val="minor"/>
      </rPr>
      <t>su</t>
    </r>
    <r>
      <rPr>
        <sz val="12"/>
        <color theme="1"/>
        <rFont val="Calibri"/>
        <family val="2"/>
        <scheme val="minor"/>
      </rPr>
      <t xml:space="preserve"> =</t>
    </r>
  </si>
  <si>
    <r>
      <t>ε</t>
    </r>
    <r>
      <rPr>
        <vertAlign val="subscript"/>
        <sz val="12"/>
        <color theme="1"/>
        <rFont val="Calibri"/>
        <family val="2"/>
        <scheme val="minor"/>
      </rPr>
      <t>su</t>
    </r>
    <r>
      <rPr>
        <sz val="12"/>
        <color theme="1"/>
        <rFont val="Calibri"/>
        <family val="2"/>
        <scheme val="minor"/>
      </rPr>
      <t xml:space="preserve"> =</t>
    </r>
  </si>
  <si>
    <t>Roof</t>
  </si>
  <si>
    <t>Stories</t>
  </si>
  <si>
    <t>D</t>
  </si>
  <si>
    <t>L</t>
  </si>
  <si>
    <t>Dw</t>
  </si>
  <si>
    <t>value (kg/m)</t>
  </si>
  <si>
    <t>Ec</t>
  </si>
  <si>
    <t>Esec</t>
  </si>
  <si>
    <t>r</t>
  </si>
  <si>
    <t>fc</t>
  </si>
  <si>
    <t>ϵc</t>
  </si>
  <si>
    <r>
      <t>ϵ</t>
    </r>
    <r>
      <rPr>
        <sz val="9.35"/>
        <color indexed="8"/>
        <rFont val="Calibri"/>
        <family val="2"/>
      </rPr>
      <t>cu</t>
    </r>
  </si>
  <si>
    <t>ϵcu</t>
  </si>
  <si>
    <t>ϵcc</t>
  </si>
  <si>
    <t>fys</t>
  </si>
  <si>
    <t>ϵ'c</t>
  </si>
  <si>
    <t>Edes</t>
  </si>
  <si>
    <t>β</t>
  </si>
  <si>
    <t>α</t>
  </si>
  <si>
    <t>ϵce</t>
  </si>
  <si>
    <t>Model</t>
  </si>
  <si>
    <t>Mander</t>
  </si>
  <si>
    <t>Hoshikuma</t>
  </si>
  <si>
    <t>Ec =</t>
  </si>
  <si>
    <r>
      <t>f'</t>
    </r>
    <r>
      <rPr>
        <vertAlign val="subscript"/>
        <sz val="12"/>
        <color theme="1"/>
        <rFont val="Calibri"/>
        <family val="2"/>
      </rPr>
      <t xml:space="preserve">cc </t>
    </r>
    <r>
      <rPr>
        <sz val="12"/>
        <color theme="1"/>
        <rFont val="Calibri"/>
        <family val="2"/>
      </rPr>
      <t>(N/cm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 =</t>
    </r>
  </si>
  <si>
    <t>0.8f'cc</t>
  </si>
  <si>
    <t>m</t>
  </si>
  <si>
    <t>ecc0.8</t>
  </si>
  <si>
    <t>--------------------------------------------</t>
  </si>
  <si>
    <t>------------------Rebar---------------------</t>
  </si>
  <si>
    <t>Results--------------</t>
  </si>
  <si>
    <t>Story1</t>
  </si>
  <si>
    <t>Story2</t>
  </si>
  <si>
    <t>Story3</t>
  </si>
  <si>
    <t>Story4</t>
  </si>
  <si>
    <t>Core-----------------</t>
  </si>
  <si>
    <t>----------------------------------------------------------------------------------</t>
  </si>
  <si>
    <t>------------------------------------Rebar----------------------------------------</t>
  </si>
  <si>
    <t>---------------------------------------------------------------------------------</t>
  </si>
  <si>
    <t>Results---------------------------------</t>
  </si>
  <si>
    <t>Story5</t>
  </si>
  <si>
    <t>Story6</t>
  </si>
  <si>
    <t>Story7</t>
  </si>
  <si>
    <t>Story8</t>
  </si>
  <si>
    <t>Core------------------------------------</t>
  </si>
  <si>
    <t>`</t>
  </si>
  <si>
    <t>hoop bar nuber</t>
  </si>
  <si>
    <t>s</t>
  </si>
  <si>
    <t>section dimention</t>
  </si>
  <si>
    <t>قطر میلگرد عرضی (mm)</t>
  </si>
  <si>
    <t>ρs =</t>
  </si>
  <si>
    <t>Av/S</t>
  </si>
  <si>
    <t>shear rebar diameter (cm)</t>
  </si>
  <si>
    <t>S (cm)</t>
  </si>
  <si>
    <t xml:space="preserve">ρs </t>
  </si>
  <si>
    <t>Av/S min</t>
  </si>
  <si>
    <t>Frame ID</t>
  </si>
  <si>
    <t>dsr (cm)</t>
  </si>
  <si>
    <t>------------Frame 4001 Results--------------</t>
  </si>
  <si>
    <t>--------------Concrete Core-----------------</t>
  </si>
  <si>
    <t xml:space="preserve">    Story1    Story2    Story3    Story4</t>
  </si>
  <si>
    <t xml:space="preserve">    0.0060    0.0070    0.0070    0.0087</t>
  </si>
  <si>
    <t xml:space="preserve">    0.0073    0.0083    0.0084    0.0104</t>
  </si>
  <si>
    <t xml:space="preserve">    0.0080    0.0097    0.0097    0.0120</t>
  </si>
  <si>
    <t xml:space="preserve">    0.0090    0.0127    0.0127    0.0177</t>
  </si>
  <si>
    <t>circular</t>
  </si>
  <si>
    <t>rectangular</t>
  </si>
  <si>
    <t>same Span</t>
  </si>
  <si>
    <t>same hieght</t>
  </si>
  <si>
    <t>same section dim</t>
  </si>
  <si>
    <t>H=3</t>
  </si>
  <si>
    <t>S=6</t>
  </si>
  <si>
    <t>H=3.5</t>
  </si>
  <si>
    <t>H=4.0</t>
  </si>
  <si>
    <t>dim=50</t>
  </si>
  <si>
    <t>dim=45</t>
  </si>
  <si>
    <t>dim=55</t>
  </si>
  <si>
    <t>dim=60</t>
  </si>
  <si>
    <t>same p/Agfc</t>
  </si>
  <si>
    <t>Es</t>
  </si>
  <si>
    <t>ρe</t>
  </si>
  <si>
    <t>db</t>
  </si>
  <si>
    <t>nb</t>
  </si>
  <si>
    <t>Ab</t>
  </si>
  <si>
    <t>dsec</t>
  </si>
  <si>
    <t>ds</t>
  </si>
  <si>
    <t>cover</t>
  </si>
  <si>
    <t>Ae</t>
  </si>
  <si>
    <t>Syield</t>
  </si>
  <si>
    <t>fy</t>
  </si>
  <si>
    <t>S1</t>
  </si>
  <si>
    <t>Lp</t>
  </si>
  <si>
    <t>Lc</t>
  </si>
  <si>
    <t>fu</t>
  </si>
  <si>
    <t>εb</t>
  </si>
  <si>
    <t>λ</t>
  </si>
  <si>
    <t>εy</t>
  </si>
  <si>
    <t>empirical coeficient</t>
  </si>
  <si>
    <t>Steel yield stress</t>
  </si>
  <si>
    <t>Steel ultimate stress</t>
  </si>
  <si>
    <t>Steel yield strain</t>
  </si>
  <si>
    <t xml:space="preserve">Concerte compressive strength </t>
  </si>
  <si>
    <t>Steel module of elasticity</t>
  </si>
  <si>
    <t>Concrete module of elasticity</t>
  </si>
  <si>
    <t>Ratio of Steel and Concerte modules</t>
  </si>
  <si>
    <t>rebar diameter</t>
  </si>
  <si>
    <t>tie diameter</t>
  </si>
  <si>
    <t>section cover</t>
  </si>
  <si>
    <t>rebars number</t>
  </si>
  <si>
    <t>rebars area</t>
  </si>
  <si>
    <t>effective area</t>
  </si>
  <si>
    <t>plastic hinge lenght</t>
  </si>
  <si>
    <t>Es-eq</t>
  </si>
  <si>
    <t>fy-eq</t>
  </si>
  <si>
    <t>number</t>
  </si>
  <si>
    <t>Design ID</t>
  </si>
  <si>
    <t>Story num</t>
  </si>
  <si>
    <t>col num</t>
  </si>
  <si>
    <t>h(m)</t>
  </si>
  <si>
    <t>s(m)</t>
  </si>
  <si>
    <t>fc(Mpa)</t>
  </si>
  <si>
    <t>Fy(Mpa)</t>
  </si>
  <si>
    <t>Id</t>
  </si>
  <si>
    <t>P</t>
  </si>
  <si>
    <t>Beam</t>
  </si>
  <si>
    <t>Column</t>
  </si>
  <si>
    <t>λ =</t>
  </si>
  <si>
    <t>Es-eq =</t>
  </si>
  <si>
    <t xml:space="preserve">fy-eq = </t>
  </si>
  <si>
    <t>50*50</t>
  </si>
  <si>
    <t>50*60</t>
  </si>
  <si>
    <t>50*50-12f20</t>
  </si>
  <si>
    <t>50*50-16f25</t>
  </si>
  <si>
    <t>60*60</t>
  </si>
  <si>
    <t>60*60-12f20</t>
  </si>
  <si>
    <t>60*60-12f25</t>
  </si>
  <si>
    <t>60*50</t>
  </si>
  <si>
    <t>45*45</t>
  </si>
  <si>
    <t>45*55</t>
  </si>
  <si>
    <t>45*60</t>
  </si>
  <si>
    <t>45*45-12f16</t>
  </si>
  <si>
    <t>45*45-12f20</t>
  </si>
  <si>
    <t>45*45-12f25</t>
  </si>
  <si>
    <t>50*55</t>
  </si>
  <si>
    <t>50*65</t>
  </si>
  <si>
    <t>50*50-12f25</t>
  </si>
  <si>
    <t>55*55</t>
  </si>
  <si>
    <t>55*70</t>
  </si>
  <si>
    <t>55*55-12f20</t>
  </si>
  <si>
    <t>55*55-16f25</t>
  </si>
  <si>
    <t>55*60</t>
  </si>
  <si>
    <t>55*55-12f25</t>
  </si>
  <si>
    <t>50*40</t>
  </si>
  <si>
    <t>50*70</t>
  </si>
  <si>
    <t>50*50-8f20</t>
  </si>
  <si>
    <t>60*80</t>
  </si>
  <si>
    <t>60*60-16f25</t>
  </si>
  <si>
    <t>Combination 5.3.1e</t>
  </si>
  <si>
    <t>Sectioin Dimention (cm) wo cover</t>
  </si>
  <si>
    <t>120610s</t>
  </si>
  <si>
    <t>Load Case</t>
  </si>
  <si>
    <t>value (kg/m2)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</si>
</sst>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0.000"/>
    <numFmt numFmtId="167" formatCode="0.0000E+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</font>
    <font>
      <sz val="11"/>
      <color theme="1"/>
      <name val="Calibri"/>
      <family val="2"/>
    </font>
    <font>
      <sz val="9.35"/>
      <color indexed="8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41">
    <xf numFmtId="0" fontId="0" fillId="0" borderId="0" xfId="0"/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1" fontId="3" fillId="3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10" fillId="10" borderId="9" xfId="0" applyFont="1" applyFill="1" applyBorder="1" applyAlignment="1">
      <alignment horizontal="center"/>
    </xf>
    <xf numFmtId="164" fontId="3" fillId="3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0" fillId="9" borderId="3" xfId="0" applyFill="1" applyBorder="1" applyAlignment="1" applyProtection="1">
      <alignment horizontal="center"/>
    </xf>
    <xf numFmtId="0" fontId="3" fillId="9" borderId="3" xfId="0" applyFont="1" applyFill="1" applyBorder="1" applyAlignment="1" applyProtection="1">
      <alignment horizontal="center"/>
    </xf>
    <xf numFmtId="0" fontId="0" fillId="9" borderId="4" xfId="0" applyFill="1" applyBorder="1" applyAlignment="1" applyProtection="1">
      <alignment horizontal="center"/>
    </xf>
    <xf numFmtId="0" fontId="0" fillId="9" borderId="1" xfId="0" applyFill="1" applyBorder="1" applyAlignment="1" applyProtection="1">
      <alignment horizontal="center"/>
    </xf>
    <xf numFmtId="0" fontId="0" fillId="9" borderId="0" xfId="0" applyFill="1" applyBorder="1" applyAlignment="1" applyProtection="1">
      <alignment horizontal="center"/>
    </xf>
    <xf numFmtId="0" fontId="3" fillId="9" borderId="0" xfId="0" applyFont="1" applyFill="1" applyBorder="1" applyAlignment="1" applyProtection="1">
      <alignment horizontal="center"/>
    </xf>
    <xf numFmtId="0" fontId="0" fillId="9" borderId="5" xfId="0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 vertical="center"/>
    </xf>
    <xf numFmtId="0" fontId="0" fillId="10" borderId="9" xfId="0" applyFill="1" applyBorder="1" applyAlignment="1" applyProtection="1">
      <alignment horizontal="center"/>
    </xf>
    <xf numFmtId="0" fontId="0" fillId="4" borderId="9" xfId="0" applyFill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1" fillId="0" borderId="18" xfId="0" applyFont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/>
    </xf>
    <xf numFmtId="0" fontId="3" fillId="4" borderId="10" xfId="0" applyFont="1" applyFill="1" applyBorder="1" applyAlignment="1" applyProtection="1">
      <alignment horizontal="center" vertical="center"/>
    </xf>
    <xf numFmtId="0" fontId="3" fillId="9" borderId="0" xfId="0" applyFont="1" applyFill="1" applyBorder="1" applyAlignment="1" applyProtection="1">
      <alignment horizontal="center" vertical="center"/>
    </xf>
    <xf numFmtId="164" fontId="0" fillId="9" borderId="0" xfId="0" applyNumberFormat="1" applyFill="1" applyBorder="1" applyAlignment="1" applyProtection="1">
      <alignment horizontal="center"/>
    </xf>
    <xf numFmtId="2" fontId="0" fillId="9" borderId="0" xfId="0" applyNumberFormat="1" applyFill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 vertical="center"/>
    </xf>
    <xf numFmtId="164" fontId="3" fillId="5" borderId="13" xfId="0" applyNumberFormat="1" applyFont="1" applyFill="1" applyBorder="1" applyAlignment="1" applyProtection="1">
      <alignment horizontal="center" vertical="center"/>
    </xf>
    <xf numFmtId="0" fontId="3" fillId="6" borderId="11" xfId="0" applyFont="1" applyFill="1" applyBorder="1" applyAlignment="1" applyProtection="1">
      <alignment horizontal="center" vertical="center"/>
    </xf>
    <xf numFmtId="164" fontId="3" fillId="6" borderId="11" xfId="0" applyNumberFormat="1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164" fontId="3" fillId="7" borderId="11" xfId="0" applyNumberFormat="1" applyFont="1" applyFill="1" applyBorder="1" applyAlignment="1" applyProtection="1">
      <alignment horizontal="center" vertical="center"/>
    </xf>
    <xf numFmtId="0" fontId="3" fillId="8" borderId="12" xfId="0" applyFont="1" applyFill="1" applyBorder="1" applyAlignment="1" applyProtection="1">
      <alignment horizontal="center" vertical="center"/>
    </xf>
    <xf numFmtId="164" fontId="3" fillId="8" borderId="12" xfId="0" applyNumberFormat="1" applyFont="1" applyFill="1" applyBorder="1" applyAlignment="1" applyProtection="1">
      <alignment horizontal="center" vertical="center"/>
    </xf>
    <xf numFmtId="0" fontId="3" fillId="9" borderId="7" xfId="0" applyFont="1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/>
    </xf>
    <xf numFmtId="0" fontId="0" fillId="9" borderId="8" xfId="0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2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5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 applyProtection="1">
      <alignment horizontal="center"/>
    </xf>
    <xf numFmtId="164" fontId="0" fillId="0" borderId="9" xfId="0" applyNumberFormat="1" applyBorder="1" applyAlignment="1">
      <alignment horizontal="center"/>
    </xf>
    <xf numFmtId="0" fontId="10" fillId="10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10" borderId="0" xfId="0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7" xfId="0" applyFont="1" applyBorder="1" applyAlignment="1" applyProtection="1"/>
    <xf numFmtId="164" fontId="3" fillId="3" borderId="10" xfId="0" applyNumberFormat="1" applyFont="1" applyFill="1" applyBorder="1" applyAlignment="1" applyProtection="1">
      <alignment horizontal="center" vertical="center"/>
      <protection locked="0"/>
    </xf>
    <xf numFmtId="1" fontId="3" fillId="3" borderId="10" xfId="0" applyNumberFormat="1" applyFont="1" applyFill="1" applyBorder="1" applyAlignment="1" applyProtection="1">
      <alignment horizontal="center" vertical="center"/>
      <protection locked="0"/>
    </xf>
    <xf numFmtId="0" fontId="3" fillId="11" borderId="10" xfId="0" applyFont="1" applyFill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2" fontId="0" fillId="0" borderId="10" xfId="0" applyNumberFormat="1" applyBorder="1" applyAlignment="1" applyProtection="1">
      <alignment horizontal="center"/>
    </xf>
    <xf numFmtId="164" fontId="3" fillId="3" borderId="16" xfId="0" applyNumberFormat="1" applyFont="1" applyFill="1" applyBorder="1" applyAlignment="1" applyProtection="1">
      <alignment horizontal="center" vertical="center"/>
    </xf>
    <xf numFmtId="2" fontId="3" fillId="3" borderId="16" xfId="0" applyNumberFormat="1" applyFont="1" applyFill="1" applyBorder="1" applyAlignment="1" applyProtection="1">
      <alignment horizontal="center" vertical="center"/>
    </xf>
    <xf numFmtId="2" fontId="3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</xf>
    <xf numFmtId="2" fontId="3" fillId="3" borderId="3" xfId="0" applyNumberFormat="1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/>
    </xf>
    <xf numFmtId="0" fontId="0" fillId="4" borderId="24" xfId="0" applyFill="1" applyBorder="1" applyAlignment="1" applyProtection="1">
      <alignment horizontal="center"/>
    </xf>
    <xf numFmtId="164" fontId="3" fillId="11" borderId="10" xfId="0" applyNumberFormat="1" applyFont="1" applyFill="1" applyBorder="1" applyAlignment="1" applyProtection="1">
      <alignment horizontal="center"/>
    </xf>
    <xf numFmtId="0" fontId="10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9" borderId="0" xfId="0" applyFont="1" applyFill="1" applyBorder="1" applyAlignment="1" applyProtection="1"/>
    <xf numFmtId="0" fontId="11" fillId="10" borderId="10" xfId="0" applyFont="1" applyFill="1" applyBorder="1" applyAlignment="1" applyProtection="1">
      <alignment horizontal="center" vertical="center"/>
    </xf>
    <xf numFmtId="0" fontId="0" fillId="10" borderId="0" xfId="0" applyFill="1"/>
    <xf numFmtId="0" fontId="14" fillId="4" borderId="9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37" fontId="10" fillId="10" borderId="9" xfId="1" applyNumberFormat="1" applyFont="1" applyFill="1" applyBorder="1" applyAlignment="1">
      <alignment horizontal="center" vertical="center"/>
    </xf>
    <xf numFmtId="167" fontId="10" fillId="10" borderId="9" xfId="1" applyNumberFormat="1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/>
    </xf>
    <xf numFmtId="0" fontId="16" fillId="13" borderId="24" xfId="0" applyFont="1" applyFill="1" applyBorder="1" applyAlignment="1">
      <alignment horizontal="center" vertical="center"/>
    </xf>
    <xf numFmtId="0" fontId="16" fillId="14" borderId="14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6" fillId="13" borderId="14" xfId="0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1" fontId="0" fillId="15" borderId="27" xfId="0" applyNumberForma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49" fontId="3" fillId="4" borderId="2" xfId="0" applyNumberFormat="1" applyFont="1" applyFill="1" applyBorder="1" applyAlignment="1" applyProtection="1">
      <alignment horizontal="center" vertical="center"/>
    </xf>
    <xf numFmtId="49" fontId="3" fillId="4" borderId="3" xfId="0" applyNumberFormat="1" applyFont="1" applyFill="1" applyBorder="1" applyAlignment="1" applyProtection="1">
      <alignment horizontal="center" vertical="center"/>
    </xf>
    <xf numFmtId="49" fontId="3" fillId="4" borderId="4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49" fontId="3" fillId="4" borderId="0" xfId="0" applyNumberFormat="1" applyFont="1" applyFill="1" applyBorder="1" applyAlignment="1" applyProtection="1">
      <alignment horizontal="center" vertical="center"/>
    </xf>
    <xf numFmtId="49" fontId="3" fillId="4" borderId="5" xfId="0" applyNumberFormat="1" applyFont="1" applyFill="1" applyBorder="1" applyAlignment="1" applyProtection="1">
      <alignment horizontal="center" vertical="center"/>
    </xf>
    <xf numFmtId="49" fontId="3" fillId="4" borderId="6" xfId="0" applyNumberFormat="1" applyFont="1" applyFill="1" applyBorder="1" applyAlignment="1" applyProtection="1">
      <alignment horizontal="center" vertical="center"/>
    </xf>
    <xf numFmtId="49" fontId="3" fillId="4" borderId="7" xfId="0" applyNumberFormat="1" applyFont="1" applyFill="1" applyBorder="1" applyAlignment="1" applyProtection="1">
      <alignment horizontal="center" vertical="center"/>
    </xf>
    <xf numFmtId="49" fontId="3" fillId="4" borderId="8" xfId="0" applyNumberFormat="1" applyFont="1" applyFill="1" applyBorder="1" applyAlignment="1" applyProtection="1">
      <alignment horizontal="center" vertical="center"/>
    </xf>
    <xf numFmtId="0" fontId="0" fillId="4" borderId="22" xfId="0" applyFill="1" applyBorder="1" applyAlignment="1" applyProtection="1">
      <alignment horizontal="center"/>
    </xf>
    <xf numFmtId="0" fontId="0" fillId="4" borderId="23" xfId="0" applyFill="1" applyBorder="1" applyAlignment="1" applyProtection="1">
      <alignment horizontal="center"/>
    </xf>
    <xf numFmtId="0" fontId="18" fillId="4" borderId="22" xfId="0" applyFont="1" applyFill="1" applyBorder="1" applyAlignment="1" applyProtection="1">
      <alignment horizontal="center"/>
    </xf>
    <xf numFmtId="0" fontId="18" fillId="4" borderId="23" xfId="0" applyFont="1" applyFill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Hoshikuma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Hoshikuma!$F$28:$F$52</c:f>
              <c:numCache>
                <c:formatCode>General</c:formatCode>
                <c:ptCount val="25"/>
                <c:pt idx="0">
                  <c:v>0</c:v>
                </c:pt>
                <c:pt idx="1">
                  <c:v>7.766400000000001E-4</c:v>
                </c:pt>
                <c:pt idx="2">
                  <c:v>1.16496E-3</c:v>
                </c:pt>
                <c:pt idx="3">
                  <c:v>1.5532800000000002E-3</c:v>
                </c:pt>
                <c:pt idx="4">
                  <c:v>1.9416000000000004E-3</c:v>
                </c:pt>
                <c:pt idx="5">
                  <c:v>2.3299200000000001E-3</c:v>
                </c:pt>
                <c:pt idx="6">
                  <c:v>2.7182400000000002E-3</c:v>
                </c:pt>
                <c:pt idx="7">
                  <c:v>3.1065600000000004E-3</c:v>
                </c:pt>
                <c:pt idx="8">
                  <c:v>3.4948800000000006E-3</c:v>
                </c:pt>
                <c:pt idx="9">
                  <c:v>3.8832000000000007E-3</c:v>
                </c:pt>
                <c:pt idx="10">
                  <c:v>4.5891622222222223E-3</c:v>
                </c:pt>
                <c:pt idx="11">
                  <c:v>5.2951244444444448E-3</c:v>
                </c:pt>
                <c:pt idx="12">
                  <c:v>6.0010866666666673E-3</c:v>
                </c:pt>
                <c:pt idx="13">
                  <c:v>6.7070488888888889E-3</c:v>
                </c:pt>
                <c:pt idx="14">
                  <c:v>7.4130111111111105E-3</c:v>
                </c:pt>
                <c:pt idx="15">
                  <c:v>8.118973333333333E-3</c:v>
                </c:pt>
                <c:pt idx="16">
                  <c:v>8.8249355555555554E-3</c:v>
                </c:pt>
                <c:pt idx="17">
                  <c:v>9.5308977777777762E-3</c:v>
                </c:pt>
                <c:pt idx="18">
                  <c:v>1.023686E-2</c:v>
                </c:pt>
                <c:pt idx="19">
                  <c:v>1.0942822222222221E-2</c:v>
                </c:pt>
                <c:pt idx="20">
                  <c:v>1.5178595555555556E-2</c:v>
                </c:pt>
                <c:pt idx="21">
                  <c:v>1.7178595555555558E-2</c:v>
                </c:pt>
              </c:numCache>
            </c:numRef>
          </c:xVal>
          <c:yVal>
            <c:numRef>
              <c:f>Hoshikuma!$G$28:$G$52</c:f>
              <c:numCache>
                <c:formatCode>General</c:formatCode>
                <c:ptCount val="25"/>
                <c:pt idx="0">
                  <c:v>0</c:v>
                </c:pt>
                <c:pt idx="1">
                  <c:v>14.2397709185829</c:v>
                </c:pt>
                <c:pt idx="2">
                  <c:v>19.223732841490147</c:v>
                </c:pt>
                <c:pt idx="3">
                  <c:v>23.267612983603193</c:v>
                </c:pt>
                <c:pt idx="4">
                  <c:v>26.510715185113089</c:v>
                </c:pt>
                <c:pt idx="5">
                  <c:v>29.045895976009412</c:v>
                </c:pt>
                <c:pt idx="6">
                  <c:v>30.940683150775737</c:v>
                </c:pt>
                <c:pt idx="7">
                  <c:v>32.246993565930424</c:v>
                </c:pt>
                <c:pt idx="8">
                  <c:v>33.006322122845532</c:v>
                </c:pt>
                <c:pt idx="9">
                  <c:v>33.252799999999993</c:v>
                </c:pt>
                <c:pt idx="10">
                  <c:v>31.590160000000001</c:v>
                </c:pt>
                <c:pt idx="11">
                  <c:v>29.927520000000001</c:v>
                </c:pt>
                <c:pt idx="12">
                  <c:v>28.264880000000002</c:v>
                </c:pt>
                <c:pt idx="13">
                  <c:v>26.602240000000002</c:v>
                </c:pt>
                <c:pt idx="14">
                  <c:v>24.939600000000002</c:v>
                </c:pt>
                <c:pt idx="15">
                  <c:v>23.276960000000003</c:v>
                </c:pt>
                <c:pt idx="16">
                  <c:v>21.614319999999999</c:v>
                </c:pt>
                <c:pt idx="17">
                  <c:v>19.951680000000003</c:v>
                </c:pt>
                <c:pt idx="18">
                  <c:v>18.28904</c:v>
                </c:pt>
                <c:pt idx="19">
                  <c:v>16.626400000000004</c:v>
                </c:pt>
                <c:pt idx="20">
                  <c:v>6.6505600000000005</c:v>
                </c:pt>
                <c:pt idx="21">
                  <c:v>6.6505600000000005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2-49E7-AD51-3439A32A19B0}"/>
            </c:ext>
          </c:extLst>
        </c:ser>
        <c:ser>
          <c:idx val="1"/>
          <c:order val="1"/>
          <c:tx>
            <c:v>Mander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Mander!$O$2:$O$26</c:f>
              <c:numCache>
                <c:formatCode>General</c:formatCode>
                <c:ptCount val="25"/>
                <c:pt idx="0">
                  <c:v>0</c:v>
                </c:pt>
                <c:pt idx="1">
                  <c:v>7.0223208314538728E-4</c:v>
                </c:pt>
                <c:pt idx="2">
                  <c:v>1.4044641662907746E-3</c:v>
                </c:pt>
                <c:pt idx="3">
                  <c:v>2.1066962494361617E-3</c:v>
                </c:pt>
                <c:pt idx="4">
                  <c:v>2.8089283325815491E-3</c:v>
                </c:pt>
                <c:pt idx="5">
                  <c:v>3.5111604157269365E-3</c:v>
                </c:pt>
                <c:pt idx="6">
                  <c:v>4.2133924988723235E-3</c:v>
                </c:pt>
                <c:pt idx="7">
                  <c:v>4.9156245820177113E-3</c:v>
                </c:pt>
                <c:pt idx="8">
                  <c:v>5.6178566651630983E-3</c:v>
                </c:pt>
                <c:pt idx="9">
                  <c:v>6.3200887483084852E-3</c:v>
                </c:pt>
                <c:pt idx="10">
                  <c:v>7.0223208314538731E-3</c:v>
                </c:pt>
                <c:pt idx="11">
                  <c:v>7.72455291459926E-3</c:v>
                </c:pt>
                <c:pt idx="12">
                  <c:v>8.426784997744647E-3</c:v>
                </c:pt>
                <c:pt idx="13">
                  <c:v>9.1290170808900339E-3</c:v>
                </c:pt>
                <c:pt idx="14">
                  <c:v>9.8312491640354226E-3</c:v>
                </c:pt>
                <c:pt idx="15">
                  <c:v>1.053348124718081E-2</c:v>
                </c:pt>
                <c:pt idx="16">
                  <c:v>1.1235713330326197E-2</c:v>
                </c:pt>
                <c:pt idx="17">
                  <c:v>1.1937945413471584E-2</c:v>
                </c:pt>
                <c:pt idx="18">
                  <c:v>1.264017749661697E-2</c:v>
                </c:pt>
                <c:pt idx="19">
                  <c:v>1.3342409579762359E-2</c:v>
                </c:pt>
                <c:pt idx="20">
                  <c:v>1.4044641662907746E-2</c:v>
                </c:pt>
                <c:pt idx="21">
                  <c:v>1.4746873746053133E-2</c:v>
                </c:pt>
                <c:pt idx="22">
                  <c:v>1.544910582919852E-2</c:v>
                </c:pt>
                <c:pt idx="23">
                  <c:v>1.6151337912343907E-2</c:v>
                </c:pt>
                <c:pt idx="24" formatCode="0.0000">
                  <c:v>1.6151337912343907E-2</c:v>
                </c:pt>
              </c:numCache>
            </c:numRef>
          </c:xVal>
          <c:yVal>
            <c:numRef>
              <c:f>Mander!$P$2:$P$26</c:f>
              <c:numCache>
                <c:formatCode>General</c:formatCode>
                <c:ptCount val="25"/>
                <c:pt idx="0">
                  <c:v>0</c:v>
                </c:pt>
                <c:pt idx="1">
                  <c:v>16.779261112013483</c:v>
                </c:pt>
                <c:pt idx="2">
                  <c:v>26.939775793921171</c:v>
                </c:pt>
                <c:pt idx="3">
                  <c:v>32.022527789531253</c:v>
                </c:pt>
                <c:pt idx="4">
                  <c:v>34.160224148813789</c:v>
                </c:pt>
                <c:pt idx="5">
                  <c:v>34.726734486083352</c:v>
                </c:pt>
                <c:pt idx="6">
                  <c:v>34.481614960137811</c:v>
                </c:pt>
                <c:pt idx="7">
                  <c:v>33.829633629918064</c:v>
                </c:pt>
                <c:pt idx="8">
                  <c:v>32.986081023116206</c:v>
                </c:pt>
                <c:pt idx="9">
                  <c:v>32.066144947333086</c:v>
                </c:pt>
                <c:pt idx="10">
                  <c:v>31.13154657294508</c:v>
                </c:pt>
                <c:pt idx="11">
                  <c:v>30.214970863109521</c:v>
                </c:pt>
                <c:pt idx="12">
                  <c:v>29.333088056538969</c:v>
                </c:pt>
                <c:pt idx="13">
                  <c:v>28.493640608514692</c:v>
                </c:pt>
                <c:pt idx="14">
                  <c:v>27.699378971841035</c:v>
                </c:pt>
                <c:pt idx="15">
                  <c:v>26.950285835777105</c:v>
                </c:pt>
                <c:pt idx="16">
                  <c:v>26.244850129388549</c:v>
                </c:pt>
                <c:pt idx="17">
                  <c:v>25.580802852974447</c:v>
                </c:pt>
                <c:pt idx="18">
                  <c:v>24.95554283085395</c:v>
                </c:pt>
                <c:pt idx="19">
                  <c:v>24.366381290699255</c:v>
                </c:pt>
                <c:pt idx="20">
                  <c:v>23.810679488162002</c:v>
                </c:pt>
                <c:pt idx="21">
                  <c:v>23.285922809073309</c:v>
                </c:pt>
                <c:pt idx="22">
                  <c:v>22.789757116008964</c:v>
                </c:pt>
                <c:pt idx="23">
                  <c:v>22.320002794007191</c:v>
                </c:pt>
                <c:pt idx="24">
                  <c:v>22.320002794007191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2-49E7-AD51-3439A32A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3488"/>
        <c:axId val="90385408"/>
      </c:scatterChart>
      <c:valAx>
        <c:axId val="903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85408"/>
        <c:crosses val="autoZero"/>
        <c:crossBetween val="midCat"/>
      </c:valAx>
      <c:valAx>
        <c:axId val="903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8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fc=20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(3)'!$B$7:$B$10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1.0999999999999999E-2</c:v>
                </c:pt>
                <c:pt idx="2">
                  <c:v>4.4499999999999998E-2</c:v>
                </c:pt>
                <c:pt idx="3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3-42EF-AC63-A71CCF0432F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(3)'!$C$7:$C$10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3.5299999999999998E-2</c:v>
                </c:pt>
                <c:pt idx="3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3-42EF-AC63-A71CCF0432F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(3)'!$D$7:$D$10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3.6400000000000002E-2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3-42EF-AC63-A71CCF0432F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(3)'!$E$7:$E$10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1.14E-2</c:v>
                </c:pt>
                <c:pt idx="2">
                  <c:v>3.5400000000000001E-2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3-42EF-AC63-A71CCF0432F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(3)'!$F$7:$F$10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8.0000000000000002E-3</c:v>
                </c:pt>
                <c:pt idx="2">
                  <c:v>2.7E-2</c:v>
                </c:pt>
                <c:pt idx="3">
                  <c:v>5.4300000000000001E-2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E3-42EF-AC63-A71CCF0432F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(3)'!$G$7:$G$10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8.6999999999999994E-3</c:v>
                </c:pt>
                <c:pt idx="2">
                  <c:v>2.7E-2</c:v>
                </c:pt>
                <c:pt idx="3">
                  <c:v>5.6300000000000003E-2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E3-42EF-AC63-A71CCF0432FE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(3)'!$H$7:$H$10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8.6999999999999994E-3</c:v>
                </c:pt>
                <c:pt idx="2">
                  <c:v>2.7E-2</c:v>
                </c:pt>
                <c:pt idx="3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E3-42EF-AC63-A71CCF0432FE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(3)'!$I$7:$I$10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0.01</c:v>
                </c:pt>
                <c:pt idx="2">
                  <c:v>2.7699999999999999E-2</c:v>
                </c:pt>
                <c:pt idx="3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E3-42EF-AC63-A71CCF0432FE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(3)'!$J$7:$J$10</c:f>
              <c:numCache>
                <c:formatCode>General</c:formatCode>
                <c:ptCount val="4"/>
                <c:pt idx="0">
                  <c:v>6.3E-3</c:v>
                </c:pt>
                <c:pt idx="1">
                  <c:v>8.8999999999999999E-3</c:v>
                </c:pt>
                <c:pt idx="2">
                  <c:v>3.09E-2</c:v>
                </c:pt>
                <c:pt idx="3">
                  <c:v>6.3100000000000003E-2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E3-42EF-AC63-A71CCF0432FE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(3)'!$K$7:$K$10</c:f>
              <c:numCache>
                <c:formatCode>General</c:formatCode>
                <c:ptCount val="4"/>
                <c:pt idx="0">
                  <c:v>8.6E-3</c:v>
                </c:pt>
                <c:pt idx="1">
                  <c:v>1.12E-2</c:v>
                </c:pt>
                <c:pt idx="2">
                  <c:v>3.3700000000000001E-2</c:v>
                </c:pt>
                <c:pt idx="3">
                  <c:v>6.9199999999999998E-2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E3-42EF-AC63-A71CCF0432FE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(3)'!$L$7:$L$10</c:f>
              <c:numCache>
                <c:formatCode>General</c:formatCode>
                <c:ptCount val="4"/>
                <c:pt idx="0">
                  <c:v>8.6E-3</c:v>
                </c:pt>
                <c:pt idx="1">
                  <c:v>1.12E-2</c:v>
                </c:pt>
                <c:pt idx="2">
                  <c:v>3.4000000000000002E-2</c:v>
                </c:pt>
                <c:pt idx="3">
                  <c:v>7.2900000000000006E-2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E3-42EF-AC63-A71CCF0432FE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(3)'!$M$7:$M$10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1.12E-2</c:v>
                </c:pt>
                <c:pt idx="2">
                  <c:v>3.2899999999999999E-2</c:v>
                </c:pt>
                <c:pt idx="3">
                  <c:v>6.5500000000000003E-2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E3-42EF-AC63-A71CCF0432FE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(3)'!$N$7:$N$10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0.01</c:v>
                </c:pt>
                <c:pt idx="2">
                  <c:v>3.5200000000000002E-2</c:v>
                </c:pt>
                <c:pt idx="3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E3-42EF-AC63-A71CCF0432FE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(3)'!$O$7:$O$10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1.2E-2</c:v>
                </c:pt>
                <c:pt idx="2">
                  <c:v>3.78E-2</c:v>
                </c:pt>
                <c:pt idx="3">
                  <c:v>7.7600000000000002E-2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E3-42EF-AC63-A71CCF0432FE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(3)'!$P$7:$P$10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1.2E-2</c:v>
                </c:pt>
                <c:pt idx="2">
                  <c:v>3.85E-2</c:v>
                </c:pt>
                <c:pt idx="3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E3-42EF-AC63-A71CCF0432FE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(3)'!$Q$7:$Q$10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1.23E-2</c:v>
                </c:pt>
                <c:pt idx="2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E3-42EF-AC63-A71CCF04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6864"/>
        <c:axId val="109078400"/>
      </c:scatterChart>
      <c:valAx>
        <c:axId val="1090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78400"/>
        <c:crosses val="autoZero"/>
        <c:crossBetween val="midCat"/>
      </c:valAx>
      <c:valAx>
        <c:axId val="109078400"/>
        <c:scaling>
          <c:orientation val="minMax"/>
          <c:max val="0.1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4S</a:t>
            </a:r>
            <a:r>
              <a:rPr lang="en-US" baseline="0"/>
              <a:t> </a:t>
            </a:r>
            <a:r>
              <a:rPr lang="en-US"/>
              <a:t>Fc=25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(3)'!$T$7:$T$10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1.1299999999999999E-2</c:v>
                </c:pt>
                <c:pt idx="2">
                  <c:v>3.9300000000000002E-2</c:v>
                </c:pt>
                <c:pt idx="3">
                  <c:v>8.1299999999999997E-2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D-4B7D-9F9B-2B6190FC4DE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(3)'!$U$7:$U$10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1.1299999999999999E-2</c:v>
                </c:pt>
                <c:pt idx="2">
                  <c:v>3.9699999999999999E-2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D-4B7D-9F9B-2B6190FC4DE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(3)'!$V$7:$V$10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1.14E-2</c:v>
                </c:pt>
                <c:pt idx="2">
                  <c:v>4.1399999999999999E-2</c:v>
                </c:pt>
                <c:pt idx="3">
                  <c:v>8.5400000000000004E-2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D-4B7D-9F9B-2B6190FC4DE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(3)'!$W$7:$W$10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1.2999999999999999E-2</c:v>
                </c:pt>
                <c:pt idx="2">
                  <c:v>4.0500000000000001E-2</c:v>
                </c:pt>
                <c:pt idx="3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D-4B7D-9F9B-2B6190FC4DE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(3)'!$X$7:$X$10</c:f>
              <c:numCache>
                <c:formatCode>General</c:formatCode>
                <c:ptCount val="4"/>
                <c:pt idx="0">
                  <c:v>8.6E-3</c:v>
                </c:pt>
                <c:pt idx="1">
                  <c:v>1.29E-2</c:v>
                </c:pt>
                <c:pt idx="2">
                  <c:v>4.5400000000000003E-2</c:v>
                </c:pt>
                <c:pt idx="3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7D-4B7D-9F9B-2B6190FC4DE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(3)'!$Y$7:$Y$10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4.5699999999999998E-2</c:v>
                </c:pt>
                <c:pt idx="3">
                  <c:v>9.2600000000000002E-2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D-4B7D-9F9B-2B6190FC4DEE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(3)'!$Z$7:$Z$10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4.7699999999999999E-2</c:v>
                </c:pt>
                <c:pt idx="3">
                  <c:v>0.10059999999999999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7D-4B7D-9F9B-2B6190FC4DEE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(3)'!$AA$7:$AA$10</c:f>
              <c:numCache>
                <c:formatCode>General</c:formatCode>
                <c:ptCount val="4"/>
                <c:pt idx="0">
                  <c:v>1.09E-2</c:v>
                </c:pt>
                <c:pt idx="1">
                  <c:v>1.46E-2</c:v>
                </c:pt>
                <c:pt idx="2">
                  <c:v>4.6600000000000003E-2</c:v>
                </c:pt>
                <c:pt idx="3">
                  <c:v>9.3200000000000005E-2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7D-4B7D-9F9B-2B6190FC4DEE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(3)'!$AB$7:$AB$10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1.06E-2</c:v>
                </c:pt>
                <c:pt idx="2">
                  <c:v>4.3400000000000001E-2</c:v>
                </c:pt>
                <c:pt idx="3">
                  <c:v>9.2600000000000002E-2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7D-4B7D-9F9B-2B6190FC4DEE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(3)'!$AC$7:$AC$10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9.7000000000000003E-3</c:v>
                </c:pt>
                <c:pt idx="2">
                  <c:v>3.32E-2</c:v>
                </c:pt>
                <c:pt idx="3">
                  <c:v>6.9800000000000001E-2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7D-4B7D-9F9B-2B6190FC4DEE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(3)'!$AD$7:$AD$10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9.7000000000000003E-3</c:v>
                </c:pt>
                <c:pt idx="2">
                  <c:v>3.4000000000000002E-2</c:v>
                </c:pt>
                <c:pt idx="3">
                  <c:v>7.1199999999999999E-2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7D-4B7D-9F9B-2B6190FC4DEE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(3)'!$AE$7:$AE$10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1.09E-2</c:v>
                </c:pt>
                <c:pt idx="2">
                  <c:v>3.3700000000000001E-2</c:v>
                </c:pt>
                <c:pt idx="3">
                  <c:v>6.9699999999999998E-2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7D-4B7D-9F9B-2B6190FC4DEE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(3)'!$AF$7:$AF$10</c:f>
              <c:numCache>
                <c:formatCode>General</c:formatCode>
                <c:ptCount val="4"/>
                <c:pt idx="0">
                  <c:v>7.4999999999999997E-3</c:v>
                </c:pt>
                <c:pt idx="1">
                  <c:v>1.0500000000000001E-2</c:v>
                </c:pt>
                <c:pt idx="2">
                  <c:v>3.9E-2</c:v>
                </c:pt>
                <c:pt idx="3">
                  <c:v>7.9500000000000001E-2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7D-4B7D-9F9B-2B6190FC4DEE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(3)'!$AG$7:$AG$10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4.1300000000000003E-2</c:v>
                </c:pt>
                <c:pt idx="3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7D-4B7D-9F9B-2B6190FC4DEE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(3)'!$AH$7:$AH$10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4.1500000000000002E-2</c:v>
                </c:pt>
                <c:pt idx="3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77D-4B7D-9F9B-2B6190FC4DEE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(3)'!$AI$7:$AI$10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1.18E-2</c:v>
                </c:pt>
                <c:pt idx="2">
                  <c:v>3.7499999999999999E-2</c:v>
                </c:pt>
                <c:pt idx="3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77D-4B7D-9F9B-2B6190FC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5552"/>
        <c:axId val="109177088"/>
      </c:scatterChart>
      <c:valAx>
        <c:axId val="1091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77088"/>
        <c:crosses val="autoZero"/>
        <c:crossBetween val="midCat"/>
      </c:valAx>
      <c:valAx>
        <c:axId val="109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1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4S</a:t>
            </a:r>
            <a:r>
              <a:rPr lang="en-US" baseline="0"/>
              <a:t> </a:t>
            </a:r>
            <a:r>
              <a:rPr lang="en-US"/>
              <a:t>Fc=30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(3)'!$AL$7:$AL$10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1.1299999999999999E-2</c:v>
                </c:pt>
                <c:pt idx="2">
                  <c:v>3.8699999999999998E-2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D-4560-BD03-6ADAAE5CBF3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(3)'!$AM$7:$AM$10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3.8399999999999997E-2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D-4560-BD03-6ADAAE5CBF3F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(3)'!$AN$7:$AN$10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3.9399999999999998E-2</c:v>
                </c:pt>
                <c:pt idx="3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D-4560-BD03-6ADAAE5CBF3F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(3)'!$AO$7:$AO$10</c:f>
              <c:numCache>
                <c:formatCode>General</c:formatCode>
                <c:ptCount val="4"/>
                <c:pt idx="0">
                  <c:v>8.3999999999999995E-3</c:v>
                </c:pt>
                <c:pt idx="1">
                  <c:v>1.14E-2</c:v>
                </c:pt>
                <c:pt idx="2">
                  <c:v>3.3700000000000001E-2</c:v>
                </c:pt>
                <c:pt idx="3">
                  <c:v>7.5399999999999995E-2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D-4560-BD03-6ADAAE5CBF3F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(3)'!$AP$7:$AP$10</c:f>
              <c:numCache>
                <c:formatCode>General</c:formatCode>
                <c:ptCount val="4"/>
                <c:pt idx="0">
                  <c:v>7.1000000000000004E-3</c:v>
                </c:pt>
                <c:pt idx="1">
                  <c:v>1.03E-2</c:v>
                </c:pt>
                <c:pt idx="2">
                  <c:v>3.8300000000000001E-2</c:v>
                </c:pt>
                <c:pt idx="3">
                  <c:v>7.8299999999999995E-2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CD-4560-BD03-6ADAAE5CBF3F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(3)'!$AQ$7:$AQ$10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8.3199999999999996E-2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D-4560-BD03-6ADAAE5CBF3F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(3)'!$AR$7:$AR$10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8.5199999999999998E-2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CD-4560-BD03-6ADAAE5CBF3F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(3)'!$AS$7:$AS$10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1.23E-2</c:v>
                </c:pt>
                <c:pt idx="2">
                  <c:v>3.8300000000000001E-2</c:v>
                </c:pt>
                <c:pt idx="3">
                  <c:v>7.8899999999999998E-2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CD-4560-BD03-6ADAAE5CBF3F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(3)'!$AT$7:$AT$10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1.18E-2</c:v>
                </c:pt>
                <c:pt idx="2">
                  <c:v>4.3700000000000003E-2</c:v>
                </c:pt>
                <c:pt idx="3">
                  <c:v>8.9200000000000002E-2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CD-4560-BD03-6ADAAE5CBF3F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(3)'!$AU$7:$AU$10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4.2799999999999998E-2</c:v>
                </c:pt>
                <c:pt idx="3">
                  <c:v>8.9800000000000005E-2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CD-4560-BD03-6ADAAE5CBF3F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(3)'!$AV$7:$AV$10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1.3299999999999999E-2</c:v>
                </c:pt>
                <c:pt idx="2">
                  <c:v>4.24E-2</c:v>
                </c:pt>
                <c:pt idx="3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CD-4560-BD03-6ADAAE5CBF3F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(3)'!$AW$7:$AW$10</c:f>
              <c:numCache>
                <c:formatCode>General</c:formatCode>
                <c:ptCount val="4"/>
                <c:pt idx="0">
                  <c:v>0.01</c:v>
                </c:pt>
                <c:pt idx="1">
                  <c:v>1.3299999999999999E-2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CD-4560-BD03-6ADAAE5CBF3F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(3)'!$AX$7:$AX$10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1.18E-2</c:v>
                </c:pt>
                <c:pt idx="2">
                  <c:v>4.3700000000000003E-2</c:v>
                </c:pt>
                <c:pt idx="3">
                  <c:v>8.9200000000000002E-2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CD-4560-BD03-6ADAAE5CBF3F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(3)'!$AY$7:$AY$10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4.2799999999999998E-2</c:v>
                </c:pt>
                <c:pt idx="3">
                  <c:v>8.9800000000000005E-2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CD-4560-BD03-6ADAAE5CBF3F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(3)'!$AZ$7:$AZ$10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1.3299999999999999E-2</c:v>
                </c:pt>
                <c:pt idx="2">
                  <c:v>4.24E-2</c:v>
                </c:pt>
                <c:pt idx="3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CD-4560-BD03-6ADAAE5CBF3F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(3)'!$BA$7:$BA$10</c:f>
              <c:numCache>
                <c:formatCode>General</c:formatCode>
                <c:ptCount val="4"/>
                <c:pt idx="0">
                  <c:v>0.01</c:v>
                </c:pt>
                <c:pt idx="1">
                  <c:v>1.3299999999999999E-2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CD-4560-BD03-6ADAAE5C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6464"/>
        <c:axId val="109488000"/>
      </c:scatterChart>
      <c:valAx>
        <c:axId val="1094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488000"/>
        <c:crosses val="autoZero"/>
        <c:crossBetween val="midCat"/>
      </c:valAx>
      <c:valAx>
        <c:axId val="1094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4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fc=20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(3)'!$B$11:$B$14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699-90D7-E807AB31434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(3)'!$C$11:$C$14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4-4699-90D7-E807AB31434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(3)'!$D$11:$D$14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D4-4699-90D7-E807AB314343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(3)'!$E$11:$E$14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1.04E-2</c:v>
                </c:pt>
                <c:pt idx="2">
                  <c:v>1.2E-2</c:v>
                </c:pt>
                <c:pt idx="3">
                  <c:v>1.77E-2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D4-4699-90D7-E807AB314343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(3)'!$F$11:$F$14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6.3E-3</c:v>
                </c:pt>
                <c:pt idx="2">
                  <c:v>7.3000000000000001E-3</c:v>
                </c:pt>
                <c:pt idx="3">
                  <c:v>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D4-4699-90D7-E807AB314343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(3)'!$G$11:$G$14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8.0000000000000002E-3</c:v>
                </c:pt>
                <c:pt idx="2">
                  <c:v>8.6999999999999994E-3</c:v>
                </c:pt>
                <c:pt idx="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D4-4699-90D7-E807AB314343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(3)'!$H$11:$H$14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8.0000000000000002E-3</c:v>
                </c:pt>
                <c:pt idx="2">
                  <c:v>8.6999999999999994E-3</c:v>
                </c:pt>
                <c:pt idx="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D4-4699-90D7-E807AB314343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(3)'!$I$11:$I$14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9.7000000000000003E-3</c:v>
                </c:pt>
                <c:pt idx="2">
                  <c:v>1.0999999999999999E-2</c:v>
                </c:pt>
                <c:pt idx="3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D4-4699-90D7-E807AB314343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(3)'!$J$11:$J$14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7.1000000000000004E-3</c:v>
                </c:pt>
                <c:pt idx="2">
                  <c:v>8.3000000000000001E-3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D4-4699-90D7-E807AB314343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(3)'!$K$11:$K$14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9.4000000000000004E-3</c:v>
                </c:pt>
                <c:pt idx="2">
                  <c:v>1.09E-2</c:v>
                </c:pt>
                <c:pt idx="3">
                  <c:v>1.46E-2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D4-4699-90D7-E807AB314343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(3)'!$L$11:$L$14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9.4000000000000004E-3</c:v>
                </c:pt>
                <c:pt idx="2">
                  <c:v>1.09E-2</c:v>
                </c:pt>
                <c:pt idx="3">
                  <c:v>1.46E-2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D4-4699-90D7-E807AB314343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(3)'!$M$11:$M$14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0.01</c:v>
                </c:pt>
                <c:pt idx="2">
                  <c:v>1.09E-2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D4-4699-90D7-E807AB314343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(3)'!$N$11:$N$14</c:f>
              <c:numCache>
                <c:formatCode>General</c:formatCode>
                <c:ptCount val="4"/>
                <c:pt idx="0">
                  <c:v>6.3E-3</c:v>
                </c:pt>
                <c:pt idx="1">
                  <c:v>7.7000000000000002E-3</c:v>
                </c:pt>
                <c:pt idx="2">
                  <c:v>9.1999999999999998E-3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D4-4699-90D7-E807AB314343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(3)'!$O$11:$O$14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0.01</c:v>
                </c:pt>
                <c:pt idx="2">
                  <c:v>1.15E-2</c:v>
                </c:pt>
                <c:pt idx="3">
                  <c:v>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D4-4699-90D7-E807AB314343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(3)'!$P$11:$P$14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0.01</c:v>
                </c:pt>
                <c:pt idx="2">
                  <c:v>1.15E-2</c:v>
                </c:pt>
                <c:pt idx="3">
                  <c:v>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2D4-4699-90D7-E807AB314343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(3)'!$Q$11:$Q$14</c:f>
              <c:numCache>
                <c:formatCode>General</c:formatCode>
                <c:ptCount val="4"/>
                <c:pt idx="0">
                  <c:v>1.03E-2</c:v>
                </c:pt>
                <c:pt idx="1">
                  <c:v>1.18E-2</c:v>
                </c:pt>
                <c:pt idx="2">
                  <c:v>1.35E-2</c:v>
                </c:pt>
                <c:pt idx="3">
                  <c:v>2.0799999999999999E-2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2D4-4699-90D7-E807AB3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9824"/>
        <c:axId val="109631360"/>
      </c:scatterChart>
      <c:valAx>
        <c:axId val="1096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31360"/>
        <c:crosses val="autoZero"/>
        <c:crossBetween val="midCat"/>
      </c:valAx>
      <c:valAx>
        <c:axId val="1096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4C</a:t>
            </a:r>
            <a:r>
              <a:rPr lang="en-US" baseline="0"/>
              <a:t> </a:t>
            </a:r>
            <a:r>
              <a:rPr lang="en-US"/>
              <a:t>Fc=25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(3)'!$T$11:$T$14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C-4C50-B993-1C665302AE9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(3)'!$U$11:$U$14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C-4C50-B993-1C665302AE99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(3)'!$V$11:$V$14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1.04E-2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EC-4C50-B993-1C665302AE99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(3)'!$W$11:$W$14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1.0999999999999999E-2</c:v>
                </c:pt>
                <c:pt idx="2">
                  <c:v>1.24E-2</c:v>
                </c:pt>
                <c:pt idx="3">
                  <c:v>1.47E-2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C-4C50-B993-1C665302AE99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(3)'!$X$11:$X$14</c:f>
              <c:numCache>
                <c:formatCode>General</c:formatCode>
                <c:ptCount val="4"/>
                <c:pt idx="0">
                  <c:v>6.3E-3</c:v>
                </c:pt>
                <c:pt idx="1">
                  <c:v>8.6E-3</c:v>
                </c:pt>
                <c:pt idx="2">
                  <c:v>9.1000000000000004E-3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EC-4C50-B993-1C665302AE99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(3)'!$Y$11:$Y$14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9.4000000000000004E-3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EC-4C50-B993-1C665302AE99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(3)'!$Z$11:$Z$14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9.4999999999999998E-3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EC-4C50-B993-1C665302AE99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(3)'!$AA$11:$AA$14</c:f>
              <c:numCache>
                <c:formatCode>General</c:formatCode>
                <c:ptCount val="4"/>
                <c:pt idx="0">
                  <c:v>1.09E-2</c:v>
                </c:pt>
                <c:pt idx="1">
                  <c:v>1.23E-2</c:v>
                </c:pt>
                <c:pt idx="2">
                  <c:v>1.4E-2</c:v>
                </c:pt>
                <c:pt idx="3">
                  <c:v>1.66E-2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EC-4C50-B993-1C665302AE99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(3)'!$AB$11:$AB$14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7.1000000000000004E-3</c:v>
                </c:pt>
                <c:pt idx="2">
                  <c:v>7.4000000000000003E-3</c:v>
                </c:pt>
                <c:pt idx="3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EC-4C50-B993-1C665302AE99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(3)'!$AC$11:$AC$14</c:f>
              <c:numCache>
                <c:formatCode>General</c:formatCode>
                <c:ptCount val="4"/>
                <c:pt idx="0">
                  <c:v>6.3E-3</c:v>
                </c:pt>
                <c:pt idx="1">
                  <c:v>7.4000000000000003E-3</c:v>
                </c:pt>
                <c:pt idx="2">
                  <c:v>8.0000000000000002E-3</c:v>
                </c:pt>
                <c:pt idx="3">
                  <c:v>9.4000000000000004E-3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EC-4C50-B993-1C665302AE99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(3)'!$AD$11:$AD$14</c:f>
              <c:numCache>
                <c:formatCode>General</c:formatCode>
                <c:ptCount val="4"/>
                <c:pt idx="0">
                  <c:v>6.3E-3</c:v>
                </c:pt>
                <c:pt idx="1">
                  <c:v>7.4999999999999997E-3</c:v>
                </c:pt>
                <c:pt idx="2">
                  <c:v>8.0000000000000002E-3</c:v>
                </c:pt>
                <c:pt idx="3">
                  <c:v>9.4999999999999998E-3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EC-4C50-B993-1C665302AE99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(3)'!$AE$11:$AE$14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1.03E-2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EC-4C50-B993-1C665302AE99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(3)'!$AF$11:$AF$14</c:f>
              <c:numCache>
                <c:formatCode>General</c:formatCode>
                <c:ptCount val="4"/>
                <c:pt idx="0">
                  <c:v>6.4999999999999997E-3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EC-4C50-B993-1C665302AE99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(3)'!$AG$11:$AG$14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9.7999999999999997E-3</c:v>
                </c:pt>
                <c:pt idx="2">
                  <c:v>1.0500000000000001E-2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EC-4C50-B993-1C665302AE99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(3)'!$AH$11:$AH$14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9.7999999999999997E-3</c:v>
                </c:pt>
                <c:pt idx="2">
                  <c:v>1.0500000000000001E-2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EC-4C50-B993-1C665302AE99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(3)'!$AI$11:$AI$14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1.0500000000000001E-2</c:v>
                </c:pt>
                <c:pt idx="2">
                  <c:v>1.1299999999999999E-2</c:v>
                </c:pt>
                <c:pt idx="3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EC-4C50-B993-1C665302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5888"/>
        <c:axId val="109927424"/>
      </c:scatterChart>
      <c:valAx>
        <c:axId val="109925888"/>
        <c:scaling>
          <c:orientation val="minMax"/>
          <c:max val="9.000000000000002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7424"/>
        <c:crosses val="autoZero"/>
        <c:crossBetween val="midCat"/>
      </c:valAx>
      <c:valAx>
        <c:axId val="1099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4c</a:t>
            </a:r>
            <a:r>
              <a:rPr lang="en-US" baseline="0"/>
              <a:t> </a:t>
            </a:r>
            <a:r>
              <a:rPr lang="en-US"/>
              <a:t>Fc=30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(3)'!$AL$11:$AL$14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7.7000000000000002E-3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4-4ED9-89D1-5008158322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(3)'!$AM$11:$AM$14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4-4ED9-89D1-5008158322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(3)'!$AN$11:$AN$14</c:f>
              <c:numCache>
                <c:formatCode>General</c:formatCode>
                <c:ptCount val="4"/>
                <c:pt idx="0">
                  <c:v>7.4000000000000003E-3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4-4ED9-89D1-5008158322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(3)'!$AO$11:$AO$14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1.0699999999999999E-2</c:v>
                </c:pt>
                <c:pt idx="2">
                  <c:v>1.17E-2</c:v>
                </c:pt>
                <c:pt idx="3">
                  <c:v>1.37E-2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4-4ED9-89D1-5008158322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(3)'!$AP$11:$AP$14</c:f>
              <c:numCache>
                <c:formatCode>General</c:formatCode>
                <c:ptCount val="4"/>
                <c:pt idx="0">
                  <c:v>6.6E-3</c:v>
                </c:pt>
                <c:pt idx="1">
                  <c:v>7.7000000000000002E-3</c:v>
                </c:pt>
                <c:pt idx="2">
                  <c:v>8.6E-3</c:v>
                </c:pt>
                <c:pt idx="3">
                  <c:v>1.06E-2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24-4ED9-89D1-500815832256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(3)'!$AQ$11:$AQ$14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24-4ED9-89D1-500815832256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(3)'!$AR$11:$AR$14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24-4ED9-89D1-500815832256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(3)'!$AS$11:$AS$14</c:f>
              <c:numCache>
                <c:formatCode>General</c:formatCode>
                <c:ptCount val="4"/>
                <c:pt idx="0">
                  <c:v>0.01</c:v>
                </c:pt>
                <c:pt idx="1">
                  <c:v>1.14E-2</c:v>
                </c:pt>
                <c:pt idx="2">
                  <c:v>1.26E-2</c:v>
                </c:pt>
                <c:pt idx="3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24-4ED9-89D1-500815832256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(3)'!$AT$11:$AT$14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8.5000000000000006E-3</c:v>
                </c:pt>
                <c:pt idx="2">
                  <c:v>9.4999999999999998E-3</c:v>
                </c:pt>
                <c:pt idx="3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24-4ED9-89D1-500815832256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(3)'!$AU$11:$AU$14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24-4ED9-89D1-500815832256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(3)'!$AV$11:$AV$14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24-4ED9-89D1-500815832256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(3)'!$AW$11:$AW$14</c:f>
              <c:numCache>
                <c:formatCode>General</c:formatCode>
                <c:ptCount val="4"/>
                <c:pt idx="0">
                  <c:v>1.23E-2</c:v>
                </c:pt>
                <c:pt idx="1">
                  <c:v>1.55E-2</c:v>
                </c:pt>
                <c:pt idx="2">
                  <c:v>1.6E-2</c:v>
                </c:pt>
                <c:pt idx="3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24-4ED9-89D1-500815832256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(3)'!$AX$11:$AX$14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8.5000000000000006E-3</c:v>
                </c:pt>
                <c:pt idx="2">
                  <c:v>9.4999999999999998E-3</c:v>
                </c:pt>
                <c:pt idx="3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24-4ED9-89D1-500815832256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(3)'!$AY$11:$AY$14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24-4ED9-89D1-500815832256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(3)'!$AZ$11:$AZ$14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24-4ED9-89D1-500815832256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(3)'!$BA$11:$BA$14</c:f>
              <c:numCache>
                <c:formatCode>General</c:formatCode>
                <c:ptCount val="4"/>
                <c:pt idx="0">
                  <c:v>1.23E-2</c:v>
                </c:pt>
                <c:pt idx="1">
                  <c:v>1.55E-2</c:v>
                </c:pt>
                <c:pt idx="2">
                  <c:v>1.6E-2</c:v>
                </c:pt>
                <c:pt idx="3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24-4ED9-89D1-50081583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5744"/>
        <c:axId val="110177280"/>
      </c:scatterChart>
      <c:valAx>
        <c:axId val="110175744"/>
        <c:scaling>
          <c:orientation val="minMax"/>
          <c:max val="9.000000000000002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77280"/>
        <c:crosses val="autoZero"/>
        <c:crossBetween val="midCat"/>
      </c:valAx>
      <c:valAx>
        <c:axId val="1101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1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dim=60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(3)'!$C$173:$C$176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8.0000000000000002E-3</c:v>
                </c:pt>
                <c:pt idx="2">
                  <c:v>2.7E-2</c:v>
                </c:pt>
                <c:pt idx="3">
                  <c:v>5.4300000000000001E-2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B-4144-84B9-0E958C3B7B1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(3)'!$D$173:$D$176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8.6999999999999994E-3</c:v>
                </c:pt>
                <c:pt idx="2">
                  <c:v>2.7E-2</c:v>
                </c:pt>
                <c:pt idx="3">
                  <c:v>5.6300000000000003E-2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B-4144-84B9-0E958C3B7B1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(3)'!$E$173:$E$176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8.6999999999999994E-3</c:v>
                </c:pt>
                <c:pt idx="2">
                  <c:v>2.7E-2</c:v>
                </c:pt>
                <c:pt idx="3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B-4144-84B9-0E958C3B7B15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(3)'!$F$173:$F$176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0.01</c:v>
                </c:pt>
                <c:pt idx="2">
                  <c:v>2.7699999999999999E-2</c:v>
                </c:pt>
                <c:pt idx="3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B-4144-84B9-0E958C3B7B15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(3)'!$G$173:$G$176</c:f>
              <c:numCache>
                <c:formatCode>General</c:formatCode>
                <c:ptCount val="4"/>
                <c:pt idx="0">
                  <c:v>6.3E-3</c:v>
                </c:pt>
                <c:pt idx="1">
                  <c:v>8.8999999999999999E-3</c:v>
                </c:pt>
                <c:pt idx="2">
                  <c:v>3.09E-2</c:v>
                </c:pt>
                <c:pt idx="3">
                  <c:v>6.3100000000000003E-2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B-4144-84B9-0E958C3B7B15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(3)'!$H$173:$H$176</c:f>
              <c:numCache>
                <c:formatCode>General</c:formatCode>
                <c:ptCount val="4"/>
                <c:pt idx="0">
                  <c:v>8.6E-3</c:v>
                </c:pt>
                <c:pt idx="1">
                  <c:v>1.12E-2</c:v>
                </c:pt>
                <c:pt idx="2">
                  <c:v>3.3700000000000001E-2</c:v>
                </c:pt>
                <c:pt idx="3">
                  <c:v>6.9199999999999998E-2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CB-4144-84B9-0E958C3B7B15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(3)'!$I$173:$I$176</c:f>
              <c:numCache>
                <c:formatCode>General</c:formatCode>
                <c:ptCount val="4"/>
                <c:pt idx="0">
                  <c:v>8.6E-3</c:v>
                </c:pt>
                <c:pt idx="1">
                  <c:v>1.12E-2</c:v>
                </c:pt>
                <c:pt idx="2">
                  <c:v>3.4000000000000002E-2</c:v>
                </c:pt>
                <c:pt idx="3">
                  <c:v>7.2900000000000006E-2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CB-4144-84B9-0E958C3B7B15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(3)'!$J$173:$J$176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1.12E-2</c:v>
                </c:pt>
                <c:pt idx="2">
                  <c:v>3.2899999999999999E-2</c:v>
                </c:pt>
                <c:pt idx="3">
                  <c:v>6.5500000000000003E-2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CB-4144-84B9-0E958C3B7B15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(3)'!$K$173:$K$176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0.01</c:v>
                </c:pt>
                <c:pt idx="2">
                  <c:v>3.5200000000000002E-2</c:v>
                </c:pt>
                <c:pt idx="3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CB-4144-84B9-0E958C3B7B15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(3)'!$L$173:$L$176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1.2E-2</c:v>
                </c:pt>
                <c:pt idx="2">
                  <c:v>3.78E-2</c:v>
                </c:pt>
                <c:pt idx="3">
                  <c:v>7.7600000000000002E-2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CB-4144-84B9-0E958C3B7B15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(3)'!$M$173:$M$176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1.2E-2</c:v>
                </c:pt>
                <c:pt idx="2">
                  <c:v>3.85E-2</c:v>
                </c:pt>
                <c:pt idx="3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CB-4144-84B9-0E958C3B7B15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(3)'!$B$173:$B$176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(3)'!$N$173:$N$176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1.23E-2</c:v>
                </c:pt>
                <c:pt idx="2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CB-4144-84B9-0E958C3B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9664"/>
        <c:axId val="110291200"/>
      </c:scatterChart>
      <c:valAx>
        <c:axId val="1102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291200"/>
        <c:crosses val="autoZero"/>
        <c:crossBetween val="midCat"/>
      </c:valAx>
      <c:valAx>
        <c:axId val="1102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2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dim=55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(3)'!$C$159:$C$162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1.06E-2</c:v>
                </c:pt>
                <c:pt idx="2">
                  <c:v>4.3400000000000001E-2</c:v>
                </c:pt>
                <c:pt idx="3">
                  <c:v>9.2600000000000002E-2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8-4779-842A-2B5CB6F4ED1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(3)'!$D$159:$D$162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9.7000000000000003E-3</c:v>
                </c:pt>
                <c:pt idx="2">
                  <c:v>3.32E-2</c:v>
                </c:pt>
                <c:pt idx="3">
                  <c:v>6.9800000000000001E-2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8-4779-842A-2B5CB6F4ED1E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(3)'!$E$159:$E$162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9.7000000000000003E-3</c:v>
                </c:pt>
                <c:pt idx="2">
                  <c:v>3.4000000000000002E-2</c:v>
                </c:pt>
                <c:pt idx="3">
                  <c:v>7.1199999999999999E-2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8-4779-842A-2B5CB6F4ED1E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(3)'!$F$159:$F$162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1.09E-2</c:v>
                </c:pt>
                <c:pt idx="2">
                  <c:v>3.3700000000000001E-2</c:v>
                </c:pt>
                <c:pt idx="3">
                  <c:v>6.9699999999999998E-2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8-4779-842A-2B5CB6F4ED1E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(3)'!$G$159:$G$162</c:f>
              <c:numCache>
                <c:formatCode>General</c:formatCode>
                <c:ptCount val="4"/>
                <c:pt idx="0">
                  <c:v>7.4999999999999997E-3</c:v>
                </c:pt>
                <c:pt idx="1">
                  <c:v>1.0500000000000001E-2</c:v>
                </c:pt>
                <c:pt idx="2">
                  <c:v>3.9E-2</c:v>
                </c:pt>
                <c:pt idx="3">
                  <c:v>7.9500000000000001E-2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779-842A-2B5CB6F4ED1E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(3)'!$H$159:$H$162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4.1300000000000003E-2</c:v>
                </c:pt>
                <c:pt idx="3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8-4779-842A-2B5CB6F4ED1E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(3)'!$I$159:$I$162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4.1500000000000002E-2</c:v>
                </c:pt>
                <c:pt idx="3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8-4779-842A-2B5CB6F4ED1E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(3)'!$B$159:$B$162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(3)'!$J$159:$J$162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1.18E-2</c:v>
                </c:pt>
                <c:pt idx="2">
                  <c:v>3.7499999999999999E-2</c:v>
                </c:pt>
                <c:pt idx="3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28-4779-842A-2B5CB6F4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9792"/>
        <c:axId val="110396160"/>
      </c:scatterChart>
      <c:valAx>
        <c:axId val="1103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96160"/>
        <c:crosses val="autoZero"/>
        <c:crossBetween val="midCat"/>
      </c:valAx>
      <c:valAx>
        <c:axId val="110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3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dim=50 c20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(3)'!$C$145:$C$148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1.0999999999999999E-2</c:v>
                </c:pt>
                <c:pt idx="2">
                  <c:v>4.4499999999999998E-2</c:v>
                </c:pt>
                <c:pt idx="3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D-4C37-BB5F-FC93BD0F0C0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(3)'!$D$145:$D$148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3.5299999999999998E-2</c:v>
                </c:pt>
                <c:pt idx="3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D-4C37-BB5F-FC93BD0F0C04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(3)'!$E$145:$E$148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3.6400000000000002E-2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D-4C37-BB5F-FC93BD0F0C04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(3)'!$F$145:$F$148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1.14E-2</c:v>
                </c:pt>
                <c:pt idx="2">
                  <c:v>3.5400000000000001E-2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2D-4C37-BB5F-FC93BD0F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8928"/>
        <c:axId val="110430464"/>
      </c:scatterChart>
      <c:valAx>
        <c:axId val="1104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430464"/>
        <c:crosses val="autoZero"/>
        <c:crossBetween val="midCat"/>
      </c:valAx>
      <c:valAx>
        <c:axId val="1104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4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dim=50 c25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(3)'!$I$145:$I$148</c:f>
              <c:numCache>
                <c:formatCode>General</c:formatCode>
                <c:ptCount val="4"/>
                <c:pt idx="0">
                  <c:v>8.6E-3</c:v>
                </c:pt>
                <c:pt idx="1">
                  <c:v>1.29E-2</c:v>
                </c:pt>
                <c:pt idx="2">
                  <c:v>4.5400000000000003E-2</c:v>
                </c:pt>
                <c:pt idx="3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4CDF-B881-FD67F0739D4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(3)'!$J$145:$J$148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4.5699999999999998E-2</c:v>
                </c:pt>
                <c:pt idx="3">
                  <c:v>9.2600000000000002E-2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2-4CDF-B881-FD67F0739D49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(3)'!$K$145:$K$148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4.7699999999999999E-2</c:v>
                </c:pt>
                <c:pt idx="3">
                  <c:v>0.10059999999999999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2-4CDF-B881-FD67F0739D49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(3)'!$L$145:$L$148</c:f>
              <c:numCache>
                <c:formatCode>General</c:formatCode>
                <c:ptCount val="4"/>
                <c:pt idx="0">
                  <c:v>1.09E-2</c:v>
                </c:pt>
                <c:pt idx="1">
                  <c:v>1.46E-2</c:v>
                </c:pt>
                <c:pt idx="2">
                  <c:v>4.6600000000000003E-2</c:v>
                </c:pt>
                <c:pt idx="3">
                  <c:v>9.3200000000000005E-2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D2-4CDF-B881-FD67F073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8288"/>
        <c:axId val="110518272"/>
      </c:scatterChart>
      <c:valAx>
        <c:axId val="1105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18272"/>
        <c:crosses val="autoZero"/>
        <c:crossBetween val="midCat"/>
      </c:valAx>
      <c:valAx>
        <c:axId val="1105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5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Mander!$O$2:$O$26</c:f>
              <c:numCache>
                <c:formatCode>General</c:formatCode>
                <c:ptCount val="25"/>
                <c:pt idx="0">
                  <c:v>0</c:v>
                </c:pt>
                <c:pt idx="1">
                  <c:v>7.0223208314538728E-4</c:v>
                </c:pt>
                <c:pt idx="2">
                  <c:v>1.4044641662907746E-3</c:v>
                </c:pt>
                <c:pt idx="3">
                  <c:v>2.1066962494361617E-3</c:v>
                </c:pt>
                <c:pt idx="4">
                  <c:v>2.8089283325815491E-3</c:v>
                </c:pt>
                <c:pt idx="5">
                  <c:v>3.5111604157269365E-3</c:v>
                </c:pt>
                <c:pt idx="6">
                  <c:v>4.2133924988723235E-3</c:v>
                </c:pt>
                <c:pt idx="7">
                  <c:v>4.9156245820177113E-3</c:v>
                </c:pt>
                <c:pt idx="8">
                  <c:v>5.6178566651630983E-3</c:v>
                </c:pt>
                <c:pt idx="9">
                  <c:v>6.3200887483084852E-3</c:v>
                </c:pt>
                <c:pt idx="10">
                  <c:v>7.0223208314538731E-3</c:v>
                </c:pt>
                <c:pt idx="11">
                  <c:v>7.72455291459926E-3</c:v>
                </c:pt>
                <c:pt idx="12">
                  <c:v>8.426784997744647E-3</c:v>
                </c:pt>
                <c:pt idx="13">
                  <c:v>9.1290170808900339E-3</c:v>
                </c:pt>
                <c:pt idx="14">
                  <c:v>9.8312491640354226E-3</c:v>
                </c:pt>
                <c:pt idx="15">
                  <c:v>1.053348124718081E-2</c:v>
                </c:pt>
                <c:pt idx="16">
                  <c:v>1.1235713330326197E-2</c:v>
                </c:pt>
                <c:pt idx="17">
                  <c:v>1.1937945413471584E-2</c:v>
                </c:pt>
                <c:pt idx="18">
                  <c:v>1.264017749661697E-2</c:v>
                </c:pt>
                <c:pt idx="19">
                  <c:v>1.3342409579762359E-2</c:v>
                </c:pt>
                <c:pt idx="20">
                  <c:v>1.4044641662907746E-2</c:v>
                </c:pt>
                <c:pt idx="21">
                  <c:v>1.4746873746053133E-2</c:v>
                </c:pt>
                <c:pt idx="22">
                  <c:v>1.544910582919852E-2</c:v>
                </c:pt>
                <c:pt idx="23">
                  <c:v>1.6151337912343907E-2</c:v>
                </c:pt>
                <c:pt idx="24" formatCode="0.0000">
                  <c:v>1.6151337912343907E-2</c:v>
                </c:pt>
              </c:numCache>
            </c:numRef>
          </c:xVal>
          <c:yVal>
            <c:numRef>
              <c:f>Mander!$P$2:$P$26</c:f>
              <c:numCache>
                <c:formatCode>General</c:formatCode>
                <c:ptCount val="25"/>
                <c:pt idx="0">
                  <c:v>0</c:v>
                </c:pt>
                <c:pt idx="1">
                  <c:v>16.779261112013483</c:v>
                </c:pt>
                <c:pt idx="2">
                  <c:v>26.939775793921171</c:v>
                </c:pt>
                <c:pt idx="3">
                  <c:v>32.022527789531253</c:v>
                </c:pt>
                <c:pt idx="4">
                  <c:v>34.160224148813789</c:v>
                </c:pt>
                <c:pt idx="5">
                  <c:v>34.726734486083352</c:v>
                </c:pt>
                <c:pt idx="6">
                  <c:v>34.481614960137811</c:v>
                </c:pt>
                <c:pt idx="7">
                  <c:v>33.829633629918064</c:v>
                </c:pt>
                <c:pt idx="8">
                  <c:v>32.986081023116206</c:v>
                </c:pt>
                <c:pt idx="9">
                  <c:v>32.066144947333086</c:v>
                </c:pt>
                <c:pt idx="10">
                  <c:v>31.13154657294508</c:v>
                </c:pt>
                <c:pt idx="11">
                  <c:v>30.214970863109521</c:v>
                </c:pt>
                <c:pt idx="12">
                  <c:v>29.333088056538969</c:v>
                </c:pt>
                <c:pt idx="13">
                  <c:v>28.493640608514692</c:v>
                </c:pt>
                <c:pt idx="14">
                  <c:v>27.699378971841035</c:v>
                </c:pt>
                <c:pt idx="15">
                  <c:v>26.950285835777105</c:v>
                </c:pt>
                <c:pt idx="16">
                  <c:v>26.244850129388549</c:v>
                </c:pt>
                <c:pt idx="17">
                  <c:v>25.580802852974447</c:v>
                </c:pt>
                <c:pt idx="18">
                  <c:v>24.95554283085395</c:v>
                </c:pt>
                <c:pt idx="19">
                  <c:v>24.366381290699255</c:v>
                </c:pt>
                <c:pt idx="20">
                  <c:v>23.810679488162002</c:v>
                </c:pt>
                <c:pt idx="21">
                  <c:v>23.285922809073309</c:v>
                </c:pt>
                <c:pt idx="22">
                  <c:v>22.789757116008964</c:v>
                </c:pt>
                <c:pt idx="23">
                  <c:v>22.320002794007191</c:v>
                </c:pt>
                <c:pt idx="24">
                  <c:v>22.320002794007191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E30-B1A4-5390B9C4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2896"/>
        <c:axId val="87714432"/>
      </c:scatterChart>
      <c:valAx>
        <c:axId val="877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14432"/>
        <c:crosses val="autoZero"/>
        <c:crossBetween val="midCat"/>
      </c:valAx>
      <c:valAx>
        <c:axId val="877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7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dim=50 c30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(3)'!$O$145:$O$148</c:f>
              <c:numCache>
                <c:formatCode>General</c:formatCode>
                <c:ptCount val="4"/>
                <c:pt idx="0">
                  <c:v>7.1000000000000004E-3</c:v>
                </c:pt>
                <c:pt idx="1">
                  <c:v>1.03E-2</c:v>
                </c:pt>
                <c:pt idx="2">
                  <c:v>3.8300000000000001E-2</c:v>
                </c:pt>
                <c:pt idx="3">
                  <c:v>7.8299999999999995E-2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3-4330-889F-C1552711B5D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(3)'!$P$145:$P$148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8.3199999999999996E-2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3-4330-889F-C1552711B5D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(3)'!$Q$145:$Q$148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8.5199999999999998E-2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3-4330-889F-C1552711B5D5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(3)'!$R$145:$R$148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1.23E-2</c:v>
                </c:pt>
                <c:pt idx="2">
                  <c:v>3.8300000000000001E-2</c:v>
                </c:pt>
                <c:pt idx="3">
                  <c:v>7.8899999999999998E-2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330-889F-C1552711B5D5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(3)'!$S$145:$S$148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1.18E-2</c:v>
                </c:pt>
                <c:pt idx="2">
                  <c:v>4.3700000000000003E-2</c:v>
                </c:pt>
                <c:pt idx="3">
                  <c:v>8.9200000000000002E-2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3-4330-889F-C1552711B5D5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(3)'!$T$145:$T$148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4.2799999999999998E-2</c:v>
                </c:pt>
                <c:pt idx="3">
                  <c:v>8.9800000000000005E-2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3-4330-889F-C1552711B5D5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(3)'!$U$145:$U$148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1.3299999999999999E-2</c:v>
                </c:pt>
                <c:pt idx="2">
                  <c:v>4.24E-2</c:v>
                </c:pt>
                <c:pt idx="3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3-4330-889F-C1552711B5D5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(3)'!$V$145:$V$148</c:f>
              <c:numCache>
                <c:formatCode>General</c:formatCode>
                <c:ptCount val="4"/>
                <c:pt idx="0">
                  <c:v>0.01</c:v>
                </c:pt>
                <c:pt idx="1">
                  <c:v>1.3299999999999999E-2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3-4330-889F-C1552711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0960"/>
        <c:axId val="110602496"/>
      </c:scatterChart>
      <c:valAx>
        <c:axId val="1106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02496"/>
        <c:crosses val="autoZero"/>
        <c:crossBetween val="midCat"/>
      </c:valAx>
      <c:valAx>
        <c:axId val="1106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dim=45 c25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(3)'!$C$132:$C$135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1.1299999999999999E-2</c:v>
                </c:pt>
                <c:pt idx="2">
                  <c:v>3.9300000000000002E-2</c:v>
                </c:pt>
                <c:pt idx="3">
                  <c:v>8.1299999999999997E-2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0-434B-AC43-DA37249C6C6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(3)'!$D$132:$D$135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1.1299999999999999E-2</c:v>
                </c:pt>
                <c:pt idx="2">
                  <c:v>3.9699999999999999E-2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0-434B-AC43-DA37249C6C6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(3)'!$E$132:$E$135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1.14E-2</c:v>
                </c:pt>
                <c:pt idx="2">
                  <c:v>4.1399999999999999E-2</c:v>
                </c:pt>
                <c:pt idx="3">
                  <c:v>8.5400000000000004E-2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0-434B-AC43-DA37249C6C6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(3)'!$F$132:$F$135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1.2999999999999999E-2</c:v>
                </c:pt>
                <c:pt idx="2">
                  <c:v>4.0500000000000001E-2</c:v>
                </c:pt>
                <c:pt idx="3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00-434B-AC43-DA37249C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5744"/>
        <c:axId val="110665728"/>
      </c:scatterChart>
      <c:valAx>
        <c:axId val="1106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65728"/>
        <c:crosses val="autoZero"/>
        <c:crossBetween val="midCat"/>
      </c:valAx>
      <c:valAx>
        <c:axId val="1106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6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dim=45 c30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(3)'!$I$132:$I$135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1.1299999999999999E-2</c:v>
                </c:pt>
                <c:pt idx="2">
                  <c:v>3.8699999999999998E-2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E-4BFC-8A0C-AC143F9B93D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(3)'!$J$132:$J$135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3.8399999999999997E-2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E-4BFC-8A0C-AC143F9B93D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(3)'!$K$132:$K$135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3.9399999999999998E-2</c:v>
                </c:pt>
                <c:pt idx="3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E-4BFC-8A0C-AC143F9B93D1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(3)'!$L$132:$L$135</c:f>
              <c:numCache>
                <c:formatCode>General</c:formatCode>
                <c:ptCount val="4"/>
                <c:pt idx="0">
                  <c:v>8.3999999999999995E-3</c:v>
                </c:pt>
                <c:pt idx="1">
                  <c:v>1.14E-2</c:v>
                </c:pt>
                <c:pt idx="2">
                  <c:v>3.3700000000000001E-2</c:v>
                </c:pt>
                <c:pt idx="3">
                  <c:v>7.5399999999999995E-2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E-4BFC-8A0C-AC143F9B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3568"/>
        <c:axId val="111855104"/>
      </c:scatterChart>
      <c:valAx>
        <c:axId val="1118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55104"/>
        <c:crosses val="autoZero"/>
        <c:crossBetween val="midCat"/>
      </c:valAx>
      <c:valAx>
        <c:axId val="1118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dim=45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(3)'!$I$132:$I$135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1.1299999999999999E-2</c:v>
                </c:pt>
                <c:pt idx="2">
                  <c:v>3.8699999999999998E-2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77-46B7-A6B9-77F67B7E7EB6}"/>
            </c:ext>
          </c:extLst>
        </c:ser>
        <c:ser>
          <c:idx val="5"/>
          <c:order val="1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(3)'!$J$132:$J$135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3.8399999999999997E-2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77-46B7-A6B9-77F67B7E7EB6}"/>
            </c:ext>
          </c:extLst>
        </c:ser>
        <c:ser>
          <c:idx val="6"/>
          <c:order val="2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(3)'!$K$132:$K$135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3.9399999999999998E-2</c:v>
                </c:pt>
                <c:pt idx="3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877-46B7-A6B9-77F67B7E7EB6}"/>
            </c:ext>
          </c:extLst>
        </c:ser>
        <c:ser>
          <c:idx val="7"/>
          <c:order val="3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(3)'!$H$132:$H$135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(3)'!$L$132:$L$135</c:f>
              <c:numCache>
                <c:formatCode>General</c:formatCode>
                <c:ptCount val="4"/>
                <c:pt idx="0">
                  <c:v>8.3999999999999995E-3</c:v>
                </c:pt>
                <c:pt idx="1">
                  <c:v>1.14E-2</c:v>
                </c:pt>
                <c:pt idx="2">
                  <c:v>3.3700000000000001E-2</c:v>
                </c:pt>
                <c:pt idx="3">
                  <c:v>7.5399999999999995E-2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877-46B7-A6B9-77F67B7E7EB6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(3)'!$C$132:$C$135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1.1299999999999999E-2</c:v>
                </c:pt>
                <c:pt idx="2">
                  <c:v>3.9300000000000002E-2</c:v>
                </c:pt>
                <c:pt idx="3">
                  <c:v>8.1299999999999997E-2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77-46B7-A6B9-77F67B7E7EB6}"/>
            </c:ext>
          </c:extLst>
        </c:ser>
        <c:ser>
          <c:idx val="1"/>
          <c:order val="5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(3)'!$D$132:$D$135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1.1299999999999999E-2</c:v>
                </c:pt>
                <c:pt idx="2">
                  <c:v>3.9699999999999999E-2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77-46B7-A6B9-77F67B7E7EB6}"/>
            </c:ext>
          </c:extLst>
        </c:ser>
        <c:ser>
          <c:idx val="2"/>
          <c:order val="6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(3)'!$E$132:$E$135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1.14E-2</c:v>
                </c:pt>
                <c:pt idx="2">
                  <c:v>4.1399999999999999E-2</c:v>
                </c:pt>
                <c:pt idx="3">
                  <c:v>8.5400000000000004E-2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77-46B7-A6B9-77F67B7E7EB6}"/>
            </c:ext>
          </c:extLst>
        </c:ser>
        <c:ser>
          <c:idx val="3"/>
          <c:order val="7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(3)'!$B$132:$B$135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(3)'!$F$132:$F$135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1.2999999999999999E-2</c:v>
                </c:pt>
                <c:pt idx="2">
                  <c:v>4.0500000000000001E-2</c:v>
                </c:pt>
                <c:pt idx="3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77-46B7-A6B9-77F67B7E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9952"/>
        <c:axId val="111882240"/>
      </c:scatterChart>
      <c:valAx>
        <c:axId val="1107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82240"/>
        <c:crosses val="autoZero"/>
        <c:crossBetween val="midCat"/>
      </c:valAx>
      <c:valAx>
        <c:axId val="1118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 dim=50 c20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(3)'!$O$145:$O$148</c:f>
              <c:numCache>
                <c:formatCode>General</c:formatCode>
                <c:ptCount val="4"/>
                <c:pt idx="0">
                  <c:v>7.1000000000000004E-3</c:v>
                </c:pt>
                <c:pt idx="1">
                  <c:v>1.03E-2</c:v>
                </c:pt>
                <c:pt idx="2">
                  <c:v>3.8300000000000001E-2</c:v>
                </c:pt>
                <c:pt idx="3">
                  <c:v>7.8299999999999995E-2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6CF-4D92-81BC-1212C45CA3B0}"/>
            </c:ext>
          </c:extLst>
        </c:ser>
        <c:ser>
          <c:idx val="5"/>
          <c:order val="1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(3)'!$P$145:$P$148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8.3199999999999996E-2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6CF-4D92-81BC-1212C45CA3B0}"/>
            </c:ext>
          </c:extLst>
        </c:ser>
        <c:ser>
          <c:idx val="6"/>
          <c:order val="2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(3)'!$Q$145:$Q$148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8.5199999999999998E-2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6CF-4D92-81BC-1212C45CA3B0}"/>
            </c:ext>
          </c:extLst>
        </c:ser>
        <c:ser>
          <c:idx val="7"/>
          <c:order val="3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(3)'!$R$145:$R$148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1.23E-2</c:v>
                </c:pt>
                <c:pt idx="2">
                  <c:v>3.8300000000000001E-2</c:v>
                </c:pt>
                <c:pt idx="3">
                  <c:v>7.8899999999999998E-2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6CF-4D92-81BC-1212C45CA3B0}"/>
            </c:ext>
          </c:extLst>
        </c:ser>
        <c:ser>
          <c:idx val="8"/>
          <c:order val="4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(3)'!$S$145:$S$148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1.18E-2</c:v>
                </c:pt>
                <c:pt idx="2">
                  <c:v>4.3700000000000003E-2</c:v>
                </c:pt>
                <c:pt idx="3">
                  <c:v>8.9200000000000002E-2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6CF-4D92-81BC-1212C45CA3B0}"/>
            </c:ext>
          </c:extLst>
        </c:ser>
        <c:ser>
          <c:idx val="9"/>
          <c:order val="5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(3)'!$T$145:$T$148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4.2799999999999998E-2</c:v>
                </c:pt>
                <c:pt idx="3">
                  <c:v>8.9800000000000005E-2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6CF-4D92-81BC-1212C45CA3B0}"/>
            </c:ext>
          </c:extLst>
        </c:ser>
        <c:ser>
          <c:idx val="10"/>
          <c:order val="6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(3)'!$U$145:$U$148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1.3299999999999999E-2</c:v>
                </c:pt>
                <c:pt idx="2">
                  <c:v>4.24E-2</c:v>
                </c:pt>
                <c:pt idx="3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6CF-4D92-81BC-1212C45CA3B0}"/>
            </c:ext>
          </c:extLst>
        </c:ser>
        <c:ser>
          <c:idx val="11"/>
          <c:order val="7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(3)'!$N$145:$N$148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(3)'!$V$145:$V$148</c:f>
              <c:numCache>
                <c:formatCode>General</c:formatCode>
                <c:ptCount val="4"/>
                <c:pt idx="0">
                  <c:v>0.01</c:v>
                </c:pt>
                <c:pt idx="1">
                  <c:v>1.3299999999999999E-2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6CF-4D92-81BC-1212C45CA3B0}"/>
            </c:ext>
          </c:extLst>
        </c:ser>
        <c:ser>
          <c:idx val="12"/>
          <c:order val="8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(3)'!$I$145:$I$148</c:f>
              <c:numCache>
                <c:formatCode>General</c:formatCode>
                <c:ptCount val="4"/>
                <c:pt idx="0">
                  <c:v>8.6E-3</c:v>
                </c:pt>
                <c:pt idx="1">
                  <c:v>1.29E-2</c:v>
                </c:pt>
                <c:pt idx="2">
                  <c:v>4.5400000000000003E-2</c:v>
                </c:pt>
                <c:pt idx="3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6CF-4D92-81BC-1212C45CA3B0}"/>
            </c:ext>
          </c:extLst>
        </c:ser>
        <c:ser>
          <c:idx val="13"/>
          <c:order val="9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(3)'!$J$145:$J$148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4.5699999999999998E-2</c:v>
                </c:pt>
                <c:pt idx="3">
                  <c:v>9.2600000000000002E-2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6CF-4D92-81BC-1212C45CA3B0}"/>
            </c:ext>
          </c:extLst>
        </c:ser>
        <c:ser>
          <c:idx val="14"/>
          <c:order val="10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(3)'!$K$145:$K$148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4.7699999999999999E-2</c:v>
                </c:pt>
                <c:pt idx="3">
                  <c:v>0.10059999999999999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6CF-4D92-81BC-1212C45CA3B0}"/>
            </c:ext>
          </c:extLst>
        </c:ser>
        <c:ser>
          <c:idx val="15"/>
          <c:order val="11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(3)'!$H$145:$H$148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(3)'!$L$145:$L$148</c:f>
              <c:numCache>
                <c:formatCode>General</c:formatCode>
                <c:ptCount val="4"/>
                <c:pt idx="0">
                  <c:v>1.09E-2</c:v>
                </c:pt>
                <c:pt idx="1">
                  <c:v>1.46E-2</c:v>
                </c:pt>
                <c:pt idx="2">
                  <c:v>4.6600000000000003E-2</c:v>
                </c:pt>
                <c:pt idx="3">
                  <c:v>9.3200000000000005E-2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6CF-4D92-81BC-1212C45CA3B0}"/>
            </c:ext>
          </c:extLst>
        </c:ser>
        <c:ser>
          <c:idx val="0"/>
          <c:order val="1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(3)'!$C$145:$C$148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1.0999999999999999E-2</c:v>
                </c:pt>
                <c:pt idx="2">
                  <c:v>4.4499999999999998E-2</c:v>
                </c:pt>
                <c:pt idx="3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6CF-4D92-81BC-1212C45CA3B0}"/>
            </c:ext>
          </c:extLst>
        </c:ser>
        <c:ser>
          <c:idx val="1"/>
          <c:order val="13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(3)'!$D$145:$D$148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3.5299999999999998E-2</c:v>
                </c:pt>
                <c:pt idx="3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6CF-4D92-81BC-1212C45CA3B0}"/>
            </c:ext>
          </c:extLst>
        </c:ser>
        <c:ser>
          <c:idx val="2"/>
          <c:order val="14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(3)'!$E$145:$E$148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3.6400000000000002E-2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6CF-4D92-81BC-1212C45CA3B0}"/>
            </c:ext>
          </c:extLst>
        </c:ser>
        <c:ser>
          <c:idx val="3"/>
          <c:order val="15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(3)'!$B$145:$B$148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(3)'!$F$145:$F$148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1.14E-2</c:v>
                </c:pt>
                <c:pt idx="2">
                  <c:v>3.5400000000000001E-2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6CF-4D92-81BC-1212C45C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6576"/>
        <c:axId val="112062464"/>
      </c:scatterChart>
      <c:valAx>
        <c:axId val="1120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062464"/>
        <c:crosses val="autoZero"/>
        <c:crossBetween val="midCat"/>
      </c:valAx>
      <c:valAx>
        <c:axId val="112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0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dim=60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(3)'!$C$177:$C$180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6.3E-3</c:v>
                </c:pt>
                <c:pt idx="2">
                  <c:v>7.3000000000000001E-3</c:v>
                </c:pt>
                <c:pt idx="3">
                  <c:v>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C-4FA8-B14D-A35DDBE574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(3)'!$D$177:$D$180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8.0000000000000002E-3</c:v>
                </c:pt>
                <c:pt idx="2">
                  <c:v>8.6999999999999994E-3</c:v>
                </c:pt>
                <c:pt idx="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C-4FA8-B14D-A35DDBE574EA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(3)'!$E$177:$E$180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8.0000000000000002E-3</c:v>
                </c:pt>
                <c:pt idx="2">
                  <c:v>8.6999999999999994E-3</c:v>
                </c:pt>
                <c:pt idx="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C-4FA8-B14D-A35DDBE574EA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(3)'!$F$177:$F$180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9.7000000000000003E-3</c:v>
                </c:pt>
                <c:pt idx="2">
                  <c:v>1.0999999999999999E-2</c:v>
                </c:pt>
                <c:pt idx="3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EC-4FA8-B14D-A35DDBE574EA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(3)'!$G$177:$G$180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7.1000000000000004E-3</c:v>
                </c:pt>
                <c:pt idx="2">
                  <c:v>8.3000000000000001E-3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EC-4FA8-B14D-A35DDBE574EA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(3)'!$H$177:$H$180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9.4000000000000004E-3</c:v>
                </c:pt>
                <c:pt idx="2">
                  <c:v>1.09E-2</c:v>
                </c:pt>
                <c:pt idx="3">
                  <c:v>1.46E-2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EC-4FA8-B14D-A35DDBE574EA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(3)'!$I$177:$I$180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9.4000000000000004E-3</c:v>
                </c:pt>
                <c:pt idx="2">
                  <c:v>1.09E-2</c:v>
                </c:pt>
                <c:pt idx="3">
                  <c:v>1.46E-2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EC-4FA8-B14D-A35DDBE574EA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(3)'!$J$177:$J$180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0.01</c:v>
                </c:pt>
                <c:pt idx="2">
                  <c:v>1.09E-2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EC-4FA8-B14D-A35DDBE574EA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(3)'!$K$177:$K$180</c:f>
              <c:numCache>
                <c:formatCode>General</c:formatCode>
                <c:ptCount val="4"/>
                <c:pt idx="0">
                  <c:v>6.3E-3</c:v>
                </c:pt>
                <c:pt idx="1">
                  <c:v>7.7000000000000002E-3</c:v>
                </c:pt>
                <c:pt idx="2">
                  <c:v>9.1999999999999998E-3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EC-4FA8-B14D-A35DDBE574EA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(3)'!$L$177:$L$180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0.01</c:v>
                </c:pt>
                <c:pt idx="2">
                  <c:v>1.15E-2</c:v>
                </c:pt>
                <c:pt idx="3">
                  <c:v>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EC-4FA8-B14D-A35DDBE574EA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(3)'!$M$177:$M$180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0.01</c:v>
                </c:pt>
                <c:pt idx="2">
                  <c:v>1.15E-2</c:v>
                </c:pt>
                <c:pt idx="3">
                  <c:v>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EC-4FA8-B14D-A35DDBE574EA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(3)'!$B$177:$B$180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(3)'!$N$177:$N$180</c:f>
              <c:numCache>
                <c:formatCode>General</c:formatCode>
                <c:ptCount val="4"/>
                <c:pt idx="0">
                  <c:v>1.03E-2</c:v>
                </c:pt>
                <c:pt idx="1">
                  <c:v>1.18E-2</c:v>
                </c:pt>
                <c:pt idx="2">
                  <c:v>1.35E-2</c:v>
                </c:pt>
                <c:pt idx="3">
                  <c:v>2.0799999999999999E-2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EC-4FA8-B14D-A35DDBE57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4464"/>
        <c:axId val="112496000"/>
      </c:scatterChart>
      <c:valAx>
        <c:axId val="112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96000"/>
        <c:crosses val="autoZero"/>
        <c:crossBetween val="midCat"/>
      </c:valAx>
      <c:valAx>
        <c:axId val="112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dim=55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(3)'!$C$163:$C$166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7.1000000000000004E-3</c:v>
                </c:pt>
                <c:pt idx="2">
                  <c:v>7.4000000000000003E-3</c:v>
                </c:pt>
                <c:pt idx="3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1E9-8661-8DBE0AD287D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(3)'!$D$163:$D$166</c:f>
              <c:numCache>
                <c:formatCode>General</c:formatCode>
                <c:ptCount val="4"/>
                <c:pt idx="0">
                  <c:v>6.3E-3</c:v>
                </c:pt>
                <c:pt idx="1">
                  <c:v>7.4000000000000003E-3</c:v>
                </c:pt>
                <c:pt idx="2">
                  <c:v>8.0000000000000002E-3</c:v>
                </c:pt>
                <c:pt idx="3">
                  <c:v>9.4000000000000004E-3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D-41E9-8661-8DBE0AD287D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(3)'!$E$163:$E$166</c:f>
              <c:numCache>
                <c:formatCode>General</c:formatCode>
                <c:ptCount val="4"/>
                <c:pt idx="0">
                  <c:v>6.3E-3</c:v>
                </c:pt>
                <c:pt idx="1">
                  <c:v>7.4999999999999997E-3</c:v>
                </c:pt>
                <c:pt idx="2">
                  <c:v>8.0000000000000002E-3</c:v>
                </c:pt>
                <c:pt idx="3">
                  <c:v>9.4999999999999998E-3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D-41E9-8661-8DBE0AD287D3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(3)'!$F$163:$F$166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1.03E-2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D-41E9-8661-8DBE0AD287D3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(3)'!$G$163:$G$166</c:f>
              <c:numCache>
                <c:formatCode>General</c:formatCode>
                <c:ptCount val="4"/>
                <c:pt idx="0">
                  <c:v>6.4999999999999997E-3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D-41E9-8661-8DBE0AD287D3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(3)'!$H$163:$H$166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9.7999999999999997E-3</c:v>
                </c:pt>
                <c:pt idx="2">
                  <c:v>1.0500000000000001E-2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D-41E9-8661-8DBE0AD287D3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(3)'!$I$163:$I$166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9.7999999999999997E-3</c:v>
                </c:pt>
                <c:pt idx="2">
                  <c:v>1.0500000000000001E-2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7D-41E9-8661-8DBE0AD287D3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(3)'!$B$163:$B$166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(3)'!$J$163:$J$166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1.0500000000000001E-2</c:v>
                </c:pt>
                <c:pt idx="2">
                  <c:v>1.1299999999999999E-2</c:v>
                </c:pt>
                <c:pt idx="3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7D-41E9-8661-8DBE0AD2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3360"/>
        <c:axId val="116864896"/>
      </c:scatterChart>
      <c:valAx>
        <c:axId val="1168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64896"/>
        <c:crosses val="autoZero"/>
        <c:crossBetween val="midCat"/>
      </c:valAx>
      <c:valAx>
        <c:axId val="1168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dim=50 c20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(3)'!$C$149:$C$152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5-46A6-A4D8-C6A877DB1B1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(3)'!$D$149:$D$152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5-46A6-A4D8-C6A877DB1B19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(3)'!$E$149:$E$152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5-46A6-A4D8-C6A877DB1B19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(3)'!$F$149:$F$152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1.04E-2</c:v>
                </c:pt>
                <c:pt idx="2">
                  <c:v>1.2E-2</c:v>
                </c:pt>
                <c:pt idx="3">
                  <c:v>1.77E-2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5-46A6-A4D8-C6A877DB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97664"/>
        <c:axId val="116899200"/>
      </c:scatterChart>
      <c:valAx>
        <c:axId val="1168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99200"/>
        <c:crosses val="autoZero"/>
        <c:crossBetween val="midCat"/>
      </c:valAx>
      <c:valAx>
        <c:axId val="1168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9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dim=50 c25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(3)'!$I$149:$I$152</c:f>
              <c:numCache>
                <c:formatCode>General</c:formatCode>
                <c:ptCount val="4"/>
                <c:pt idx="0">
                  <c:v>6.3E-3</c:v>
                </c:pt>
                <c:pt idx="1">
                  <c:v>8.6E-3</c:v>
                </c:pt>
                <c:pt idx="2">
                  <c:v>9.1000000000000004E-3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C-4C97-BA4A-08450F6AC6E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(3)'!$J$149:$J$152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9.4000000000000004E-3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C-4C97-BA4A-08450F6AC6E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(3)'!$K$149:$K$152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9.4999999999999998E-3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C-4C97-BA4A-08450F6AC6E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(3)'!$L$149:$L$152</c:f>
              <c:numCache>
                <c:formatCode>General</c:formatCode>
                <c:ptCount val="4"/>
                <c:pt idx="0">
                  <c:v>1.09E-2</c:v>
                </c:pt>
                <c:pt idx="1">
                  <c:v>1.23E-2</c:v>
                </c:pt>
                <c:pt idx="2">
                  <c:v>1.4E-2</c:v>
                </c:pt>
                <c:pt idx="3">
                  <c:v>1.66E-2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C-4C97-BA4A-08450F6A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8832"/>
        <c:axId val="116991104"/>
      </c:scatterChart>
      <c:valAx>
        <c:axId val="1169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91104"/>
        <c:crosses val="autoZero"/>
        <c:crossBetween val="midCat"/>
      </c:valAx>
      <c:valAx>
        <c:axId val="1169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dim=50 c30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(3)'!$O$149:$O$152</c:f>
              <c:numCache>
                <c:formatCode>General</c:formatCode>
                <c:ptCount val="4"/>
                <c:pt idx="0">
                  <c:v>6.6E-3</c:v>
                </c:pt>
                <c:pt idx="1">
                  <c:v>7.7000000000000002E-3</c:v>
                </c:pt>
                <c:pt idx="2">
                  <c:v>8.6E-3</c:v>
                </c:pt>
                <c:pt idx="3">
                  <c:v>1.06E-2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A-4454-9C50-2FFF252C87C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(3)'!$P$149:$P$152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A-4454-9C50-2FFF252C87C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(3)'!$Q$149:$Q$152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A-4454-9C50-2FFF252C87C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(3)'!$R$149:$R$152</c:f>
              <c:numCache>
                <c:formatCode>General</c:formatCode>
                <c:ptCount val="4"/>
                <c:pt idx="0">
                  <c:v>0.01</c:v>
                </c:pt>
                <c:pt idx="1">
                  <c:v>1.14E-2</c:v>
                </c:pt>
                <c:pt idx="2">
                  <c:v>1.26E-2</c:v>
                </c:pt>
                <c:pt idx="3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A-4454-9C50-2FFF252C87C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(3)'!$S$149:$S$152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8.5000000000000006E-3</c:v>
                </c:pt>
                <c:pt idx="2">
                  <c:v>9.4999999999999998E-3</c:v>
                </c:pt>
                <c:pt idx="3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A-4454-9C50-2FFF252C87CD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(3)'!$T$149:$T$152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A-4454-9C50-2FFF252C87CD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(3)'!$U$149:$U$152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EA-4454-9C50-2FFF252C87CD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(3)'!$V$149:$V$152</c:f>
              <c:numCache>
                <c:formatCode>General</c:formatCode>
                <c:ptCount val="4"/>
                <c:pt idx="0">
                  <c:v>1.23E-2</c:v>
                </c:pt>
                <c:pt idx="1">
                  <c:v>1.55E-2</c:v>
                </c:pt>
                <c:pt idx="2">
                  <c:v>1.6E-2</c:v>
                </c:pt>
                <c:pt idx="3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EA-4454-9C50-2FFF252C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888"/>
        <c:axId val="117079424"/>
      </c:scatterChart>
      <c:valAx>
        <c:axId val="1170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79424"/>
        <c:crosses val="autoZero"/>
        <c:crossBetween val="midCat"/>
      </c:valAx>
      <c:valAx>
        <c:axId val="1170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Hoshikuma!$F$28:$F$52</c:f>
              <c:numCache>
                <c:formatCode>General</c:formatCode>
                <c:ptCount val="25"/>
                <c:pt idx="0">
                  <c:v>0</c:v>
                </c:pt>
                <c:pt idx="1">
                  <c:v>7.766400000000001E-4</c:v>
                </c:pt>
                <c:pt idx="2">
                  <c:v>1.16496E-3</c:v>
                </c:pt>
                <c:pt idx="3">
                  <c:v>1.5532800000000002E-3</c:v>
                </c:pt>
                <c:pt idx="4">
                  <c:v>1.9416000000000004E-3</c:v>
                </c:pt>
                <c:pt idx="5">
                  <c:v>2.3299200000000001E-3</c:v>
                </c:pt>
                <c:pt idx="6">
                  <c:v>2.7182400000000002E-3</c:v>
                </c:pt>
                <c:pt idx="7">
                  <c:v>3.1065600000000004E-3</c:v>
                </c:pt>
                <c:pt idx="8">
                  <c:v>3.4948800000000006E-3</c:v>
                </c:pt>
                <c:pt idx="9">
                  <c:v>3.8832000000000007E-3</c:v>
                </c:pt>
                <c:pt idx="10">
                  <c:v>4.5891622222222223E-3</c:v>
                </c:pt>
                <c:pt idx="11">
                  <c:v>5.2951244444444448E-3</c:v>
                </c:pt>
                <c:pt idx="12">
                  <c:v>6.0010866666666673E-3</c:v>
                </c:pt>
                <c:pt idx="13">
                  <c:v>6.7070488888888889E-3</c:v>
                </c:pt>
                <c:pt idx="14">
                  <c:v>7.4130111111111105E-3</c:v>
                </c:pt>
                <c:pt idx="15">
                  <c:v>8.118973333333333E-3</c:v>
                </c:pt>
                <c:pt idx="16">
                  <c:v>8.8249355555555554E-3</c:v>
                </c:pt>
                <c:pt idx="17">
                  <c:v>9.5308977777777762E-3</c:v>
                </c:pt>
                <c:pt idx="18">
                  <c:v>1.023686E-2</c:v>
                </c:pt>
                <c:pt idx="19">
                  <c:v>1.0942822222222221E-2</c:v>
                </c:pt>
                <c:pt idx="20">
                  <c:v>1.5178595555555556E-2</c:v>
                </c:pt>
                <c:pt idx="21">
                  <c:v>1.7178595555555558E-2</c:v>
                </c:pt>
              </c:numCache>
            </c:numRef>
          </c:xVal>
          <c:yVal>
            <c:numRef>
              <c:f>Hoshikuma!$G$28:$G$52</c:f>
              <c:numCache>
                <c:formatCode>General</c:formatCode>
                <c:ptCount val="25"/>
                <c:pt idx="0">
                  <c:v>0</c:v>
                </c:pt>
                <c:pt idx="1">
                  <c:v>14.2397709185829</c:v>
                </c:pt>
                <c:pt idx="2">
                  <c:v>19.223732841490147</c:v>
                </c:pt>
                <c:pt idx="3">
                  <c:v>23.267612983603193</c:v>
                </c:pt>
                <c:pt idx="4">
                  <c:v>26.510715185113089</c:v>
                </c:pt>
                <c:pt idx="5">
                  <c:v>29.045895976009412</c:v>
                </c:pt>
                <c:pt idx="6">
                  <c:v>30.940683150775737</c:v>
                </c:pt>
                <c:pt idx="7">
                  <c:v>32.246993565930424</c:v>
                </c:pt>
                <c:pt idx="8">
                  <c:v>33.006322122845532</c:v>
                </c:pt>
                <c:pt idx="9">
                  <c:v>33.252799999999993</c:v>
                </c:pt>
                <c:pt idx="10">
                  <c:v>31.590160000000001</c:v>
                </c:pt>
                <c:pt idx="11">
                  <c:v>29.927520000000001</c:v>
                </c:pt>
                <c:pt idx="12">
                  <c:v>28.264880000000002</c:v>
                </c:pt>
                <c:pt idx="13">
                  <c:v>26.602240000000002</c:v>
                </c:pt>
                <c:pt idx="14">
                  <c:v>24.939600000000002</c:v>
                </c:pt>
                <c:pt idx="15">
                  <c:v>23.276960000000003</c:v>
                </c:pt>
                <c:pt idx="16">
                  <c:v>21.614319999999999</c:v>
                </c:pt>
                <c:pt idx="17">
                  <c:v>19.951680000000003</c:v>
                </c:pt>
                <c:pt idx="18">
                  <c:v>18.28904</c:v>
                </c:pt>
                <c:pt idx="19">
                  <c:v>16.626400000000004</c:v>
                </c:pt>
                <c:pt idx="20">
                  <c:v>6.6505600000000005</c:v>
                </c:pt>
                <c:pt idx="21">
                  <c:v>6.6505600000000005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4-4BF5-B451-18AFA8D0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3200"/>
        <c:axId val="105684992"/>
      </c:scatterChart>
      <c:valAx>
        <c:axId val="1056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84992"/>
        <c:crosses val="autoZero"/>
        <c:crossBetween val="midCat"/>
      </c:valAx>
      <c:valAx>
        <c:axId val="105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dim=45 c25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(3)'!$C$136:$C$139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7-4B61-A12E-1B990C4FF16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(3)'!$D$136:$D$139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7-4B61-A12E-1B990C4FF162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(3)'!$E$136:$E$139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1.04E-2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7-4B61-A12E-1B990C4FF162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(3)'!$F$136:$F$139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1.0999999999999999E-2</c:v>
                </c:pt>
                <c:pt idx="2">
                  <c:v>1.24E-2</c:v>
                </c:pt>
                <c:pt idx="3">
                  <c:v>1.47E-2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7-4B61-A12E-1B990C4F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1504"/>
        <c:axId val="117143040"/>
      </c:scatterChart>
      <c:valAx>
        <c:axId val="1171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143040"/>
        <c:crosses val="autoZero"/>
        <c:crossBetween val="midCat"/>
      </c:valAx>
      <c:valAx>
        <c:axId val="117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1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dim=45 c30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(3)'!$I$136:$I$139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7.7000000000000002E-3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C-4070-B4CD-06A96988CAF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(3)'!$J$136:$J$139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C-4070-B4CD-06A96988CAF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(3)'!$K$136:$K$139</c:f>
              <c:numCache>
                <c:formatCode>General</c:formatCode>
                <c:ptCount val="4"/>
                <c:pt idx="0">
                  <c:v>7.4000000000000003E-3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C-4070-B4CD-06A96988CAF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(3)'!$L$136:$L$139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1.0699999999999999E-2</c:v>
                </c:pt>
                <c:pt idx="2">
                  <c:v>1.17E-2</c:v>
                </c:pt>
                <c:pt idx="3">
                  <c:v>1.37E-2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C-4070-B4CD-06A96988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2304"/>
        <c:axId val="117283840"/>
      </c:scatterChart>
      <c:valAx>
        <c:axId val="1172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83840"/>
        <c:crosses val="autoZero"/>
        <c:crossBetween val="midCat"/>
      </c:valAx>
      <c:valAx>
        <c:axId val="117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dim=45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(3)'!$I$136:$I$139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7.7000000000000002E-3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15-4BA4-9F0C-F0AD896F289F}"/>
            </c:ext>
          </c:extLst>
        </c:ser>
        <c:ser>
          <c:idx val="5"/>
          <c:order val="1"/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(3)'!$J$136:$J$139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15-4BA4-9F0C-F0AD896F289F}"/>
            </c:ext>
          </c:extLst>
        </c:ser>
        <c:ser>
          <c:idx val="6"/>
          <c:order val="2"/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(3)'!$K$136:$K$139</c:f>
              <c:numCache>
                <c:formatCode>General</c:formatCode>
                <c:ptCount val="4"/>
                <c:pt idx="0">
                  <c:v>7.4000000000000003E-3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15-4BA4-9F0C-F0AD896F289F}"/>
            </c:ext>
          </c:extLst>
        </c:ser>
        <c:ser>
          <c:idx val="7"/>
          <c:order val="3"/>
          <c:xVal>
            <c:numRef>
              <c:f>'Result mid(0.25)4 (3)'!$H$136:$H$139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(3)'!$L$136:$L$139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1.0699999999999999E-2</c:v>
                </c:pt>
                <c:pt idx="2">
                  <c:v>1.17E-2</c:v>
                </c:pt>
                <c:pt idx="3">
                  <c:v>1.37E-2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15-4BA4-9F0C-F0AD896F289F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(3)'!$C$136:$C$139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15-4BA4-9F0C-F0AD896F289F}"/>
            </c:ext>
          </c:extLst>
        </c:ser>
        <c:ser>
          <c:idx val="1"/>
          <c:order val="5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(3)'!$D$136:$D$139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15-4BA4-9F0C-F0AD896F289F}"/>
            </c:ext>
          </c:extLst>
        </c:ser>
        <c:ser>
          <c:idx val="2"/>
          <c:order val="6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(3)'!$E$136:$E$139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1.04E-2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15-4BA4-9F0C-F0AD896F289F}"/>
            </c:ext>
          </c:extLst>
        </c:ser>
        <c:ser>
          <c:idx val="3"/>
          <c:order val="7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(3)'!$B$136:$B$139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(3)'!$F$136:$F$139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1.0999999999999999E-2</c:v>
                </c:pt>
                <c:pt idx="2">
                  <c:v>1.24E-2</c:v>
                </c:pt>
                <c:pt idx="3">
                  <c:v>1.47E-2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15-4BA4-9F0C-F0AD896F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7968"/>
        <c:axId val="118473856"/>
      </c:scatterChart>
      <c:valAx>
        <c:axId val="1184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73856"/>
        <c:crosses val="autoZero"/>
        <c:crossBetween val="midCat"/>
      </c:valAx>
      <c:valAx>
        <c:axId val="118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67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dim=50 c20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(3)'!$O$149:$O$152</c:f>
              <c:numCache>
                <c:formatCode>General</c:formatCode>
                <c:ptCount val="4"/>
                <c:pt idx="0">
                  <c:v>6.6E-3</c:v>
                </c:pt>
                <c:pt idx="1">
                  <c:v>7.7000000000000002E-3</c:v>
                </c:pt>
                <c:pt idx="2">
                  <c:v>8.6E-3</c:v>
                </c:pt>
                <c:pt idx="3">
                  <c:v>1.06E-2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47-48B5-9F42-21DEDD8251F4}"/>
            </c:ext>
          </c:extLst>
        </c:ser>
        <c:ser>
          <c:idx val="5"/>
          <c:order val="1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(3)'!$P$149:$P$152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47-48B5-9F42-21DEDD8251F4}"/>
            </c:ext>
          </c:extLst>
        </c:ser>
        <c:ser>
          <c:idx val="6"/>
          <c:order val="2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(3)'!$Q$149:$Q$152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47-48B5-9F42-21DEDD8251F4}"/>
            </c:ext>
          </c:extLst>
        </c:ser>
        <c:ser>
          <c:idx val="7"/>
          <c:order val="3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(3)'!$R$149:$R$152</c:f>
              <c:numCache>
                <c:formatCode>General</c:formatCode>
                <c:ptCount val="4"/>
                <c:pt idx="0">
                  <c:v>0.01</c:v>
                </c:pt>
                <c:pt idx="1">
                  <c:v>1.14E-2</c:v>
                </c:pt>
                <c:pt idx="2">
                  <c:v>1.26E-2</c:v>
                </c:pt>
                <c:pt idx="3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47-48B5-9F42-21DEDD8251F4}"/>
            </c:ext>
          </c:extLst>
        </c:ser>
        <c:ser>
          <c:idx val="8"/>
          <c:order val="4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(3)'!$S$149:$S$152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8.5000000000000006E-3</c:v>
                </c:pt>
                <c:pt idx="2">
                  <c:v>9.4999999999999998E-3</c:v>
                </c:pt>
                <c:pt idx="3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47-48B5-9F42-21DEDD8251F4}"/>
            </c:ext>
          </c:extLst>
        </c:ser>
        <c:ser>
          <c:idx val="9"/>
          <c:order val="5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(3)'!$T$149:$T$152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47-48B5-9F42-21DEDD8251F4}"/>
            </c:ext>
          </c:extLst>
        </c:ser>
        <c:ser>
          <c:idx val="10"/>
          <c:order val="6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(3)'!$U$149:$U$152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47-48B5-9F42-21DEDD8251F4}"/>
            </c:ext>
          </c:extLst>
        </c:ser>
        <c:ser>
          <c:idx val="11"/>
          <c:order val="7"/>
          <c:xVal>
            <c:numRef>
              <c:f>'Result mid(0.25)4 (3)'!$N$149:$N$152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(3)'!$V$149:$V$152</c:f>
              <c:numCache>
                <c:formatCode>General</c:formatCode>
                <c:ptCount val="4"/>
                <c:pt idx="0">
                  <c:v>1.23E-2</c:v>
                </c:pt>
                <c:pt idx="1">
                  <c:v>1.55E-2</c:v>
                </c:pt>
                <c:pt idx="2">
                  <c:v>1.6E-2</c:v>
                </c:pt>
                <c:pt idx="3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47-48B5-9F42-21DEDD8251F4}"/>
            </c:ext>
          </c:extLst>
        </c:ser>
        <c:ser>
          <c:idx val="12"/>
          <c:order val="8"/>
          <c:spPr>
            <a:ln w="22225" cap="rnd">
              <a:solidFill>
                <a:schemeClr val="accent1"/>
              </a:solidFill>
              <a:round/>
            </a:ln>
            <a:effectLst/>
          </c:spP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(3)'!$I$149:$I$152</c:f>
              <c:numCache>
                <c:formatCode>General</c:formatCode>
                <c:ptCount val="4"/>
                <c:pt idx="0">
                  <c:v>6.3E-3</c:v>
                </c:pt>
                <c:pt idx="1">
                  <c:v>8.6E-3</c:v>
                </c:pt>
                <c:pt idx="2">
                  <c:v>9.1000000000000004E-3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47-48B5-9F42-21DEDD8251F4}"/>
            </c:ext>
          </c:extLst>
        </c:ser>
        <c:ser>
          <c:idx val="13"/>
          <c:order val="9"/>
          <c:spPr>
            <a:ln w="22225" cap="rnd">
              <a:solidFill>
                <a:schemeClr val="accent2"/>
              </a:solidFill>
              <a:round/>
            </a:ln>
            <a:effectLst/>
          </c:spP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(3)'!$J$149:$J$152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9.4000000000000004E-3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47-48B5-9F42-21DEDD8251F4}"/>
            </c:ext>
          </c:extLst>
        </c:ser>
        <c:ser>
          <c:idx val="14"/>
          <c:order val="10"/>
          <c:spPr>
            <a:ln w="22225" cap="rnd">
              <a:solidFill>
                <a:schemeClr val="accent3"/>
              </a:solidFill>
              <a:round/>
            </a:ln>
            <a:effectLst/>
          </c:spP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(3)'!$K$149:$K$152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9.4999999999999998E-3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47-48B5-9F42-21DEDD8251F4}"/>
            </c:ext>
          </c:extLst>
        </c:ser>
        <c:ser>
          <c:idx val="15"/>
          <c:order val="11"/>
          <c:spPr>
            <a:ln w="22225" cap="rnd">
              <a:solidFill>
                <a:schemeClr val="accent4"/>
              </a:solidFill>
              <a:round/>
            </a:ln>
            <a:effectLst/>
          </c:spPr>
          <c:xVal>
            <c:numRef>
              <c:f>'Result mid(0.25)4 (3)'!$H$149:$H$152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(3)'!$L$149:$L$152</c:f>
              <c:numCache>
                <c:formatCode>General</c:formatCode>
                <c:ptCount val="4"/>
                <c:pt idx="0">
                  <c:v>1.09E-2</c:v>
                </c:pt>
                <c:pt idx="1">
                  <c:v>1.23E-2</c:v>
                </c:pt>
                <c:pt idx="2">
                  <c:v>1.4E-2</c:v>
                </c:pt>
                <c:pt idx="3">
                  <c:v>1.66E-2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47-48B5-9F42-21DEDD8251F4}"/>
            </c:ext>
          </c:extLst>
        </c:ser>
        <c:ser>
          <c:idx val="0"/>
          <c:order val="1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(3)'!$C$149:$C$152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47-48B5-9F42-21DEDD8251F4}"/>
            </c:ext>
          </c:extLst>
        </c:ser>
        <c:ser>
          <c:idx val="1"/>
          <c:order val="13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(3)'!$D$149:$D$152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47-48B5-9F42-21DEDD8251F4}"/>
            </c:ext>
          </c:extLst>
        </c:ser>
        <c:ser>
          <c:idx val="2"/>
          <c:order val="14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(3)'!$E$149:$E$152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47-48B5-9F42-21DEDD8251F4}"/>
            </c:ext>
          </c:extLst>
        </c:ser>
        <c:ser>
          <c:idx val="3"/>
          <c:order val="15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(3)'!$B$149:$B$152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(3)'!$F$149:$F$152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1.04E-2</c:v>
                </c:pt>
                <c:pt idx="2">
                  <c:v>1.2E-2</c:v>
                </c:pt>
                <c:pt idx="3">
                  <c:v>1.77E-2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47-48B5-9F42-21DEDD825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03808"/>
        <c:axId val="121713792"/>
      </c:scatterChart>
      <c:valAx>
        <c:axId val="1217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13792"/>
        <c:crosses val="autoZero"/>
        <c:crossBetween val="midCat"/>
      </c:valAx>
      <c:valAx>
        <c:axId val="1217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038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6"/>
          <c:order val="0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(3)'!$AL$7:$AL$10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1.1299999999999999E-2</c:v>
                </c:pt>
                <c:pt idx="2">
                  <c:v>3.8699999999999998E-2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FB5-4E15-BC19-D44DA6E189E6}"/>
            </c:ext>
          </c:extLst>
        </c:ser>
        <c:ser>
          <c:idx val="17"/>
          <c:order val="1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(3)'!$AM$7:$AM$10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3.8399999999999997E-2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FB5-4E15-BC19-D44DA6E189E6}"/>
            </c:ext>
          </c:extLst>
        </c:ser>
        <c:ser>
          <c:idx val="18"/>
          <c:order val="2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(3)'!$AN$7:$AN$10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1.0999999999999999E-2</c:v>
                </c:pt>
                <c:pt idx="2">
                  <c:v>3.9399999999999998E-2</c:v>
                </c:pt>
                <c:pt idx="3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FB5-4E15-BC19-D44DA6E189E6}"/>
            </c:ext>
          </c:extLst>
        </c:ser>
        <c:ser>
          <c:idx val="19"/>
          <c:order val="3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(3)'!$AO$7:$AO$10</c:f>
              <c:numCache>
                <c:formatCode>General</c:formatCode>
                <c:ptCount val="4"/>
                <c:pt idx="0">
                  <c:v>8.3999999999999995E-3</c:v>
                </c:pt>
                <c:pt idx="1">
                  <c:v>1.14E-2</c:v>
                </c:pt>
                <c:pt idx="2">
                  <c:v>3.3700000000000001E-2</c:v>
                </c:pt>
                <c:pt idx="3">
                  <c:v>7.5399999999999995E-2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FB5-4E15-BC19-D44DA6E189E6}"/>
            </c:ext>
          </c:extLst>
        </c:ser>
        <c:ser>
          <c:idx val="20"/>
          <c:order val="4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(3)'!$AP$7:$AP$10</c:f>
              <c:numCache>
                <c:formatCode>General</c:formatCode>
                <c:ptCount val="4"/>
                <c:pt idx="0">
                  <c:v>7.1000000000000004E-3</c:v>
                </c:pt>
                <c:pt idx="1">
                  <c:v>1.03E-2</c:v>
                </c:pt>
                <c:pt idx="2">
                  <c:v>3.8300000000000001E-2</c:v>
                </c:pt>
                <c:pt idx="3">
                  <c:v>7.8299999999999995E-2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CFB5-4E15-BC19-D44DA6E189E6}"/>
            </c:ext>
          </c:extLst>
        </c:ser>
        <c:ser>
          <c:idx val="21"/>
          <c:order val="5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(3)'!$AQ$7:$AQ$10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8.3199999999999996E-2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FB5-4E15-BC19-D44DA6E189E6}"/>
            </c:ext>
          </c:extLst>
        </c:ser>
        <c:ser>
          <c:idx val="22"/>
          <c:order val="6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(3)'!$AR$7:$AR$10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1.2E-2</c:v>
                </c:pt>
                <c:pt idx="2">
                  <c:v>4.0300000000000002E-2</c:v>
                </c:pt>
                <c:pt idx="3">
                  <c:v>8.5199999999999998E-2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FB5-4E15-BC19-D44DA6E189E6}"/>
            </c:ext>
          </c:extLst>
        </c:ser>
        <c:ser>
          <c:idx val="23"/>
          <c:order val="7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(3)'!$AS$7:$AS$10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1.23E-2</c:v>
                </c:pt>
                <c:pt idx="2">
                  <c:v>3.8300000000000001E-2</c:v>
                </c:pt>
                <c:pt idx="3">
                  <c:v>7.8899999999999998E-2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FB5-4E15-BC19-D44DA6E189E6}"/>
            </c:ext>
          </c:extLst>
        </c:ser>
        <c:ser>
          <c:idx val="24"/>
          <c:order val="8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(3)'!$AT$7:$AT$10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1.18E-2</c:v>
                </c:pt>
                <c:pt idx="2">
                  <c:v>4.3700000000000003E-2</c:v>
                </c:pt>
                <c:pt idx="3">
                  <c:v>8.9200000000000002E-2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CFB5-4E15-BC19-D44DA6E189E6}"/>
            </c:ext>
          </c:extLst>
        </c:ser>
        <c:ser>
          <c:idx val="25"/>
          <c:order val="9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(3)'!$AU$7:$AU$10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4.2799999999999998E-2</c:v>
                </c:pt>
                <c:pt idx="3">
                  <c:v>8.9800000000000005E-2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FB5-4E15-BC19-D44DA6E189E6}"/>
            </c:ext>
          </c:extLst>
        </c:ser>
        <c:ser>
          <c:idx val="26"/>
          <c:order val="10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(3)'!$AV$7:$AV$10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1.3299999999999999E-2</c:v>
                </c:pt>
                <c:pt idx="2">
                  <c:v>4.24E-2</c:v>
                </c:pt>
                <c:pt idx="3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FB5-4E15-BC19-D44DA6E189E6}"/>
            </c:ext>
          </c:extLst>
        </c:ser>
        <c:ser>
          <c:idx val="27"/>
          <c:order val="11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(3)'!$AW$7:$AW$10</c:f>
              <c:numCache>
                <c:formatCode>General</c:formatCode>
                <c:ptCount val="4"/>
                <c:pt idx="0">
                  <c:v>0.01</c:v>
                </c:pt>
                <c:pt idx="1">
                  <c:v>1.3299999999999999E-2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FB5-4E15-BC19-D44DA6E189E6}"/>
            </c:ext>
          </c:extLst>
        </c:ser>
        <c:ser>
          <c:idx val="28"/>
          <c:order val="12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(3)'!$AX$7:$AX$10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1.18E-2</c:v>
                </c:pt>
                <c:pt idx="2">
                  <c:v>4.3700000000000003E-2</c:v>
                </c:pt>
                <c:pt idx="3">
                  <c:v>8.9200000000000002E-2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CFB5-4E15-BC19-D44DA6E189E6}"/>
            </c:ext>
          </c:extLst>
        </c:ser>
        <c:ser>
          <c:idx val="29"/>
          <c:order val="13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(3)'!$AY$7:$AY$10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4.2799999999999998E-2</c:v>
                </c:pt>
                <c:pt idx="3">
                  <c:v>8.9800000000000005E-2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FB5-4E15-BC19-D44DA6E189E6}"/>
            </c:ext>
          </c:extLst>
        </c:ser>
        <c:ser>
          <c:idx val="30"/>
          <c:order val="14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(3)'!$AZ$7:$AZ$10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1.3299999999999999E-2</c:v>
                </c:pt>
                <c:pt idx="2">
                  <c:v>4.24E-2</c:v>
                </c:pt>
                <c:pt idx="3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CFB5-4E15-BC19-D44DA6E189E6}"/>
            </c:ext>
          </c:extLst>
        </c:ser>
        <c:ser>
          <c:idx val="31"/>
          <c:order val="15"/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(3)'!$BA$7:$BA$10</c:f>
              <c:numCache>
                <c:formatCode>General</c:formatCode>
                <c:ptCount val="4"/>
                <c:pt idx="0">
                  <c:v>0.01</c:v>
                </c:pt>
                <c:pt idx="1">
                  <c:v>1.3299999999999999E-2</c:v>
                </c:pt>
                <c:pt idx="2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CFB5-4E15-BC19-D44DA6E189E6}"/>
            </c:ext>
          </c:extLst>
        </c:ser>
        <c:ser>
          <c:idx val="32"/>
          <c:order val="16"/>
          <c:spPr>
            <a:ln w="22225" cap="rnd">
              <a:solidFill>
                <a:schemeClr val="accent1"/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(3)'!$T$7:$T$10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1.1299999999999999E-2</c:v>
                </c:pt>
                <c:pt idx="2">
                  <c:v>3.9300000000000002E-2</c:v>
                </c:pt>
                <c:pt idx="3">
                  <c:v>8.1299999999999997E-2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CFB5-4E15-BC19-D44DA6E189E6}"/>
            </c:ext>
          </c:extLst>
        </c:ser>
        <c:ser>
          <c:idx val="33"/>
          <c:order val="17"/>
          <c:spPr>
            <a:ln w="22225" cap="rnd">
              <a:solidFill>
                <a:schemeClr val="accent2"/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(3)'!$U$7:$U$10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1.1299999999999999E-2</c:v>
                </c:pt>
                <c:pt idx="2">
                  <c:v>3.9699999999999999E-2</c:v>
                </c:pt>
                <c:pt idx="3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CFB5-4E15-BC19-D44DA6E189E6}"/>
            </c:ext>
          </c:extLst>
        </c:ser>
        <c:ser>
          <c:idx val="34"/>
          <c:order val="18"/>
          <c:spPr>
            <a:ln w="22225" cap="rnd">
              <a:solidFill>
                <a:schemeClr val="accent3"/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(3)'!$V$7:$V$10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1.14E-2</c:v>
                </c:pt>
                <c:pt idx="2">
                  <c:v>4.1399999999999999E-2</c:v>
                </c:pt>
                <c:pt idx="3">
                  <c:v>8.5400000000000004E-2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CFB5-4E15-BC19-D44DA6E189E6}"/>
            </c:ext>
          </c:extLst>
        </c:ser>
        <c:ser>
          <c:idx val="35"/>
          <c:order val="19"/>
          <c:spPr>
            <a:ln w="22225" cap="rnd">
              <a:solidFill>
                <a:schemeClr val="accent4"/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(3)'!$W$7:$W$10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1.2999999999999999E-2</c:v>
                </c:pt>
                <c:pt idx="2">
                  <c:v>4.0500000000000001E-2</c:v>
                </c:pt>
                <c:pt idx="3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CFB5-4E15-BC19-D44DA6E189E6}"/>
            </c:ext>
          </c:extLst>
        </c:ser>
        <c:ser>
          <c:idx val="36"/>
          <c:order val="20"/>
          <c:spPr>
            <a:ln w="22225" cap="rnd">
              <a:solidFill>
                <a:schemeClr val="accent5"/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(3)'!$X$7:$X$10</c:f>
              <c:numCache>
                <c:formatCode>General</c:formatCode>
                <c:ptCount val="4"/>
                <c:pt idx="0">
                  <c:v>8.6E-3</c:v>
                </c:pt>
                <c:pt idx="1">
                  <c:v>1.29E-2</c:v>
                </c:pt>
                <c:pt idx="2">
                  <c:v>4.5400000000000003E-2</c:v>
                </c:pt>
                <c:pt idx="3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CFB5-4E15-BC19-D44DA6E189E6}"/>
            </c:ext>
          </c:extLst>
        </c:ser>
        <c:ser>
          <c:idx val="37"/>
          <c:order val="21"/>
          <c:spPr>
            <a:ln w="22225" cap="rnd">
              <a:solidFill>
                <a:schemeClr val="accent6"/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(3)'!$Y$7:$Y$10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4.5699999999999998E-2</c:v>
                </c:pt>
                <c:pt idx="3">
                  <c:v>9.2600000000000002E-2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CFB5-4E15-BC19-D44DA6E189E6}"/>
            </c:ext>
          </c:extLst>
        </c:ser>
        <c:ser>
          <c:idx val="38"/>
          <c:order val="22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(3)'!$Z$7:$Z$10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1.29E-2</c:v>
                </c:pt>
                <c:pt idx="2">
                  <c:v>4.7699999999999999E-2</c:v>
                </c:pt>
                <c:pt idx="3">
                  <c:v>0.10059999999999999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CFB5-4E15-BC19-D44DA6E189E6}"/>
            </c:ext>
          </c:extLst>
        </c:ser>
        <c:ser>
          <c:idx val="39"/>
          <c:order val="23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(3)'!$AA$7:$AA$10</c:f>
              <c:numCache>
                <c:formatCode>General</c:formatCode>
                <c:ptCount val="4"/>
                <c:pt idx="0">
                  <c:v>1.09E-2</c:v>
                </c:pt>
                <c:pt idx="1">
                  <c:v>1.46E-2</c:v>
                </c:pt>
                <c:pt idx="2">
                  <c:v>4.6600000000000003E-2</c:v>
                </c:pt>
                <c:pt idx="3">
                  <c:v>9.3200000000000005E-2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CFB5-4E15-BC19-D44DA6E189E6}"/>
            </c:ext>
          </c:extLst>
        </c:ser>
        <c:ser>
          <c:idx val="40"/>
          <c:order val="24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(3)'!$AB$7:$AB$10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1.06E-2</c:v>
                </c:pt>
                <c:pt idx="2">
                  <c:v>4.3400000000000001E-2</c:v>
                </c:pt>
                <c:pt idx="3">
                  <c:v>9.2600000000000002E-2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CFB5-4E15-BC19-D44DA6E189E6}"/>
            </c:ext>
          </c:extLst>
        </c:ser>
        <c:ser>
          <c:idx val="41"/>
          <c:order val="25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(3)'!$AC$7:$AC$10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9.7000000000000003E-3</c:v>
                </c:pt>
                <c:pt idx="2">
                  <c:v>3.32E-2</c:v>
                </c:pt>
                <c:pt idx="3">
                  <c:v>6.9800000000000001E-2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CFB5-4E15-BC19-D44DA6E189E6}"/>
            </c:ext>
          </c:extLst>
        </c:ser>
        <c:ser>
          <c:idx val="42"/>
          <c:order val="26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(3)'!$AD$7:$AD$10</c:f>
              <c:numCache>
                <c:formatCode>General</c:formatCode>
                <c:ptCount val="4"/>
                <c:pt idx="0">
                  <c:v>6.8999999999999999E-3</c:v>
                </c:pt>
                <c:pt idx="1">
                  <c:v>9.7000000000000003E-3</c:v>
                </c:pt>
                <c:pt idx="2">
                  <c:v>3.4000000000000002E-2</c:v>
                </c:pt>
                <c:pt idx="3">
                  <c:v>7.1199999999999999E-2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CFB5-4E15-BC19-D44DA6E189E6}"/>
            </c:ext>
          </c:extLst>
        </c:ser>
        <c:ser>
          <c:idx val="43"/>
          <c:order val="27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(3)'!$AE$7:$AE$10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1.09E-2</c:v>
                </c:pt>
                <c:pt idx="2">
                  <c:v>3.3700000000000001E-2</c:v>
                </c:pt>
                <c:pt idx="3">
                  <c:v>6.9699999999999998E-2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CFB5-4E15-BC19-D44DA6E189E6}"/>
            </c:ext>
          </c:extLst>
        </c:ser>
        <c:ser>
          <c:idx val="44"/>
          <c:order val="28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(3)'!$AF$7:$AF$10</c:f>
              <c:numCache>
                <c:formatCode>General</c:formatCode>
                <c:ptCount val="4"/>
                <c:pt idx="0">
                  <c:v>7.4999999999999997E-3</c:v>
                </c:pt>
                <c:pt idx="1">
                  <c:v>1.0500000000000001E-2</c:v>
                </c:pt>
                <c:pt idx="2">
                  <c:v>3.9E-2</c:v>
                </c:pt>
                <c:pt idx="3">
                  <c:v>7.9500000000000001E-2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CFB5-4E15-BC19-D44DA6E189E6}"/>
            </c:ext>
          </c:extLst>
        </c:ser>
        <c:ser>
          <c:idx val="45"/>
          <c:order val="29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(3)'!$AG$7:$AG$10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4.1300000000000003E-2</c:v>
                </c:pt>
                <c:pt idx="3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CFB5-4E15-BC19-D44DA6E189E6}"/>
            </c:ext>
          </c:extLst>
        </c:ser>
        <c:ser>
          <c:idx val="46"/>
          <c:order val="30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(3)'!$AH$7:$AH$10</c:f>
              <c:numCache>
                <c:formatCode>General</c:formatCode>
                <c:ptCount val="4"/>
                <c:pt idx="0">
                  <c:v>9.2999999999999992E-3</c:v>
                </c:pt>
                <c:pt idx="1">
                  <c:v>1.2800000000000001E-2</c:v>
                </c:pt>
                <c:pt idx="2">
                  <c:v>4.1500000000000002E-2</c:v>
                </c:pt>
                <c:pt idx="3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CFB5-4E15-BC19-D44DA6E189E6}"/>
            </c:ext>
          </c:extLst>
        </c:ser>
        <c:ser>
          <c:idx val="47"/>
          <c:order val="31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(3)'!$AI$7:$AI$10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1.18E-2</c:v>
                </c:pt>
                <c:pt idx="2">
                  <c:v>3.7499999999999999E-2</c:v>
                </c:pt>
                <c:pt idx="3">
                  <c:v>7.8799999999999995E-2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CFB5-4E15-BC19-D44DA6E189E6}"/>
            </c:ext>
          </c:extLst>
        </c:ser>
        <c:ser>
          <c:idx val="0"/>
          <c:order val="3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(3)'!$B$7:$B$10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1.0999999999999999E-2</c:v>
                </c:pt>
                <c:pt idx="2">
                  <c:v>4.4499999999999998E-2</c:v>
                </c:pt>
                <c:pt idx="3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FB5-4E15-BC19-D44DA6E189E6}"/>
            </c:ext>
          </c:extLst>
        </c:ser>
        <c:ser>
          <c:idx val="1"/>
          <c:order val="33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(3)'!$C$7:$C$10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3.5299999999999998E-2</c:v>
                </c:pt>
                <c:pt idx="3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FB5-4E15-BC19-D44DA6E189E6}"/>
            </c:ext>
          </c:extLst>
        </c:ser>
        <c:ser>
          <c:idx val="2"/>
          <c:order val="34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(3)'!$D$7:$D$10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1.0699999999999999E-2</c:v>
                </c:pt>
                <c:pt idx="2">
                  <c:v>3.6400000000000002E-2</c:v>
                </c:pt>
                <c:pt idx="3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FB5-4E15-BC19-D44DA6E189E6}"/>
            </c:ext>
          </c:extLst>
        </c:ser>
        <c:ser>
          <c:idx val="3"/>
          <c:order val="35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(3)'!$E$7:$E$10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1.14E-2</c:v>
                </c:pt>
                <c:pt idx="2">
                  <c:v>3.5400000000000001E-2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FB5-4E15-BC19-D44DA6E189E6}"/>
            </c:ext>
          </c:extLst>
        </c:ser>
        <c:ser>
          <c:idx val="4"/>
          <c:order val="36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(3)'!$F$7:$F$10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8.0000000000000002E-3</c:v>
                </c:pt>
                <c:pt idx="2">
                  <c:v>2.7E-2</c:v>
                </c:pt>
                <c:pt idx="3">
                  <c:v>5.4300000000000001E-2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FB5-4E15-BC19-D44DA6E189E6}"/>
            </c:ext>
          </c:extLst>
        </c:ser>
        <c:ser>
          <c:idx val="5"/>
          <c:order val="37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(3)'!$G$7:$G$10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8.6999999999999994E-3</c:v>
                </c:pt>
                <c:pt idx="2">
                  <c:v>2.7E-2</c:v>
                </c:pt>
                <c:pt idx="3">
                  <c:v>5.6300000000000003E-2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FB5-4E15-BC19-D44DA6E189E6}"/>
            </c:ext>
          </c:extLst>
        </c:ser>
        <c:ser>
          <c:idx val="6"/>
          <c:order val="38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(3)'!$H$7:$H$10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8.6999999999999994E-3</c:v>
                </c:pt>
                <c:pt idx="2">
                  <c:v>2.7E-2</c:v>
                </c:pt>
                <c:pt idx="3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FB5-4E15-BC19-D44DA6E189E6}"/>
            </c:ext>
          </c:extLst>
        </c:ser>
        <c:ser>
          <c:idx val="7"/>
          <c:order val="39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(3)'!$I$7:$I$10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0.01</c:v>
                </c:pt>
                <c:pt idx="2">
                  <c:v>2.7699999999999999E-2</c:v>
                </c:pt>
                <c:pt idx="3">
                  <c:v>5.62E-2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FB5-4E15-BC19-D44DA6E189E6}"/>
            </c:ext>
          </c:extLst>
        </c:ser>
        <c:ser>
          <c:idx val="8"/>
          <c:order val="40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(3)'!$J$7:$J$10</c:f>
              <c:numCache>
                <c:formatCode>General</c:formatCode>
                <c:ptCount val="4"/>
                <c:pt idx="0">
                  <c:v>6.3E-3</c:v>
                </c:pt>
                <c:pt idx="1">
                  <c:v>8.8999999999999999E-3</c:v>
                </c:pt>
                <c:pt idx="2">
                  <c:v>3.09E-2</c:v>
                </c:pt>
                <c:pt idx="3">
                  <c:v>6.3100000000000003E-2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FB5-4E15-BC19-D44DA6E189E6}"/>
            </c:ext>
          </c:extLst>
        </c:ser>
        <c:ser>
          <c:idx val="9"/>
          <c:order val="41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(3)'!$K$7:$K$10</c:f>
              <c:numCache>
                <c:formatCode>General</c:formatCode>
                <c:ptCount val="4"/>
                <c:pt idx="0">
                  <c:v>8.6E-3</c:v>
                </c:pt>
                <c:pt idx="1">
                  <c:v>1.12E-2</c:v>
                </c:pt>
                <c:pt idx="2">
                  <c:v>3.3700000000000001E-2</c:v>
                </c:pt>
                <c:pt idx="3">
                  <c:v>6.9199999999999998E-2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FB5-4E15-BC19-D44DA6E189E6}"/>
            </c:ext>
          </c:extLst>
        </c:ser>
        <c:ser>
          <c:idx val="10"/>
          <c:order val="42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(3)'!$L$7:$L$10</c:f>
              <c:numCache>
                <c:formatCode>General</c:formatCode>
                <c:ptCount val="4"/>
                <c:pt idx="0">
                  <c:v>8.6E-3</c:v>
                </c:pt>
                <c:pt idx="1">
                  <c:v>1.12E-2</c:v>
                </c:pt>
                <c:pt idx="2">
                  <c:v>3.4000000000000002E-2</c:v>
                </c:pt>
                <c:pt idx="3">
                  <c:v>7.2900000000000006E-2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FB5-4E15-BC19-D44DA6E189E6}"/>
            </c:ext>
          </c:extLst>
        </c:ser>
        <c:ser>
          <c:idx val="11"/>
          <c:order val="43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(3)'!$M$7:$M$10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1.12E-2</c:v>
                </c:pt>
                <c:pt idx="2">
                  <c:v>3.2899999999999999E-2</c:v>
                </c:pt>
                <c:pt idx="3">
                  <c:v>6.5500000000000003E-2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FB5-4E15-BC19-D44DA6E189E6}"/>
            </c:ext>
          </c:extLst>
        </c:ser>
        <c:ser>
          <c:idx val="12"/>
          <c:order val="44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(3)'!$N$7:$N$10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0.01</c:v>
                </c:pt>
                <c:pt idx="2">
                  <c:v>3.5200000000000002E-2</c:v>
                </c:pt>
                <c:pt idx="3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FB5-4E15-BC19-D44DA6E189E6}"/>
            </c:ext>
          </c:extLst>
        </c:ser>
        <c:ser>
          <c:idx val="13"/>
          <c:order val="45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(3)'!$O$7:$O$10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1.2E-2</c:v>
                </c:pt>
                <c:pt idx="2">
                  <c:v>3.78E-2</c:v>
                </c:pt>
                <c:pt idx="3">
                  <c:v>7.7600000000000002E-2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FB5-4E15-BC19-D44DA6E189E6}"/>
            </c:ext>
          </c:extLst>
        </c:ser>
        <c:ser>
          <c:idx val="14"/>
          <c:order val="46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(3)'!$P$7:$P$10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1.2E-2</c:v>
                </c:pt>
                <c:pt idx="2">
                  <c:v>3.85E-2</c:v>
                </c:pt>
                <c:pt idx="3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FB5-4E15-BC19-D44DA6E189E6}"/>
            </c:ext>
          </c:extLst>
        </c:ser>
        <c:ser>
          <c:idx val="15"/>
          <c:order val="47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(3)'!$A$7:$A$10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2.5000000000000001E-2</c:v>
                </c:pt>
                <c:pt idx="2">
                  <c:v>5.8000000000000003E-2</c:v>
                </c:pt>
                <c:pt idx="3">
                  <c:v>0.1</c:v>
                </c:pt>
              </c:numCache>
            </c:numRef>
          </c:xVal>
          <c:yVal>
            <c:numRef>
              <c:f>'Result mid(0.25)4 (3)'!$Q$7:$Q$10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1.23E-2</c:v>
                </c:pt>
                <c:pt idx="2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FB5-4E15-BC19-D44DA6E1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1984"/>
        <c:axId val="122203520"/>
      </c:scatterChart>
      <c:valAx>
        <c:axId val="1222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03520"/>
        <c:crosses val="autoZero"/>
        <c:crossBetween val="midCat"/>
      </c:valAx>
      <c:valAx>
        <c:axId val="122203520"/>
        <c:scaling>
          <c:orientation val="minMax"/>
          <c:max val="0.1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01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4C fc=20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6"/>
          <c:order val="0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(3)'!$AL$11:$AL$14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7.7000000000000002E-3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18C-4521-90F9-92832984CBC0}"/>
            </c:ext>
          </c:extLst>
        </c:ser>
        <c:ser>
          <c:idx val="17"/>
          <c:order val="1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(3)'!$AM$11:$AM$14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18C-4521-90F9-92832984CBC0}"/>
            </c:ext>
          </c:extLst>
        </c:ser>
        <c:ser>
          <c:idx val="18"/>
          <c:order val="2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(3)'!$AN$11:$AN$14</c:f>
              <c:numCache>
                <c:formatCode>General</c:formatCode>
                <c:ptCount val="4"/>
                <c:pt idx="0">
                  <c:v>7.4000000000000003E-3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18C-4521-90F9-92832984CBC0}"/>
            </c:ext>
          </c:extLst>
        </c:ser>
        <c:ser>
          <c:idx val="19"/>
          <c:order val="3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(3)'!$AO$11:$AO$14</c:f>
              <c:numCache>
                <c:formatCode>General</c:formatCode>
                <c:ptCount val="4"/>
                <c:pt idx="0">
                  <c:v>9.4000000000000004E-3</c:v>
                </c:pt>
                <c:pt idx="1">
                  <c:v>1.0699999999999999E-2</c:v>
                </c:pt>
                <c:pt idx="2">
                  <c:v>1.17E-2</c:v>
                </c:pt>
                <c:pt idx="3">
                  <c:v>1.37E-2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18C-4521-90F9-92832984CBC0}"/>
            </c:ext>
          </c:extLst>
        </c:ser>
        <c:ser>
          <c:idx val="20"/>
          <c:order val="4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(3)'!$AP$11:$AP$14</c:f>
              <c:numCache>
                <c:formatCode>General</c:formatCode>
                <c:ptCount val="4"/>
                <c:pt idx="0">
                  <c:v>6.6E-3</c:v>
                </c:pt>
                <c:pt idx="1">
                  <c:v>7.7000000000000002E-3</c:v>
                </c:pt>
                <c:pt idx="2">
                  <c:v>8.6E-3</c:v>
                </c:pt>
                <c:pt idx="3">
                  <c:v>1.06E-2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18C-4521-90F9-92832984CBC0}"/>
            </c:ext>
          </c:extLst>
        </c:ser>
        <c:ser>
          <c:idx val="21"/>
          <c:order val="5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(3)'!$AQ$11:$AQ$14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18C-4521-90F9-92832984CBC0}"/>
            </c:ext>
          </c:extLst>
        </c:ser>
        <c:ser>
          <c:idx val="22"/>
          <c:order val="6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(3)'!$AR$11:$AR$14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1.06E-2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18C-4521-90F9-92832984CBC0}"/>
            </c:ext>
          </c:extLst>
        </c:ser>
        <c:ser>
          <c:idx val="23"/>
          <c:order val="7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(3)'!$AS$11:$AS$14</c:f>
              <c:numCache>
                <c:formatCode>General</c:formatCode>
                <c:ptCount val="4"/>
                <c:pt idx="0">
                  <c:v>0.01</c:v>
                </c:pt>
                <c:pt idx="1">
                  <c:v>1.14E-2</c:v>
                </c:pt>
                <c:pt idx="2">
                  <c:v>1.26E-2</c:v>
                </c:pt>
                <c:pt idx="3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18C-4521-90F9-92832984CBC0}"/>
            </c:ext>
          </c:extLst>
        </c:ser>
        <c:ser>
          <c:idx val="24"/>
          <c:order val="8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(3)'!$AT$11:$AT$14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8.5000000000000006E-3</c:v>
                </c:pt>
                <c:pt idx="2">
                  <c:v>9.4999999999999998E-3</c:v>
                </c:pt>
                <c:pt idx="3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18C-4521-90F9-92832984CBC0}"/>
            </c:ext>
          </c:extLst>
        </c:ser>
        <c:ser>
          <c:idx val="25"/>
          <c:order val="9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(3)'!$AU$11:$AU$14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D18C-4521-90F9-92832984CBC0}"/>
            </c:ext>
          </c:extLst>
        </c:ser>
        <c:ser>
          <c:idx val="26"/>
          <c:order val="10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(3)'!$AV$11:$AV$14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D18C-4521-90F9-92832984CBC0}"/>
            </c:ext>
          </c:extLst>
        </c:ser>
        <c:ser>
          <c:idx val="27"/>
          <c:order val="11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(3)'!$AW$11:$AW$14</c:f>
              <c:numCache>
                <c:formatCode>General</c:formatCode>
                <c:ptCount val="4"/>
                <c:pt idx="0">
                  <c:v>1.23E-2</c:v>
                </c:pt>
                <c:pt idx="1">
                  <c:v>1.55E-2</c:v>
                </c:pt>
                <c:pt idx="2">
                  <c:v>1.6E-2</c:v>
                </c:pt>
                <c:pt idx="3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D18C-4521-90F9-92832984CBC0}"/>
            </c:ext>
          </c:extLst>
        </c:ser>
        <c:ser>
          <c:idx val="28"/>
          <c:order val="12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(3)'!$AX$11:$AX$14</c:f>
              <c:numCache>
                <c:formatCode>General</c:formatCode>
                <c:ptCount val="4"/>
                <c:pt idx="0">
                  <c:v>7.3000000000000001E-3</c:v>
                </c:pt>
                <c:pt idx="1">
                  <c:v>8.5000000000000006E-3</c:v>
                </c:pt>
                <c:pt idx="2">
                  <c:v>9.4999999999999998E-3</c:v>
                </c:pt>
                <c:pt idx="3">
                  <c:v>1.18E-2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D18C-4521-90F9-92832984CBC0}"/>
            </c:ext>
          </c:extLst>
        </c:ser>
        <c:ser>
          <c:idx val="29"/>
          <c:order val="13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(3)'!$AY$11:$AY$14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D18C-4521-90F9-92832984CBC0}"/>
            </c:ext>
          </c:extLst>
        </c:ser>
        <c:ser>
          <c:idx val="30"/>
          <c:order val="14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(3)'!$AZ$11:$AZ$14</c:f>
              <c:numCache>
                <c:formatCode>General</c:formatCode>
                <c:ptCount val="4"/>
                <c:pt idx="0">
                  <c:v>8.8000000000000005E-3</c:v>
                </c:pt>
                <c:pt idx="1">
                  <c:v>1.0500000000000001E-2</c:v>
                </c:pt>
                <c:pt idx="2">
                  <c:v>1.18E-2</c:v>
                </c:pt>
                <c:pt idx="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D18C-4521-90F9-92832984CBC0}"/>
            </c:ext>
          </c:extLst>
        </c:ser>
        <c:ser>
          <c:idx val="31"/>
          <c:order val="15"/>
          <c:xVal>
            <c:numRef>
              <c:f>'Result mid(0.25)4 (3)'!$AK$11:$AK$14</c:f>
              <c:numCache>
                <c:formatCode>General</c:formatCode>
                <c:ptCount val="4"/>
                <c:pt idx="0">
                  <c:v>1E-3</c:v>
                </c:pt>
                <c:pt idx="1">
                  <c:v>3.0000000000000001E-3</c:v>
                </c:pt>
                <c:pt idx="2">
                  <c:v>4.4000000000000003E-3</c:v>
                </c:pt>
                <c:pt idx="3">
                  <c:v>6.4000000000000003E-3</c:v>
                </c:pt>
              </c:numCache>
            </c:numRef>
          </c:xVal>
          <c:yVal>
            <c:numRef>
              <c:f>'Result mid(0.25)4 (3)'!$BA$11:$BA$14</c:f>
              <c:numCache>
                <c:formatCode>General</c:formatCode>
                <c:ptCount val="4"/>
                <c:pt idx="0">
                  <c:v>1.23E-2</c:v>
                </c:pt>
                <c:pt idx="1">
                  <c:v>1.55E-2</c:v>
                </c:pt>
                <c:pt idx="2">
                  <c:v>1.6E-2</c:v>
                </c:pt>
                <c:pt idx="3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D18C-4521-90F9-92832984CBC0}"/>
            </c:ext>
          </c:extLst>
        </c:ser>
        <c:ser>
          <c:idx val="32"/>
          <c:order val="16"/>
          <c:spPr>
            <a:ln w="22225" cap="rnd">
              <a:solidFill>
                <a:schemeClr val="accent1"/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(3)'!$T$11:$T$14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D18C-4521-90F9-92832984CBC0}"/>
            </c:ext>
          </c:extLst>
        </c:ser>
        <c:ser>
          <c:idx val="33"/>
          <c:order val="17"/>
          <c:spPr>
            <a:ln w="22225" cap="rnd">
              <a:solidFill>
                <a:schemeClr val="accent2"/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(3)'!$U$11:$U$14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8.9999999999999993E-3</c:v>
                </c:pt>
                <c:pt idx="3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D18C-4521-90F9-92832984CBC0}"/>
            </c:ext>
          </c:extLst>
        </c:ser>
        <c:ser>
          <c:idx val="34"/>
          <c:order val="18"/>
          <c:spPr>
            <a:ln w="22225" cap="rnd">
              <a:solidFill>
                <a:schemeClr val="accent3"/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(3)'!$V$11:$V$14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8.9999999999999993E-3</c:v>
                </c:pt>
                <c:pt idx="3">
                  <c:v>1.04E-2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18C-4521-90F9-92832984CBC0}"/>
            </c:ext>
          </c:extLst>
        </c:ser>
        <c:ser>
          <c:idx val="35"/>
          <c:order val="19"/>
          <c:spPr>
            <a:ln w="22225" cap="rnd">
              <a:solidFill>
                <a:schemeClr val="accent4"/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(3)'!$W$11:$W$14</c:f>
              <c:numCache>
                <c:formatCode>General</c:formatCode>
                <c:ptCount val="4"/>
                <c:pt idx="0">
                  <c:v>9.7000000000000003E-3</c:v>
                </c:pt>
                <c:pt idx="1">
                  <c:v>1.0999999999999999E-2</c:v>
                </c:pt>
                <c:pt idx="2">
                  <c:v>1.24E-2</c:v>
                </c:pt>
                <c:pt idx="3">
                  <c:v>1.47E-2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D18C-4521-90F9-92832984CBC0}"/>
            </c:ext>
          </c:extLst>
        </c:ser>
        <c:ser>
          <c:idx val="36"/>
          <c:order val="20"/>
          <c:spPr>
            <a:ln w="22225" cap="rnd">
              <a:solidFill>
                <a:schemeClr val="accent5"/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(3)'!$X$11:$X$14</c:f>
              <c:numCache>
                <c:formatCode>General</c:formatCode>
                <c:ptCount val="4"/>
                <c:pt idx="0">
                  <c:v>6.3E-3</c:v>
                </c:pt>
                <c:pt idx="1">
                  <c:v>8.6E-3</c:v>
                </c:pt>
                <c:pt idx="2">
                  <c:v>9.1000000000000004E-3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D18C-4521-90F9-92832984CBC0}"/>
            </c:ext>
          </c:extLst>
        </c:ser>
        <c:ser>
          <c:idx val="37"/>
          <c:order val="21"/>
          <c:spPr>
            <a:ln w="22225" cap="rnd">
              <a:solidFill>
                <a:schemeClr val="accent6"/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(3)'!$Y$11:$Y$14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9.4000000000000004E-3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D18C-4521-90F9-92832984CBC0}"/>
            </c:ext>
          </c:extLst>
        </c:ser>
        <c:ser>
          <c:idx val="38"/>
          <c:order val="22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(3)'!$Z$11:$Z$14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9.4999999999999998E-3</c:v>
                </c:pt>
                <c:pt idx="2">
                  <c:v>0.01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D18C-4521-90F9-92832984CBC0}"/>
            </c:ext>
          </c:extLst>
        </c:ser>
        <c:ser>
          <c:idx val="39"/>
          <c:order val="23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(3)'!$AA$11:$AA$14</c:f>
              <c:numCache>
                <c:formatCode>General</c:formatCode>
                <c:ptCount val="4"/>
                <c:pt idx="0">
                  <c:v>1.09E-2</c:v>
                </c:pt>
                <c:pt idx="1">
                  <c:v>1.23E-2</c:v>
                </c:pt>
                <c:pt idx="2">
                  <c:v>1.4E-2</c:v>
                </c:pt>
                <c:pt idx="3">
                  <c:v>1.66E-2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D18C-4521-90F9-92832984CBC0}"/>
            </c:ext>
          </c:extLst>
        </c:ser>
        <c:ser>
          <c:idx val="40"/>
          <c:order val="24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(3)'!$AB$11:$AB$14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7.1000000000000004E-3</c:v>
                </c:pt>
                <c:pt idx="2">
                  <c:v>7.4000000000000003E-3</c:v>
                </c:pt>
                <c:pt idx="3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D18C-4521-90F9-92832984CBC0}"/>
            </c:ext>
          </c:extLst>
        </c:ser>
        <c:ser>
          <c:idx val="41"/>
          <c:order val="25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(3)'!$AC$11:$AC$14</c:f>
              <c:numCache>
                <c:formatCode>General</c:formatCode>
                <c:ptCount val="4"/>
                <c:pt idx="0">
                  <c:v>6.3E-3</c:v>
                </c:pt>
                <c:pt idx="1">
                  <c:v>7.4000000000000003E-3</c:v>
                </c:pt>
                <c:pt idx="2">
                  <c:v>8.0000000000000002E-3</c:v>
                </c:pt>
                <c:pt idx="3">
                  <c:v>9.4000000000000004E-3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D18C-4521-90F9-92832984CBC0}"/>
            </c:ext>
          </c:extLst>
        </c:ser>
        <c:ser>
          <c:idx val="42"/>
          <c:order val="26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(3)'!$AD$11:$AD$14</c:f>
              <c:numCache>
                <c:formatCode>General</c:formatCode>
                <c:ptCount val="4"/>
                <c:pt idx="0">
                  <c:v>6.3E-3</c:v>
                </c:pt>
                <c:pt idx="1">
                  <c:v>7.4999999999999997E-3</c:v>
                </c:pt>
                <c:pt idx="2">
                  <c:v>8.0000000000000002E-3</c:v>
                </c:pt>
                <c:pt idx="3">
                  <c:v>9.4999999999999998E-3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D18C-4521-90F9-92832984CBC0}"/>
            </c:ext>
          </c:extLst>
        </c:ser>
        <c:ser>
          <c:idx val="43"/>
          <c:order val="27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(3)'!$AE$11:$AE$14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9.7000000000000003E-3</c:v>
                </c:pt>
                <c:pt idx="2">
                  <c:v>1.03E-2</c:v>
                </c:pt>
                <c:pt idx="3">
                  <c:v>1.17E-2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D18C-4521-90F9-92832984CBC0}"/>
            </c:ext>
          </c:extLst>
        </c:ser>
        <c:ser>
          <c:idx val="44"/>
          <c:order val="28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(3)'!$AF$11:$AF$14</c:f>
              <c:numCache>
                <c:formatCode>General</c:formatCode>
                <c:ptCount val="4"/>
                <c:pt idx="0">
                  <c:v>6.4999999999999997E-3</c:v>
                </c:pt>
                <c:pt idx="1">
                  <c:v>8.0000000000000002E-3</c:v>
                </c:pt>
                <c:pt idx="2">
                  <c:v>8.5000000000000006E-3</c:v>
                </c:pt>
                <c:pt idx="3">
                  <c:v>9.7999999999999997E-3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D18C-4521-90F9-92832984CBC0}"/>
            </c:ext>
          </c:extLst>
        </c:ser>
        <c:ser>
          <c:idx val="45"/>
          <c:order val="29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(3)'!$AG$11:$AG$14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9.7999999999999997E-3</c:v>
                </c:pt>
                <c:pt idx="2">
                  <c:v>1.0500000000000001E-2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D18C-4521-90F9-92832984CBC0}"/>
            </c:ext>
          </c:extLst>
        </c:ser>
        <c:ser>
          <c:idx val="46"/>
          <c:order val="30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(3)'!$AH$11:$AH$14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9.7999999999999997E-3</c:v>
                </c:pt>
                <c:pt idx="2">
                  <c:v>1.0500000000000001E-2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D18C-4521-90F9-92832984CBC0}"/>
            </c:ext>
          </c:extLst>
        </c:ser>
        <c:ser>
          <c:idx val="47"/>
          <c:order val="31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xVal>
            <c:numRef>
              <c:f>'Result mid(0.25)4 (3)'!$S$11:$S$14</c:f>
              <c:numCache>
                <c:formatCode>General</c:formatCode>
                <c:ptCount val="4"/>
                <c:pt idx="0">
                  <c:v>1.1000000000000001E-3</c:v>
                </c:pt>
                <c:pt idx="1">
                  <c:v>3.2000000000000002E-3</c:v>
                </c:pt>
                <c:pt idx="2">
                  <c:v>4.7999999999999996E-3</c:v>
                </c:pt>
                <c:pt idx="3">
                  <c:v>7.4000000000000003E-3</c:v>
                </c:pt>
              </c:numCache>
            </c:numRef>
          </c:xVal>
          <c:yVal>
            <c:numRef>
              <c:f>'Result mid(0.25)4 (3)'!$AI$11:$AI$14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1.0500000000000001E-2</c:v>
                </c:pt>
                <c:pt idx="2">
                  <c:v>1.1299999999999999E-2</c:v>
                </c:pt>
                <c:pt idx="3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D18C-4521-90F9-92832984CBC0}"/>
            </c:ext>
          </c:extLst>
        </c:ser>
        <c:ser>
          <c:idx val="0"/>
          <c:order val="3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(3)'!$B$11:$B$14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7.3000000000000001E-3</c:v>
                </c:pt>
                <c:pt idx="2">
                  <c:v>8.0000000000000002E-3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18C-4521-90F9-92832984CBC0}"/>
            </c:ext>
          </c:extLst>
        </c:ser>
        <c:ser>
          <c:idx val="1"/>
          <c:order val="33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(3)'!$C$11:$C$14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8.3000000000000001E-3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18C-4521-90F9-92832984CBC0}"/>
            </c:ext>
          </c:extLst>
        </c:ser>
        <c:ser>
          <c:idx val="2"/>
          <c:order val="34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(3)'!$D$11:$D$14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8.3999999999999995E-3</c:v>
                </c:pt>
                <c:pt idx="2">
                  <c:v>9.7000000000000003E-3</c:v>
                </c:pt>
                <c:pt idx="3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18C-4521-90F9-92832984CBC0}"/>
            </c:ext>
          </c:extLst>
        </c:ser>
        <c:ser>
          <c:idx val="3"/>
          <c:order val="35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(3)'!$E$11:$E$14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1.04E-2</c:v>
                </c:pt>
                <c:pt idx="2">
                  <c:v>1.2E-2</c:v>
                </c:pt>
                <c:pt idx="3">
                  <c:v>1.77E-2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18C-4521-90F9-92832984CBC0}"/>
            </c:ext>
          </c:extLst>
        </c:ser>
        <c:ser>
          <c:idx val="4"/>
          <c:order val="36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(3)'!$F$11:$F$14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6.3E-3</c:v>
                </c:pt>
                <c:pt idx="2">
                  <c:v>7.3000000000000001E-3</c:v>
                </c:pt>
                <c:pt idx="3">
                  <c:v>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18C-4521-90F9-92832984CBC0}"/>
            </c:ext>
          </c:extLst>
        </c:ser>
        <c:ser>
          <c:idx val="5"/>
          <c:order val="37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(3)'!$G$11:$G$14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8.0000000000000002E-3</c:v>
                </c:pt>
                <c:pt idx="2">
                  <c:v>8.6999999999999994E-3</c:v>
                </c:pt>
                <c:pt idx="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18C-4521-90F9-92832984CBC0}"/>
            </c:ext>
          </c:extLst>
        </c:ser>
        <c:ser>
          <c:idx val="6"/>
          <c:order val="38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(3)'!$H$11:$H$14</c:f>
              <c:numCache>
                <c:formatCode>General</c:formatCode>
                <c:ptCount val="4"/>
                <c:pt idx="0">
                  <c:v>6.7000000000000002E-3</c:v>
                </c:pt>
                <c:pt idx="1">
                  <c:v>8.0000000000000002E-3</c:v>
                </c:pt>
                <c:pt idx="2">
                  <c:v>8.6999999999999994E-3</c:v>
                </c:pt>
                <c:pt idx="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18C-4521-90F9-92832984CBC0}"/>
            </c:ext>
          </c:extLst>
        </c:ser>
        <c:ser>
          <c:idx val="7"/>
          <c:order val="39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(3)'!$I$11:$I$14</c:f>
              <c:numCache>
                <c:formatCode>General</c:formatCode>
                <c:ptCount val="4"/>
                <c:pt idx="0">
                  <c:v>8.6999999999999994E-3</c:v>
                </c:pt>
                <c:pt idx="1">
                  <c:v>9.7000000000000003E-3</c:v>
                </c:pt>
                <c:pt idx="2">
                  <c:v>1.0999999999999999E-2</c:v>
                </c:pt>
                <c:pt idx="3">
                  <c:v>1.6400000000000001E-2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18C-4521-90F9-92832984CBC0}"/>
            </c:ext>
          </c:extLst>
        </c:ser>
        <c:ser>
          <c:idx val="8"/>
          <c:order val="40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(3)'!$J$11:$J$14</c:f>
              <c:numCache>
                <c:formatCode>General</c:formatCode>
                <c:ptCount val="4"/>
                <c:pt idx="0">
                  <c:v>5.7000000000000002E-3</c:v>
                </c:pt>
                <c:pt idx="1">
                  <c:v>7.1000000000000004E-3</c:v>
                </c:pt>
                <c:pt idx="2">
                  <c:v>8.3000000000000001E-3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18C-4521-90F9-92832984CBC0}"/>
            </c:ext>
          </c:extLst>
        </c:ser>
        <c:ser>
          <c:idx val="9"/>
          <c:order val="41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(3)'!$K$11:$K$14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9.4000000000000004E-3</c:v>
                </c:pt>
                <c:pt idx="2">
                  <c:v>1.09E-2</c:v>
                </c:pt>
                <c:pt idx="3">
                  <c:v>1.46E-2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18C-4521-90F9-92832984CBC0}"/>
            </c:ext>
          </c:extLst>
        </c:ser>
        <c:ser>
          <c:idx val="10"/>
          <c:order val="42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(3)'!$L$11:$L$14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9.4000000000000004E-3</c:v>
                </c:pt>
                <c:pt idx="2">
                  <c:v>1.09E-2</c:v>
                </c:pt>
                <c:pt idx="3">
                  <c:v>1.46E-2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18C-4521-90F9-92832984CBC0}"/>
            </c:ext>
          </c:extLst>
        </c:ser>
        <c:ser>
          <c:idx val="11"/>
          <c:order val="43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(3)'!$M$11:$M$14</c:f>
              <c:numCache>
                <c:formatCode>General</c:formatCode>
                <c:ptCount val="4"/>
                <c:pt idx="0">
                  <c:v>8.8999999999999999E-3</c:v>
                </c:pt>
                <c:pt idx="1">
                  <c:v>0.01</c:v>
                </c:pt>
                <c:pt idx="2">
                  <c:v>1.09E-2</c:v>
                </c:pt>
                <c:pt idx="3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18C-4521-90F9-92832984CBC0}"/>
            </c:ext>
          </c:extLst>
        </c:ser>
        <c:ser>
          <c:idx val="12"/>
          <c:order val="44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(3)'!$N$11:$N$14</c:f>
              <c:numCache>
                <c:formatCode>General</c:formatCode>
                <c:ptCount val="4"/>
                <c:pt idx="0">
                  <c:v>6.3E-3</c:v>
                </c:pt>
                <c:pt idx="1">
                  <c:v>7.7000000000000002E-3</c:v>
                </c:pt>
                <c:pt idx="2">
                  <c:v>9.1999999999999998E-3</c:v>
                </c:pt>
                <c:pt idx="3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18C-4521-90F9-92832984CBC0}"/>
            </c:ext>
          </c:extLst>
        </c:ser>
        <c:ser>
          <c:idx val="13"/>
          <c:order val="45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(3)'!$O$11:$O$14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0.01</c:v>
                </c:pt>
                <c:pt idx="2">
                  <c:v>1.15E-2</c:v>
                </c:pt>
                <c:pt idx="3">
                  <c:v>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18C-4521-90F9-92832984CBC0}"/>
            </c:ext>
          </c:extLst>
        </c:ser>
        <c:ser>
          <c:idx val="14"/>
          <c:order val="46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(3)'!$P$11:$P$14</c:f>
              <c:numCache>
                <c:formatCode>General</c:formatCode>
                <c:ptCount val="4"/>
                <c:pt idx="0">
                  <c:v>8.3000000000000001E-3</c:v>
                </c:pt>
                <c:pt idx="1">
                  <c:v>0.01</c:v>
                </c:pt>
                <c:pt idx="2">
                  <c:v>1.15E-2</c:v>
                </c:pt>
                <c:pt idx="3">
                  <c:v>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18C-4521-90F9-92832984CBC0}"/>
            </c:ext>
          </c:extLst>
        </c:ser>
        <c:ser>
          <c:idx val="15"/>
          <c:order val="47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'Result mid(0.25)4 (3)'!$A$11:$A$14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3.3999999999999998E-3</c:v>
                </c:pt>
                <c:pt idx="2">
                  <c:v>5.4000000000000003E-3</c:v>
                </c:pt>
                <c:pt idx="3">
                  <c:v>8.5000000000000006E-3</c:v>
                </c:pt>
              </c:numCache>
            </c:numRef>
          </c:xVal>
          <c:yVal>
            <c:numRef>
              <c:f>'Result mid(0.25)4 (3)'!$Q$11:$Q$14</c:f>
              <c:numCache>
                <c:formatCode>General</c:formatCode>
                <c:ptCount val="4"/>
                <c:pt idx="0">
                  <c:v>1.03E-2</c:v>
                </c:pt>
                <c:pt idx="1">
                  <c:v>1.18E-2</c:v>
                </c:pt>
                <c:pt idx="2">
                  <c:v>1.35E-2</c:v>
                </c:pt>
                <c:pt idx="3">
                  <c:v>2.0799999999999999E-2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18C-4521-90F9-92832984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3984"/>
        <c:axId val="126875520"/>
      </c:scatterChart>
      <c:valAx>
        <c:axId val="1268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75520"/>
        <c:crosses val="autoZero"/>
        <c:crossBetween val="midCat"/>
      </c:valAx>
      <c:valAx>
        <c:axId val="126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73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(2)'!$B$8:$BK$8</c:f>
              <c:numCache>
                <c:formatCode>General</c:formatCode>
                <c:ptCount val="62"/>
                <c:pt idx="0">
                  <c:v>7.3000000000000001E-3</c:v>
                </c:pt>
                <c:pt idx="1">
                  <c:v>7.7000000000000002E-3</c:v>
                </c:pt>
                <c:pt idx="2">
                  <c:v>7.7000000000000002E-3</c:v>
                </c:pt>
                <c:pt idx="3">
                  <c:v>8.6999999999999994E-3</c:v>
                </c:pt>
                <c:pt idx="5">
                  <c:v>5.7000000000000002E-3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10">
                  <c:v>6.3E-3</c:v>
                </c:pt>
                <c:pt idx="11">
                  <c:v>8.6E-3</c:v>
                </c:pt>
                <c:pt idx="12">
                  <c:v>8.6E-3</c:v>
                </c:pt>
                <c:pt idx="13">
                  <c:v>8.8999999999999999E-3</c:v>
                </c:pt>
                <c:pt idx="15">
                  <c:v>7.3000000000000001E-3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9.4999999999999998E-3</c:v>
                </c:pt>
                <c:pt idx="21">
                  <c:v>7.7000000000000002E-3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9.7000000000000003E-3</c:v>
                </c:pt>
                <c:pt idx="26">
                  <c:v>8.6E-3</c:v>
                </c:pt>
                <c:pt idx="27">
                  <c:v>8.8999999999999999E-3</c:v>
                </c:pt>
                <c:pt idx="28">
                  <c:v>8.8999999999999999E-3</c:v>
                </c:pt>
                <c:pt idx="29">
                  <c:v>1.09E-2</c:v>
                </c:pt>
                <c:pt idx="31">
                  <c:v>6.8999999999999999E-3</c:v>
                </c:pt>
                <c:pt idx="32">
                  <c:v>6.8999999999999999E-3</c:v>
                </c:pt>
                <c:pt idx="33">
                  <c:v>6.8999999999999999E-3</c:v>
                </c:pt>
                <c:pt idx="34">
                  <c:v>8.3000000000000001E-3</c:v>
                </c:pt>
                <c:pt idx="36">
                  <c:v>7.4999999999999997E-3</c:v>
                </c:pt>
                <c:pt idx="37">
                  <c:v>9.2999999999999992E-3</c:v>
                </c:pt>
                <c:pt idx="38">
                  <c:v>9.2999999999999992E-3</c:v>
                </c:pt>
                <c:pt idx="39">
                  <c:v>8.8000000000000005E-3</c:v>
                </c:pt>
                <c:pt idx="42">
                  <c:v>7.3000000000000001E-3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8.3999999999999995E-3</c:v>
                </c:pt>
                <c:pt idx="47">
                  <c:v>7.1000000000000004E-3</c:v>
                </c:pt>
                <c:pt idx="48">
                  <c:v>8.8999999999999999E-3</c:v>
                </c:pt>
                <c:pt idx="49">
                  <c:v>8.8999999999999999E-3</c:v>
                </c:pt>
                <c:pt idx="50">
                  <c:v>9.4000000000000004E-3</c:v>
                </c:pt>
                <c:pt idx="52">
                  <c:v>8.0000000000000002E-3</c:v>
                </c:pt>
                <c:pt idx="53">
                  <c:v>9.2999999999999992E-3</c:v>
                </c:pt>
                <c:pt idx="54">
                  <c:v>9.4999999999999998E-3</c:v>
                </c:pt>
                <c:pt idx="55">
                  <c:v>0.01</c:v>
                </c:pt>
                <c:pt idx="57">
                  <c:v>8.0000000000000002E-3</c:v>
                </c:pt>
                <c:pt idx="58">
                  <c:v>9.2999999999999992E-3</c:v>
                </c:pt>
                <c:pt idx="59">
                  <c:v>9.4999999999999998E-3</c:v>
                </c:pt>
                <c:pt idx="6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2-4799-8322-A66DDE0FE9D4}"/>
            </c:ext>
          </c:extLst>
        </c:ser>
        <c:ser>
          <c:idx val="4"/>
          <c:order val="1"/>
          <c:tx>
            <c:v>IO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(2)'!$B$11:$BK$11</c:f>
              <c:numCache>
                <c:formatCode>General</c:formatCode>
                <c:ptCount val="62"/>
                <c:pt idx="0">
                  <c:v>1.0999999999999999E-2</c:v>
                </c:pt>
                <c:pt idx="1">
                  <c:v>1.0699999999999999E-2</c:v>
                </c:pt>
                <c:pt idx="2">
                  <c:v>1.0699999999999999E-2</c:v>
                </c:pt>
                <c:pt idx="3">
                  <c:v>1.14E-2</c:v>
                </c:pt>
                <c:pt idx="5">
                  <c:v>8.0000000000000002E-3</c:v>
                </c:pt>
                <c:pt idx="6">
                  <c:v>8.6999999999999994E-3</c:v>
                </c:pt>
                <c:pt idx="7">
                  <c:v>8.6999999999999994E-3</c:v>
                </c:pt>
                <c:pt idx="8">
                  <c:v>0.01</c:v>
                </c:pt>
                <c:pt idx="10">
                  <c:v>8.8999999999999999E-3</c:v>
                </c:pt>
                <c:pt idx="11">
                  <c:v>1.12E-2</c:v>
                </c:pt>
                <c:pt idx="12">
                  <c:v>1.12E-2</c:v>
                </c:pt>
                <c:pt idx="13">
                  <c:v>1.12E-2</c:v>
                </c:pt>
                <c:pt idx="15">
                  <c:v>0.01</c:v>
                </c:pt>
                <c:pt idx="16">
                  <c:v>1.2E-2</c:v>
                </c:pt>
                <c:pt idx="17">
                  <c:v>1.2E-2</c:v>
                </c:pt>
                <c:pt idx="18">
                  <c:v>1.23E-2</c:v>
                </c:pt>
                <c:pt idx="21">
                  <c:v>1.1299999999999999E-2</c:v>
                </c:pt>
                <c:pt idx="22">
                  <c:v>1.1299999999999999E-2</c:v>
                </c:pt>
                <c:pt idx="23">
                  <c:v>1.14E-2</c:v>
                </c:pt>
                <c:pt idx="24">
                  <c:v>1.2999999999999999E-2</c:v>
                </c:pt>
                <c:pt idx="26">
                  <c:v>1.29E-2</c:v>
                </c:pt>
                <c:pt idx="27">
                  <c:v>1.29E-2</c:v>
                </c:pt>
                <c:pt idx="28">
                  <c:v>1.29E-2</c:v>
                </c:pt>
                <c:pt idx="29">
                  <c:v>1.46E-2</c:v>
                </c:pt>
                <c:pt idx="31">
                  <c:v>1.06E-2</c:v>
                </c:pt>
                <c:pt idx="32">
                  <c:v>9.7000000000000003E-3</c:v>
                </c:pt>
                <c:pt idx="33">
                  <c:v>9.7000000000000003E-3</c:v>
                </c:pt>
                <c:pt idx="34">
                  <c:v>1.09E-2</c:v>
                </c:pt>
                <c:pt idx="36">
                  <c:v>1.0500000000000001E-2</c:v>
                </c:pt>
                <c:pt idx="37">
                  <c:v>1.2800000000000001E-2</c:v>
                </c:pt>
                <c:pt idx="38">
                  <c:v>1.2800000000000001E-2</c:v>
                </c:pt>
                <c:pt idx="39">
                  <c:v>1.18E-2</c:v>
                </c:pt>
                <c:pt idx="42">
                  <c:v>1.1299999999999999E-2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1.14E-2</c:v>
                </c:pt>
                <c:pt idx="47">
                  <c:v>1.03E-2</c:v>
                </c:pt>
                <c:pt idx="48">
                  <c:v>1.2E-2</c:v>
                </c:pt>
                <c:pt idx="49">
                  <c:v>1.2E-2</c:v>
                </c:pt>
                <c:pt idx="50">
                  <c:v>1.23E-2</c:v>
                </c:pt>
                <c:pt idx="52">
                  <c:v>1.18E-2</c:v>
                </c:pt>
                <c:pt idx="53">
                  <c:v>1.2800000000000001E-2</c:v>
                </c:pt>
                <c:pt idx="54">
                  <c:v>1.3299999999999999E-2</c:v>
                </c:pt>
                <c:pt idx="55">
                  <c:v>1.3299999999999999E-2</c:v>
                </c:pt>
                <c:pt idx="57">
                  <c:v>1.18E-2</c:v>
                </c:pt>
                <c:pt idx="58">
                  <c:v>1.2800000000000001E-2</c:v>
                </c:pt>
                <c:pt idx="59">
                  <c:v>1.3299999999999999E-2</c:v>
                </c:pt>
                <c:pt idx="60">
                  <c:v>1.3299999999999999E-2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2-4799-8322-A66DDE0FE9D4}"/>
            </c:ext>
          </c:extLst>
        </c:ser>
        <c:ser>
          <c:idx val="7"/>
          <c:order val="2"/>
          <c:tx>
            <c:v>LS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(2)'!$B$14:$BK$14</c:f>
              <c:numCache>
                <c:formatCode>General</c:formatCode>
                <c:ptCount val="62"/>
                <c:pt idx="0">
                  <c:v>4.4499999999999998E-2</c:v>
                </c:pt>
                <c:pt idx="1">
                  <c:v>3.5299999999999998E-2</c:v>
                </c:pt>
                <c:pt idx="2">
                  <c:v>3.6400000000000002E-2</c:v>
                </c:pt>
                <c:pt idx="3">
                  <c:v>3.5400000000000001E-2</c:v>
                </c:pt>
                <c:pt idx="5">
                  <c:v>2.7E-2</c:v>
                </c:pt>
                <c:pt idx="6">
                  <c:v>2.7E-2</c:v>
                </c:pt>
                <c:pt idx="7">
                  <c:v>2.7E-2</c:v>
                </c:pt>
                <c:pt idx="8">
                  <c:v>2.7699999999999999E-2</c:v>
                </c:pt>
                <c:pt idx="10">
                  <c:v>3.09E-2</c:v>
                </c:pt>
                <c:pt idx="11">
                  <c:v>3.3700000000000001E-2</c:v>
                </c:pt>
                <c:pt idx="12">
                  <c:v>3.4000000000000002E-2</c:v>
                </c:pt>
                <c:pt idx="13">
                  <c:v>3.2899999999999999E-2</c:v>
                </c:pt>
                <c:pt idx="15">
                  <c:v>3.5200000000000002E-2</c:v>
                </c:pt>
                <c:pt idx="16">
                  <c:v>3.78E-2</c:v>
                </c:pt>
                <c:pt idx="17">
                  <c:v>3.85E-2</c:v>
                </c:pt>
                <c:pt idx="18">
                  <c:v>3.5499999999999997E-2</c:v>
                </c:pt>
                <c:pt idx="21">
                  <c:v>3.9300000000000002E-2</c:v>
                </c:pt>
                <c:pt idx="22">
                  <c:v>3.9699999999999999E-2</c:v>
                </c:pt>
                <c:pt idx="23">
                  <c:v>4.1399999999999999E-2</c:v>
                </c:pt>
                <c:pt idx="24">
                  <c:v>4.0500000000000001E-2</c:v>
                </c:pt>
                <c:pt idx="26">
                  <c:v>4.5400000000000003E-2</c:v>
                </c:pt>
                <c:pt idx="27">
                  <c:v>4.5699999999999998E-2</c:v>
                </c:pt>
                <c:pt idx="28">
                  <c:v>4.7699999999999999E-2</c:v>
                </c:pt>
                <c:pt idx="29">
                  <c:v>4.6600000000000003E-2</c:v>
                </c:pt>
                <c:pt idx="31">
                  <c:v>4.3400000000000001E-2</c:v>
                </c:pt>
                <c:pt idx="32">
                  <c:v>3.32E-2</c:v>
                </c:pt>
                <c:pt idx="33">
                  <c:v>3.4000000000000002E-2</c:v>
                </c:pt>
                <c:pt idx="34">
                  <c:v>3.3700000000000001E-2</c:v>
                </c:pt>
                <c:pt idx="36">
                  <c:v>3.9E-2</c:v>
                </c:pt>
                <c:pt idx="37">
                  <c:v>4.1300000000000003E-2</c:v>
                </c:pt>
                <c:pt idx="38">
                  <c:v>4.1500000000000002E-2</c:v>
                </c:pt>
                <c:pt idx="39">
                  <c:v>3.7499999999999999E-2</c:v>
                </c:pt>
                <c:pt idx="42">
                  <c:v>3.8699999999999998E-2</c:v>
                </c:pt>
                <c:pt idx="43">
                  <c:v>3.8399999999999997E-2</c:v>
                </c:pt>
                <c:pt idx="44">
                  <c:v>3.9399999999999998E-2</c:v>
                </c:pt>
                <c:pt idx="45">
                  <c:v>3.3700000000000001E-2</c:v>
                </c:pt>
                <c:pt idx="47">
                  <c:v>3.8300000000000001E-2</c:v>
                </c:pt>
                <c:pt idx="48">
                  <c:v>4.0300000000000002E-2</c:v>
                </c:pt>
                <c:pt idx="49">
                  <c:v>4.0300000000000002E-2</c:v>
                </c:pt>
                <c:pt idx="50">
                  <c:v>3.8300000000000001E-2</c:v>
                </c:pt>
                <c:pt idx="52">
                  <c:v>4.3700000000000003E-2</c:v>
                </c:pt>
                <c:pt idx="53">
                  <c:v>4.2799999999999998E-2</c:v>
                </c:pt>
                <c:pt idx="54">
                  <c:v>4.24E-2</c:v>
                </c:pt>
                <c:pt idx="55">
                  <c:v>3.8100000000000002E-2</c:v>
                </c:pt>
                <c:pt idx="57">
                  <c:v>4.3700000000000003E-2</c:v>
                </c:pt>
                <c:pt idx="58">
                  <c:v>4.2799999999999998E-2</c:v>
                </c:pt>
                <c:pt idx="59">
                  <c:v>4.24E-2</c:v>
                </c:pt>
                <c:pt idx="60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2-4799-8322-A66DDE0FE9D4}"/>
            </c:ext>
          </c:extLst>
        </c:ser>
        <c:ser>
          <c:idx val="10"/>
          <c:order val="3"/>
          <c:tx>
            <c:v>CP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(2)'!$B$17:$BK$17</c:f>
              <c:numCache>
                <c:formatCode>General</c:formatCode>
                <c:ptCount val="62"/>
                <c:pt idx="0">
                  <c:v>9.2799999999999994E-2</c:v>
                </c:pt>
                <c:pt idx="1">
                  <c:v>7.0300000000000001E-2</c:v>
                </c:pt>
                <c:pt idx="2">
                  <c:v>7.6700000000000004E-2</c:v>
                </c:pt>
                <c:pt idx="3">
                  <c:v>7.0000000000000007E-2</c:v>
                </c:pt>
                <c:pt idx="5">
                  <c:v>5.4300000000000001E-2</c:v>
                </c:pt>
                <c:pt idx="6">
                  <c:v>5.6300000000000003E-2</c:v>
                </c:pt>
                <c:pt idx="7">
                  <c:v>5.7000000000000002E-2</c:v>
                </c:pt>
                <c:pt idx="8">
                  <c:v>5.62E-2</c:v>
                </c:pt>
                <c:pt idx="10">
                  <c:v>6.3100000000000003E-2</c:v>
                </c:pt>
                <c:pt idx="11">
                  <c:v>6.9199999999999998E-2</c:v>
                </c:pt>
                <c:pt idx="12">
                  <c:v>7.2900000000000006E-2</c:v>
                </c:pt>
                <c:pt idx="13">
                  <c:v>6.5500000000000003E-2</c:v>
                </c:pt>
                <c:pt idx="15">
                  <c:v>7.1999999999999995E-2</c:v>
                </c:pt>
                <c:pt idx="16">
                  <c:v>7.7600000000000002E-2</c:v>
                </c:pt>
                <c:pt idx="17">
                  <c:v>8.1000000000000003E-2</c:v>
                </c:pt>
                <c:pt idx="21">
                  <c:v>8.1299999999999997E-2</c:v>
                </c:pt>
                <c:pt idx="22">
                  <c:v>7.7700000000000005E-2</c:v>
                </c:pt>
                <c:pt idx="23">
                  <c:v>8.5400000000000004E-2</c:v>
                </c:pt>
                <c:pt idx="24">
                  <c:v>8.0500000000000002E-2</c:v>
                </c:pt>
                <c:pt idx="26">
                  <c:v>9.4899999999999998E-2</c:v>
                </c:pt>
                <c:pt idx="27">
                  <c:v>9.2600000000000002E-2</c:v>
                </c:pt>
                <c:pt idx="28">
                  <c:v>0.10059999999999999</c:v>
                </c:pt>
                <c:pt idx="29">
                  <c:v>9.3200000000000005E-2</c:v>
                </c:pt>
                <c:pt idx="31">
                  <c:v>9.2600000000000002E-2</c:v>
                </c:pt>
                <c:pt idx="32">
                  <c:v>6.9800000000000001E-2</c:v>
                </c:pt>
                <c:pt idx="33">
                  <c:v>7.1199999999999999E-2</c:v>
                </c:pt>
                <c:pt idx="34">
                  <c:v>6.9699999999999998E-2</c:v>
                </c:pt>
                <c:pt idx="36">
                  <c:v>7.9500000000000001E-2</c:v>
                </c:pt>
                <c:pt idx="37">
                  <c:v>8.5000000000000006E-2</c:v>
                </c:pt>
                <c:pt idx="38">
                  <c:v>8.6999999999999994E-2</c:v>
                </c:pt>
                <c:pt idx="39">
                  <c:v>7.8799999999999995E-2</c:v>
                </c:pt>
                <c:pt idx="42">
                  <c:v>7.7700000000000005E-2</c:v>
                </c:pt>
                <c:pt idx="43">
                  <c:v>7.6700000000000004E-2</c:v>
                </c:pt>
                <c:pt idx="44">
                  <c:v>8.4000000000000005E-2</c:v>
                </c:pt>
                <c:pt idx="45">
                  <c:v>7.5399999999999995E-2</c:v>
                </c:pt>
                <c:pt idx="47">
                  <c:v>7.8299999999999995E-2</c:v>
                </c:pt>
                <c:pt idx="48">
                  <c:v>8.3199999999999996E-2</c:v>
                </c:pt>
                <c:pt idx="49">
                  <c:v>8.5199999999999998E-2</c:v>
                </c:pt>
                <c:pt idx="50">
                  <c:v>7.8899999999999998E-2</c:v>
                </c:pt>
                <c:pt idx="52">
                  <c:v>8.9200000000000002E-2</c:v>
                </c:pt>
                <c:pt idx="53">
                  <c:v>8.9800000000000005E-2</c:v>
                </c:pt>
                <c:pt idx="54">
                  <c:v>9.5899999999999999E-2</c:v>
                </c:pt>
                <c:pt idx="57">
                  <c:v>8.9200000000000002E-2</c:v>
                </c:pt>
                <c:pt idx="58">
                  <c:v>8.9800000000000005E-2</c:v>
                </c:pt>
                <c:pt idx="59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2-4799-8322-A66DDE0F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13248"/>
        <c:axId val="127014784"/>
      </c:scatterChart>
      <c:valAx>
        <c:axId val="1270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14784"/>
        <c:crosses val="autoZero"/>
        <c:crossBetween val="midCat"/>
      </c:valAx>
      <c:valAx>
        <c:axId val="1270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(2)'!$B$24:$BK$24</c:f>
              <c:numCache>
                <c:formatCode>General</c:formatCode>
                <c:ptCount val="62"/>
                <c:pt idx="0">
                  <c:v>6.0000000000000001E-3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8.6999999999999994E-3</c:v>
                </c:pt>
                <c:pt idx="5">
                  <c:v>5.0000000000000001E-3</c:v>
                </c:pt>
                <c:pt idx="6">
                  <c:v>6.7000000000000002E-3</c:v>
                </c:pt>
                <c:pt idx="7">
                  <c:v>6.7000000000000002E-3</c:v>
                </c:pt>
                <c:pt idx="8">
                  <c:v>8.6999999999999994E-3</c:v>
                </c:pt>
                <c:pt idx="10">
                  <c:v>5.7000000000000002E-3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8.8999999999999999E-3</c:v>
                </c:pt>
                <c:pt idx="15">
                  <c:v>6.3E-3</c:v>
                </c:pt>
                <c:pt idx="16">
                  <c:v>8.3000000000000001E-3</c:v>
                </c:pt>
                <c:pt idx="17">
                  <c:v>8.3000000000000001E-3</c:v>
                </c:pt>
                <c:pt idx="18">
                  <c:v>1.03E-2</c:v>
                </c:pt>
                <c:pt idx="21">
                  <c:v>5.7000000000000002E-3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9.7000000000000003E-3</c:v>
                </c:pt>
                <c:pt idx="26">
                  <c:v>6.3E-3</c:v>
                </c:pt>
                <c:pt idx="27">
                  <c:v>7.7000000000000002E-3</c:v>
                </c:pt>
                <c:pt idx="28">
                  <c:v>7.7000000000000002E-3</c:v>
                </c:pt>
                <c:pt idx="29">
                  <c:v>1.09E-2</c:v>
                </c:pt>
                <c:pt idx="31">
                  <c:v>5.4000000000000003E-3</c:v>
                </c:pt>
                <c:pt idx="32">
                  <c:v>6.3E-3</c:v>
                </c:pt>
                <c:pt idx="33">
                  <c:v>6.3E-3</c:v>
                </c:pt>
                <c:pt idx="34">
                  <c:v>8.3000000000000001E-3</c:v>
                </c:pt>
                <c:pt idx="36">
                  <c:v>6.4999999999999997E-3</c:v>
                </c:pt>
                <c:pt idx="37">
                  <c:v>8.3000000000000001E-3</c:v>
                </c:pt>
                <c:pt idx="38">
                  <c:v>8.3000000000000001E-3</c:v>
                </c:pt>
                <c:pt idx="39">
                  <c:v>8.9999999999999993E-3</c:v>
                </c:pt>
                <c:pt idx="42">
                  <c:v>6.0000000000000001E-3</c:v>
                </c:pt>
                <c:pt idx="43">
                  <c:v>7.3000000000000001E-3</c:v>
                </c:pt>
                <c:pt idx="44">
                  <c:v>7.4000000000000003E-3</c:v>
                </c:pt>
                <c:pt idx="45">
                  <c:v>9.4000000000000004E-3</c:v>
                </c:pt>
                <c:pt idx="47">
                  <c:v>6.6E-3</c:v>
                </c:pt>
                <c:pt idx="48">
                  <c:v>8.3000000000000001E-3</c:v>
                </c:pt>
                <c:pt idx="49">
                  <c:v>8.3000000000000001E-3</c:v>
                </c:pt>
                <c:pt idx="50">
                  <c:v>0.01</c:v>
                </c:pt>
                <c:pt idx="52">
                  <c:v>7.3000000000000001E-3</c:v>
                </c:pt>
                <c:pt idx="53">
                  <c:v>8.8000000000000005E-3</c:v>
                </c:pt>
                <c:pt idx="54">
                  <c:v>8.8000000000000005E-3</c:v>
                </c:pt>
                <c:pt idx="55">
                  <c:v>1.23E-2</c:v>
                </c:pt>
                <c:pt idx="57">
                  <c:v>7.3000000000000001E-3</c:v>
                </c:pt>
                <c:pt idx="58">
                  <c:v>8.8000000000000005E-3</c:v>
                </c:pt>
                <c:pt idx="59">
                  <c:v>8.8000000000000005E-3</c:v>
                </c:pt>
                <c:pt idx="60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7-4C83-B005-B4D4A51727EA}"/>
            </c:ext>
          </c:extLst>
        </c:ser>
        <c:ser>
          <c:idx val="4"/>
          <c:order val="1"/>
          <c:tx>
            <c:v>IO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(2)'!$B$27:$BK$27</c:f>
              <c:numCache>
                <c:formatCode>General</c:formatCode>
                <c:ptCount val="62"/>
                <c:pt idx="0">
                  <c:v>7.3000000000000001E-3</c:v>
                </c:pt>
                <c:pt idx="1">
                  <c:v>8.3000000000000001E-3</c:v>
                </c:pt>
                <c:pt idx="2">
                  <c:v>8.3999999999999995E-3</c:v>
                </c:pt>
                <c:pt idx="3">
                  <c:v>1.04E-2</c:v>
                </c:pt>
                <c:pt idx="5">
                  <c:v>6.3E-3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9.7000000000000003E-3</c:v>
                </c:pt>
                <c:pt idx="10">
                  <c:v>7.1000000000000004E-3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0.01</c:v>
                </c:pt>
                <c:pt idx="15">
                  <c:v>7.7000000000000002E-3</c:v>
                </c:pt>
                <c:pt idx="16">
                  <c:v>0.01</c:v>
                </c:pt>
                <c:pt idx="17">
                  <c:v>0.01</c:v>
                </c:pt>
                <c:pt idx="18">
                  <c:v>1.18E-2</c:v>
                </c:pt>
                <c:pt idx="21">
                  <c:v>7.3000000000000001E-3</c:v>
                </c:pt>
                <c:pt idx="22">
                  <c:v>8.3000000000000001E-3</c:v>
                </c:pt>
                <c:pt idx="23">
                  <c:v>8.3999999999999995E-3</c:v>
                </c:pt>
                <c:pt idx="24">
                  <c:v>1.0999999999999999E-2</c:v>
                </c:pt>
                <c:pt idx="26">
                  <c:v>8.6E-3</c:v>
                </c:pt>
                <c:pt idx="27">
                  <c:v>9.4000000000000004E-3</c:v>
                </c:pt>
                <c:pt idx="28">
                  <c:v>9.4999999999999998E-3</c:v>
                </c:pt>
                <c:pt idx="29">
                  <c:v>1.23E-2</c:v>
                </c:pt>
                <c:pt idx="31">
                  <c:v>7.1000000000000004E-3</c:v>
                </c:pt>
                <c:pt idx="32">
                  <c:v>7.4000000000000003E-3</c:v>
                </c:pt>
                <c:pt idx="33">
                  <c:v>7.4999999999999997E-3</c:v>
                </c:pt>
                <c:pt idx="34">
                  <c:v>9.7000000000000003E-3</c:v>
                </c:pt>
                <c:pt idx="36">
                  <c:v>8.0000000000000002E-3</c:v>
                </c:pt>
                <c:pt idx="37">
                  <c:v>9.7999999999999997E-3</c:v>
                </c:pt>
                <c:pt idx="38">
                  <c:v>9.7999999999999997E-3</c:v>
                </c:pt>
                <c:pt idx="39">
                  <c:v>1.0500000000000001E-2</c:v>
                </c:pt>
                <c:pt idx="42">
                  <c:v>7.7000000000000002E-3</c:v>
                </c:pt>
                <c:pt idx="43">
                  <c:v>8.3000000000000001E-3</c:v>
                </c:pt>
                <c:pt idx="44">
                  <c:v>8.3999999999999995E-3</c:v>
                </c:pt>
                <c:pt idx="45">
                  <c:v>1.0699999999999999E-2</c:v>
                </c:pt>
                <c:pt idx="47">
                  <c:v>7.7000000000000002E-3</c:v>
                </c:pt>
                <c:pt idx="48">
                  <c:v>9.7000000000000003E-3</c:v>
                </c:pt>
                <c:pt idx="49">
                  <c:v>9.7000000000000003E-3</c:v>
                </c:pt>
                <c:pt idx="50">
                  <c:v>1.14E-2</c:v>
                </c:pt>
                <c:pt idx="52">
                  <c:v>8.5000000000000006E-3</c:v>
                </c:pt>
                <c:pt idx="53">
                  <c:v>1.0500000000000001E-2</c:v>
                </c:pt>
                <c:pt idx="54">
                  <c:v>1.0500000000000001E-2</c:v>
                </c:pt>
                <c:pt idx="55">
                  <c:v>1.55E-2</c:v>
                </c:pt>
                <c:pt idx="57">
                  <c:v>8.5000000000000006E-3</c:v>
                </c:pt>
                <c:pt idx="58">
                  <c:v>1.0500000000000001E-2</c:v>
                </c:pt>
                <c:pt idx="59">
                  <c:v>1.0500000000000001E-2</c:v>
                </c:pt>
                <c:pt idx="60">
                  <c:v>1.55E-2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7-4C83-B005-B4D4A51727EA}"/>
            </c:ext>
          </c:extLst>
        </c:ser>
        <c:ser>
          <c:idx val="7"/>
          <c:order val="2"/>
          <c:tx>
            <c:v>LS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(2)'!$B$30:$BK$30</c:f>
              <c:numCache>
                <c:formatCode>General</c:formatCode>
                <c:ptCount val="62"/>
                <c:pt idx="0">
                  <c:v>8.0000000000000002E-3</c:v>
                </c:pt>
                <c:pt idx="1">
                  <c:v>9.7000000000000003E-3</c:v>
                </c:pt>
                <c:pt idx="2">
                  <c:v>9.7000000000000003E-3</c:v>
                </c:pt>
                <c:pt idx="3">
                  <c:v>1.2E-2</c:v>
                </c:pt>
                <c:pt idx="5">
                  <c:v>7.3000000000000001E-3</c:v>
                </c:pt>
                <c:pt idx="6">
                  <c:v>8.6999999999999994E-3</c:v>
                </c:pt>
                <c:pt idx="7">
                  <c:v>8.6999999999999994E-3</c:v>
                </c:pt>
                <c:pt idx="8">
                  <c:v>1.0999999999999999E-2</c:v>
                </c:pt>
                <c:pt idx="10">
                  <c:v>8.3000000000000001E-3</c:v>
                </c:pt>
                <c:pt idx="11">
                  <c:v>1.09E-2</c:v>
                </c:pt>
                <c:pt idx="12">
                  <c:v>1.09E-2</c:v>
                </c:pt>
                <c:pt idx="13">
                  <c:v>1.09E-2</c:v>
                </c:pt>
                <c:pt idx="15">
                  <c:v>9.1999999999999998E-3</c:v>
                </c:pt>
                <c:pt idx="16">
                  <c:v>1.15E-2</c:v>
                </c:pt>
                <c:pt idx="17">
                  <c:v>1.15E-2</c:v>
                </c:pt>
                <c:pt idx="18">
                  <c:v>1.35E-2</c:v>
                </c:pt>
                <c:pt idx="21">
                  <c:v>8.0000000000000002E-3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1.24E-2</c:v>
                </c:pt>
                <c:pt idx="26">
                  <c:v>9.1000000000000004E-3</c:v>
                </c:pt>
                <c:pt idx="27">
                  <c:v>0.01</c:v>
                </c:pt>
                <c:pt idx="28">
                  <c:v>0.01</c:v>
                </c:pt>
                <c:pt idx="29">
                  <c:v>1.4E-2</c:v>
                </c:pt>
                <c:pt idx="31">
                  <c:v>7.4000000000000003E-3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1.03E-2</c:v>
                </c:pt>
                <c:pt idx="36">
                  <c:v>8.5000000000000006E-3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1.1299999999999999E-2</c:v>
                </c:pt>
                <c:pt idx="42">
                  <c:v>8.0000000000000002E-3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1.17E-2</c:v>
                </c:pt>
                <c:pt idx="47">
                  <c:v>8.6E-3</c:v>
                </c:pt>
                <c:pt idx="48">
                  <c:v>1.06E-2</c:v>
                </c:pt>
                <c:pt idx="49">
                  <c:v>1.06E-2</c:v>
                </c:pt>
                <c:pt idx="50">
                  <c:v>1.26E-2</c:v>
                </c:pt>
                <c:pt idx="52">
                  <c:v>9.4999999999999998E-3</c:v>
                </c:pt>
                <c:pt idx="53">
                  <c:v>1.18E-2</c:v>
                </c:pt>
                <c:pt idx="54">
                  <c:v>1.18E-2</c:v>
                </c:pt>
                <c:pt idx="55">
                  <c:v>1.6E-2</c:v>
                </c:pt>
                <c:pt idx="57">
                  <c:v>9.4999999999999998E-3</c:v>
                </c:pt>
                <c:pt idx="58">
                  <c:v>1.18E-2</c:v>
                </c:pt>
                <c:pt idx="59">
                  <c:v>1.18E-2</c:v>
                </c:pt>
                <c:pt idx="6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7-4C83-B005-B4D4A51727EA}"/>
            </c:ext>
          </c:extLst>
        </c:ser>
        <c:ser>
          <c:idx val="10"/>
          <c:order val="3"/>
          <c:tx>
            <c:v>CP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(2)'!$B$33:$BK$33</c:f>
              <c:numCache>
                <c:formatCode>General</c:formatCode>
                <c:ptCount val="62"/>
                <c:pt idx="0">
                  <c:v>8.9999999999999993E-3</c:v>
                </c:pt>
                <c:pt idx="1">
                  <c:v>1.2699999999999999E-2</c:v>
                </c:pt>
                <c:pt idx="2">
                  <c:v>1.2699999999999999E-2</c:v>
                </c:pt>
                <c:pt idx="3">
                  <c:v>1.77E-2</c:v>
                </c:pt>
                <c:pt idx="5">
                  <c:v>8.6999999999999994E-3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1.6400000000000001E-2</c:v>
                </c:pt>
                <c:pt idx="10">
                  <c:v>1.09E-2</c:v>
                </c:pt>
                <c:pt idx="11">
                  <c:v>1.46E-2</c:v>
                </c:pt>
                <c:pt idx="12">
                  <c:v>1.46E-2</c:v>
                </c:pt>
                <c:pt idx="13">
                  <c:v>1.26E-2</c:v>
                </c:pt>
                <c:pt idx="15">
                  <c:v>1.23E-2</c:v>
                </c:pt>
                <c:pt idx="16">
                  <c:v>1.5800000000000002E-2</c:v>
                </c:pt>
                <c:pt idx="17">
                  <c:v>1.5800000000000002E-2</c:v>
                </c:pt>
                <c:pt idx="18">
                  <c:v>2.0799999999999999E-2</c:v>
                </c:pt>
                <c:pt idx="21">
                  <c:v>9.2999999999999992E-3</c:v>
                </c:pt>
                <c:pt idx="22">
                  <c:v>1.03E-2</c:v>
                </c:pt>
                <c:pt idx="23">
                  <c:v>1.04E-2</c:v>
                </c:pt>
                <c:pt idx="24">
                  <c:v>1.47E-2</c:v>
                </c:pt>
                <c:pt idx="26">
                  <c:v>1.09E-2</c:v>
                </c:pt>
                <c:pt idx="27">
                  <c:v>1.17E-2</c:v>
                </c:pt>
                <c:pt idx="28">
                  <c:v>1.17E-2</c:v>
                </c:pt>
                <c:pt idx="29">
                  <c:v>1.66E-2</c:v>
                </c:pt>
                <c:pt idx="31">
                  <c:v>7.7000000000000002E-3</c:v>
                </c:pt>
                <c:pt idx="32">
                  <c:v>9.4000000000000004E-3</c:v>
                </c:pt>
                <c:pt idx="33">
                  <c:v>9.4999999999999998E-3</c:v>
                </c:pt>
                <c:pt idx="34">
                  <c:v>1.17E-2</c:v>
                </c:pt>
                <c:pt idx="36">
                  <c:v>9.7999999999999997E-3</c:v>
                </c:pt>
                <c:pt idx="37">
                  <c:v>1.23E-2</c:v>
                </c:pt>
                <c:pt idx="38">
                  <c:v>1.23E-2</c:v>
                </c:pt>
                <c:pt idx="39">
                  <c:v>1.2800000000000001E-2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0.01</c:v>
                </c:pt>
                <c:pt idx="45">
                  <c:v>1.37E-2</c:v>
                </c:pt>
                <c:pt idx="47">
                  <c:v>1.06E-2</c:v>
                </c:pt>
                <c:pt idx="48">
                  <c:v>1.26E-2</c:v>
                </c:pt>
                <c:pt idx="49">
                  <c:v>1.26E-2</c:v>
                </c:pt>
                <c:pt idx="50">
                  <c:v>1.49E-2</c:v>
                </c:pt>
                <c:pt idx="52">
                  <c:v>1.18E-2</c:v>
                </c:pt>
                <c:pt idx="53">
                  <c:v>1.4E-2</c:v>
                </c:pt>
                <c:pt idx="54">
                  <c:v>1.4E-2</c:v>
                </c:pt>
                <c:pt idx="55">
                  <c:v>1.7000000000000001E-2</c:v>
                </c:pt>
                <c:pt idx="57">
                  <c:v>1.18E-2</c:v>
                </c:pt>
                <c:pt idx="58">
                  <c:v>1.4E-2</c:v>
                </c:pt>
                <c:pt idx="59">
                  <c:v>1.4E-2</c:v>
                </c:pt>
                <c:pt idx="60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47-4C83-B005-B4D4A517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5840"/>
        <c:axId val="127077376"/>
      </c:scatterChart>
      <c:valAx>
        <c:axId val="1270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7376"/>
        <c:crosses val="autoZero"/>
        <c:crossBetween val="midCat"/>
      </c:valAx>
      <c:valAx>
        <c:axId val="1270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 Rebar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(2)'!$B$8:$BK$8</c:f>
              <c:numCache>
                <c:formatCode>General</c:formatCode>
                <c:ptCount val="62"/>
                <c:pt idx="0">
                  <c:v>7.3000000000000001E-3</c:v>
                </c:pt>
                <c:pt idx="1">
                  <c:v>7.7000000000000002E-3</c:v>
                </c:pt>
                <c:pt idx="2">
                  <c:v>7.7000000000000002E-3</c:v>
                </c:pt>
                <c:pt idx="3">
                  <c:v>8.6999999999999994E-3</c:v>
                </c:pt>
                <c:pt idx="5">
                  <c:v>5.7000000000000002E-3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10">
                  <c:v>6.3E-3</c:v>
                </c:pt>
                <c:pt idx="11">
                  <c:v>8.6E-3</c:v>
                </c:pt>
                <c:pt idx="12">
                  <c:v>8.6E-3</c:v>
                </c:pt>
                <c:pt idx="13">
                  <c:v>8.8999999999999999E-3</c:v>
                </c:pt>
                <c:pt idx="15">
                  <c:v>7.3000000000000001E-3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9.4999999999999998E-3</c:v>
                </c:pt>
                <c:pt idx="21">
                  <c:v>7.7000000000000002E-3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9.7000000000000003E-3</c:v>
                </c:pt>
                <c:pt idx="26">
                  <c:v>8.6E-3</c:v>
                </c:pt>
                <c:pt idx="27">
                  <c:v>8.8999999999999999E-3</c:v>
                </c:pt>
                <c:pt idx="28">
                  <c:v>8.8999999999999999E-3</c:v>
                </c:pt>
                <c:pt idx="29">
                  <c:v>1.09E-2</c:v>
                </c:pt>
                <c:pt idx="31">
                  <c:v>6.8999999999999999E-3</c:v>
                </c:pt>
                <c:pt idx="32">
                  <c:v>6.8999999999999999E-3</c:v>
                </c:pt>
                <c:pt idx="33">
                  <c:v>6.8999999999999999E-3</c:v>
                </c:pt>
                <c:pt idx="34">
                  <c:v>8.3000000000000001E-3</c:v>
                </c:pt>
                <c:pt idx="36">
                  <c:v>7.4999999999999997E-3</c:v>
                </c:pt>
                <c:pt idx="37">
                  <c:v>9.2999999999999992E-3</c:v>
                </c:pt>
                <c:pt idx="38">
                  <c:v>9.2999999999999992E-3</c:v>
                </c:pt>
                <c:pt idx="39">
                  <c:v>8.8000000000000005E-3</c:v>
                </c:pt>
                <c:pt idx="42">
                  <c:v>7.3000000000000001E-3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8.3999999999999995E-3</c:v>
                </c:pt>
                <c:pt idx="47">
                  <c:v>7.1000000000000004E-3</c:v>
                </c:pt>
                <c:pt idx="48">
                  <c:v>8.8999999999999999E-3</c:v>
                </c:pt>
                <c:pt idx="49">
                  <c:v>8.8999999999999999E-3</c:v>
                </c:pt>
                <c:pt idx="50">
                  <c:v>9.4000000000000004E-3</c:v>
                </c:pt>
                <c:pt idx="52">
                  <c:v>8.0000000000000002E-3</c:v>
                </c:pt>
                <c:pt idx="53">
                  <c:v>9.2999999999999992E-3</c:v>
                </c:pt>
                <c:pt idx="54">
                  <c:v>9.4999999999999998E-3</c:v>
                </c:pt>
                <c:pt idx="55">
                  <c:v>0.01</c:v>
                </c:pt>
                <c:pt idx="57">
                  <c:v>8.0000000000000002E-3</c:v>
                </c:pt>
                <c:pt idx="58">
                  <c:v>9.2999999999999992E-3</c:v>
                </c:pt>
                <c:pt idx="59">
                  <c:v>9.4999999999999998E-3</c:v>
                </c:pt>
                <c:pt idx="6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3-4149-8CED-3BDD18EFC5CA}"/>
            </c:ext>
          </c:extLst>
        </c:ser>
        <c:ser>
          <c:idx val="1"/>
          <c:order val="1"/>
          <c:tx>
            <c:v>O Concrete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(2)'!$B$24:$BK$24</c:f>
              <c:numCache>
                <c:formatCode>General</c:formatCode>
                <c:ptCount val="62"/>
                <c:pt idx="0">
                  <c:v>6.0000000000000001E-3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8.6999999999999994E-3</c:v>
                </c:pt>
                <c:pt idx="5">
                  <c:v>5.0000000000000001E-3</c:v>
                </c:pt>
                <c:pt idx="6">
                  <c:v>6.7000000000000002E-3</c:v>
                </c:pt>
                <c:pt idx="7">
                  <c:v>6.7000000000000002E-3</c:v>
                </c:pt>
                <c:pt idx="8">
                  <c:v>8.6999999999999994E-3</c:v>
                </c:pt>
                <c:pt idx="10">
                  <c:v>5.7000000000000002E-3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8.8999999999999999E-3</c:v>
                </c:pt>
                <c:pt idx="15">
                  <c:v>6.3E-3</c:v>
                </c:pt>
                <c:pt idx="16">
                  <c:v>8.3000000000000001E-3</c:v>
                </c:pt>
                <c:pt idx="17">
                  <c:v>8.3000000000000001E-3</c:v>
                </c:pt>
                <c:pt idx="18">
                  <c:v>1.03E-2</c:v>
                </c:pt>
                <c:pt idx="21">
                  <c:v>5.7000000000000002E-3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9.7000000000000003E-3</c:v>
                </c:pt>
                <c:pt idx="26">
                  <c:v>6.3E-3</c:v>
                </c:pt>
                <c:pt idx="27">
                  <c:v>7.7000000000000002E-3</c:v>
                </c:pt>
                <c:pt idx="28">
                  <c:v>7.7000000000000002E-3</c:v>
                </c:pt>
                <c:pt idx="29">
                  <c:v>1.09E-2</c:v>
                </c:pt>
                <c:pt idx="31">
                  <c:v>5.4000000000000003E-3</c:v>
                </c:pt>
                <c:pt idx="32">
                  <c:v>6.3E-3</c:v>
                </c:pt>
                <c:pt idx="33">
                  <c:v>6.3E-3</c:v>
                </c:pt>
                <c:pt idx="34">
                  <c:v>8.3000000000000001E-3</c:v>
                </c:pt>
                <c:pt idx="36">
                  <c:v>6.4999999999999997E-3</c:v>
                </c:pt>
                <c:pt idx="37">
                  <c:v>8.3000000000000001E-3</c:v>
                </c:pt>
                <c:pt idx="38">
                  <c:v>8.3000000000000001E-3</c:v>
                </c:pt>
                <c:pt idx="39">
                  <c:v>8.9999999999999993E-3</c:v>
                </c:pt>
                <c:pt idx="42">
                  <c:v>6.0000000000000001E-3</c:v>
                </c:pt>
                <c:pt idx="43">
                  <c:v>7.3000000000000001E-3</c:v>
                </c:pt>
                <c:pt idx="44">
                  <c:v>7.4000000000000003E-3</c:v>
                </c:pt>
                <c:pt idx="45">
                  <c:v>9.4000000000000004E-3</c:v>
                </c:pt>
                <c:pt idx="47">
                  <c:v>6.6E-3</c:v>
                </c:pt>
                <c:pt idx="48">
                  <c:v>8.3000000000000001E-3</c:v>
                </c:pt>
                <c:pt idx="49">
                  <c:v>8.3000000000000001E-3</c:v>
                </c:pt>
                <c:pt idx="50">
                  <c:v>0.01</c:v>
                </c:pt>
                <c:pt idx="52">
                  <c:v>7.3000000000000001E-3</c:v>
                </c:pt>
                <c:pt idx="53">
                  <c:v>8.8000000000000005E-3</c:v>
                </c:pt>
                <c:pt idx="54">
                  <c:v>8.8000000000000005E-3</c:v>
                </c:pt>
                <c:pt idx="55">
                  <c:v>1.23E-2</c:v>
                </c:pt>
                <c:pt idx="57">
                  <c:v>7.3000000000000001E-3</c:v>
                </c:pt>
                <c:pt idx="58">
                  <c:v>8.8000000000000005E-3</c:v>
                </c:pt>
                <c:pt idx="59">
                  <c:v>8.8000000000000005E-3</c:v>
                </c:pt>
                <c:pt idx="60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3-4149-8CED-3BDD18EF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6608"/>
        <c:axId val="127158144"/>
      </c:scatterChart>
      <c:valAx>
        <c:axId val="1271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58144"/>
        <c:crosses val="autoZero"/>
        <c:crossBetween val="midCat"/>
      </c:valAx>
      <c:valAx>
        <c:axId val="127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5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CP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CP Rebar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(2)'!$B$17:$BK$17</c:f>
              <c:numCache>
                <c:formatCode>General</c:formatCode>
                <c:ptCount val="62"/>
                <c:pt idx="0">
                  <c:v>9.2799999999999994E-2</c:v>
                </c:pt>
                <c:pt idx="1">
                  <c:v>7.0300000000000001E-2</c:v>
                </c:pt>
                <c:pt idx="2">
                  <c:v>7.6700000000000004E-2</c:v>
                </c:pt>
                <c:pt idx="3">
                  <c:v>7.0000000000000007E-2</c:v>
                </c:pt>
                <c:pt idx="5">
                  <c:v>5.4300000000000001E-2</c:v>
                </c:pt>
                <c:pt idx="6">
                  <c:v>5.6300000000000003E-2</c:v>
                </c:pt>
                <c:pt idx="7">
                  <c:v>5.7000000000000002E-2</c:v>
                </c:pt>
                <c:pt idx="8">
                  <c:v>5.62E-2</c:v>
                </c:pt>
                <c:pt idx="10">
                  <c:v>6.3100000000000003E-2</c:v>
                </c:pt>
                <c:pt idx="11">
                  <c:v>6.9199999999999998E-2</c:v>
                </c:pt>
                <c:pt idx="12">
                  <c:v>7.2900000000000006E-2</c:v>
                </c:pt>
                <c:pt idx="13">
                  <c:v>6.5500000000000003E-2</c:v>
                </c:pt>
                <c:pt idx="15">
                  <c:v>7.1999999999999995E-2</c:v>
                </c:pt>
                <c:pt idx="16">
                  <c:v>7.7600000000000002E-2</c:v>
                </c:pt>
                <c:pt idx="17">
                  <c:v>8.1000000000000003E-2</c:v>
                </c:pt>
                <c:pt idx="21">
                  <c:v>8.1299999999999997E-2</c:v>
                </c:pt>
                <c:pt idx="22">
                  <c:v>7.7700000000000005E-2</c:v>
                </c:pt>
                <c:pt idx="23">
                  <c:v>8.5400000000000004E-2</c:v>
                </c:pt>
                <c:pt idx="24">
                  <c:v>8.0500000000000002E-2</c:v>
                </c:pt>
                <c:pt idx="26">
                  <c:v>9.4899999999999998E-2</c:v>
                </c:pt>
                <c:pt idx="27">
                  <c:v>9.2600000000000002E-2</c:v>
                </c:pt>
                <c:pt idx="28">
                  <c:v>0.10059999999999999</c:v>
                </c:pt>
                <c:pt idx="29">
                  <c:v>9.3200000000000005E-2</c:v>
                </c:pt>
                <c:pt idx="31">
                  <c:v>9.2600000000000002E-2</c:v>
                </c:pt>
                <c:pt idx="32">
                  <c:v>6.9800000000000001E-2</c:v>
                </c:pt>
                <c:pt idx="33">
                  <c:v>7.1199999999999999E-2</c:v>
                </c:pt>
                <c:pt idx="34">
                  <c:v>6.9699999999999998E-2</c:v>
                </c:pt>
                <c:pt idx="36">
                  <c:v>7.9500000000000001E-2</c:v>
                </c:pt>
                <c:pt idx="37">
                  <c:v>8.5000000000000006E-2</c:v>
                </c:pt>
                <c:pt idx="38">
                  <c:v>8.6999999999999994E-2</c:v>
                </c:pt>
                <c:pt idx="39">
                  <c:v>7.8799999999999995E-2</c:v>
                </c:pt>
                <c:pt idx="42">
                  <c:v>7.7700000000000005E-2</c:v>
                </c:pt>
                <c:pt idx="43">
                  <c:v>7.6700000000000004E-2</c:v>
                </c:pt>
                <c:pt idx="44">
                  <c:v>8.4000000000000005E-2</c:v>
                </c:pt>
                <c:pt idx="45">
                  <c:v>7.5399999999999995E-2</c:v>
                </c:pt>
                <c:pt idx="47">
                  <c:v>7.8299999999999995E-2</c:v>
                </c:pt>
                <c:pt idx="48">
                  <c:v>8.3199999999999996E-2</c:v>
                </c:pt>
                <c:pt idx="49">
                  <c:v>8.5199999999999998E-2</c:v>
                </c:pt>
                <c:pt idx="50">
                  <c:v>7.8899999999999998E-2</c:v>
                </c:pt>
                <c:pt idx="52">
                  <c:v>8.9200000000000002E-2</c:v>
                </c:pt>
                <c:pt idx="53">
                  <c:v>8.9800000000000005E-2</c:v>
                </c:pt>
                <c:pt idx="54">
                  <c:v>9.5899999999999999E-2</c:v>
                </c:pt>
                <c:pt idx="57">
                  <c:v>8.9200000000000002E-2</c:v>
                </c:pt>
                <c:pt idx="58">
                  <c:v>8.9800000000000005E-2</c:v>
                </c:pt>
                <c:pt idx="59">
                  <c:v>9.5899999999999999E-2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1-4070-9F4E-A7525F750A1C}"/>
            </c:ext>
          </c:extLst>
        </c:ser>
        <c:ser>
          <c:idx val="10"/>
          <c:order val="1"/>
          <c:tx>
            <c:v>CP Concrete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(2)'!$B$33:$BK$33</c:f>
              <c:numCache>
                <c:formatCode>General</c:formatCode>
                <c:ptCount val="62"/>
                <c:pt idx="0">
                  <c:v>8.9999999999999993E-3</c:v>
                </c:pt>
                <c:pt idx="1">
                  <c:v>1.2699999999999999E-2</c:v>
                </c:pt>
                <c:pt idx="2">
                  <c:v>1.2699999999999999E-2</c:v>
                </c:pt>
                <c:pt idx="3">
                  <c:v>1.77E-2</c:v>
                </c:pt>
                <c:pt idx="5">
                  <c:v>8.6999999999999994E-3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1.6400000000000001E-2</c:v>
                </c:pt>
                <c:pt idx="10">
                  <c:v>1.09E-2</c:v>
                </c:pt>
                <c:pt idx="11">
                  <c:v>1.46E-2</c:v>
                </c:pt>
                <c:pt idx="12">
                  <c:v>1.46E-2</c:v>
                </c:pt>
                <c:pt idx="13">
                  <c:v>1.26E-2</c:v>
                </c:pt>
                <c:pt idx="15">
                  <c:v>1.23E-2</c:v>
                </c:pt>
                <c:pt idx="16">
                  <c:v>1.5800000000000002E-2</c:v>
                </c:pt>
                <c:pt idx="17">
                  <c:v>1.5800000000000002E-2</c:v>
                </c:pt>
                <c:pt idx="18">
                  <c:v>2.0799999999999999E-2</c:v>
                </c:pt>
                <c:pt idx="21">
                  <c:v>9.2999999999999992E-3</c:v>
                </c:pt>
                <c:pt idx="22">
                  <c:v>1.03E-2</c:v>
                </c:pt>
                <c:pt idx="23">
                  <c:v>1.04E-2</c:v>
                </c:pt>
                <c:pt idx="24">
                  <c:v>1.47E-2</c:v>
                </c:pt>
                <c:pt idx="26">
                  <c:v>1.09E-2</c:v>
                </c:pt>
                <c:pt idx="27">
                  <c:v>1.17E-2</c:v>
                </c:pt>
                <c:pt idx="28">
                  <c:v>1.17E-2</c:v>
                </c:pt>
                <c:pt idx="29">
                  <c:v>1.66E-2</c:v>
                </c:pt>
                <c:pt idx="31">
                  <c:v>7.7000000000000002E-3</c:v>
                </c:pt>
                <c:pt idx="32">
                  <c:v>9.4000000000000004E-3</c:v>
                </c:pt>
                <c:pt idx="33">
                  <c:v>9.4999999999999998E-3</c:v>
                </c:pt>
                <c:pt idx="34">
                  <c:v>1.17E-2</c:v>
                </c:pt>
                <c:pt idx="36">
                  <c:v>9.7999999999999997E-3</c:v>
                </c:pt>
                <c:pt idx="37">
                  <c:v>1.23E-2</c:v>
                </c:pt>
                <c:pt idx="38">
                  <c:v>1.23E-2</c:v>
                </c:pt>
                <c:pt idx="39">
                  <c:v>1.2800000000000001E-2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0.01</c:v>
                </c:pt>
                <c:pt idx="45">
                  <c:v>1.37E-2</c:v>
                </c:pt>
                <c:pt idx="47">
                  <c:v>1.06E-2</c:v>
                </c:pt>
                <c:pt idx="48">
                  <c:v>1.26E-2</c:v>
                </c:pt>
                <c:pt idx="49">
                  <c:v>1.26E-2</c:v>
                </c:pt>
                <c:pt idx="50">
                  <c:v>1.49E-2</c:v>
                </c:pt>
                <c:pt idx="52">
                  <c:v>1.18E-2</c:v>
                </c:pt>
                <c:pt idx="53">
                  <c:v>1.4E-2</c:v>
                </c:pt>
                <c:pt idx="54">
                  <c:v>1.4E-2</c:v>
                </c:pt>
                <c:pt idx="55">
                  <c:v>1.7000000000000001E-2</c:v>
                </c:pt>
                <c:pt idx="57">
                  <c:v>1.18E-2</c:v>
                </c:pt>
                <c:pt idx="58">
                  <c:v>1.4E-2</c:v>
                </c:pt>
                <c:pt idx="59">
                  <c:v>1.4E-2</c:v>
                </c:pt>
                <c:pt idx="60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1-4070-9F4E-A7525F750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7968"/>
        <c:axId val="127189760"/>
      </c:scatterChart>
      <c:valAx>
        <c:axId val="1271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89760"/>
        <c:crosses val="autoZero"/>
        <c:crossBetween val="midCat"/>
      </c:valAx>
      <c:valAx>
        <c:axId val="1271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8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edge(0.5)4'!$B$8:$BH$8</c:f>
              <c:numCache>
                <c:formatCode>General</c:formatCode>
                <c:ptCount val="59"/>
                <c:pt idx="0">
                  <c:v>7.7000000000000002E-3</c:v>
                </c:pt>
                <c:pt idx="1">
                  <c:v>8.3000000000000001E-3</c:v>
                </c:pt>
                <c:pt idx="2">
                  <c:v>8.3999999999999995E-3</c:v>
                </c:pt>
                <c:pt idx="3">
                  <c:v>9.4000000000000004E-3</c:v>
                </c:pt>
                <c:pt idx="5">
                  <c:v>6.3E-3</c:v>
                </c:pt>
                <c:pt idx="6">
                  <c:v>7.3000000000000001E-3</c:v>
                </c:pt>
                <c:pt idx="7">
                  <c:v>7.4000000000000003E-3</c:v>
                </c:pt>
                <c:pt idx="8">
                  <c:v>8.6999999999999994E-3</c:v>
                </c:pt>
                <c:pt idx="10">
                  <c:v>6.8999999999999999E-3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9.4999999999999998E-3</c:v>
                </c:pt>
                <c:pt idx="15">
                  <c:v>7.7000000000000002E-3</c:v>
                </c:pt>
                <c:pt idx="16">
                  <c:v>9.4999999999999998E-3</c:v>
                </c:pt>
                <c:pt idx="17">
                  <c:v>9.4999999999999998E-3</c:v>
                </c:pt>
                <c:pt idx="18">
                  <c:v>1.03E-2</c:v>
                </c:pt>
                <c:pt idx="20">
                  <c:v>8.0000000000000002E-3</c:v>
                </c:pt>
                <c:pt idx="21">
                  <c:v>8.3000000000000001E-3</c:v>
                </c:pt>
                <c:pt idx="22">
                  <c:v>8.3999999999999995E-3</c:v>
                </c:pt>
                <c:pt idx="23">
                  <c:v>1.04E-2</c:v>
                </c:pt>
                <c:pt idx="25">
                  <c:v>8.8999999999999999E-3</c:v>
                </c:pt>
                <c:pt idx="26">
                  <c:v>9.4000000000000004E-3</c:v>
                </c:pt>
                <c:pt idx="27">
                  <c:v>9.4999999999999998E-3</c:v>
                </c:pt>
                <c:pt idx="28">
                  <c:v>1.15E-2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7.4999999999999997E-3</c:v>
                </c:pt>
                <c:pt idx="33">
                  <c:v>8.8999999999999999E-3</c:v>
                </c:pt>
                <c:pt idx="35">
                  <c:v>8.0000000000000002E-3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9.4999999999999998E-3</c:v>
                </c:pt>
                <c:pt idx="40">
                  <c:v>8.0000000000000002E-3</c:v>
                </c:pt>
                <c:pt idx="41">
                  <c:v>8.6999999999999994E-3</c:v>
                </c:pt>
                <c:pt idx="42">
                  <c:v>8.6999999999999994E-3</c:v>
                </c:pt>
                <c:pt idx="43">
                  <c:v>8.9999999999999993E-3</c:v>
                </c:pt>
                <c:pt idx="45">
                  <c:v>7.7000000000000002E-3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0.01</c:v>
                </c:pt>
                <c:pt idx="50">
                  <c:v>8.8000000000000005E-3</c:v>
                </c:pt>
                <c:pt idx="51">
                  <c:v>0.01</c:v>
                </c:pt>
                <c:pt idx="52">
                  <c:v>1.03E-2</c:v>
                </c:pt>
                <c:pt idx="53">
                  <c:v>1.0999999999999999E-2</c:v>
                </c:pt>
                <c:pt idx="55">
                  <c:v>7.4999999999999997E-3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0-4D78-A2DD-F3722A3510C7}"/>
            </c:ext>
          </c:extLst>
        </c:ser>
        <c:ser>
          <c:idx val="4"/>
          <c:order val="1"/>
          <c:tx>
            <c:v>IO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edge(0.5)4'!$B$11:$BH$11</c:f>
              <c:numCache>
                <c:formatCode>General</c:formatCode>
                <c:ptCount val="59"/>
                <c:pt idx="0">
                  <c:v>1.3299999999999999E-2</c:v>
                </c:pt>
                <c:pt idx="1">
                  <c:v>1.2699999999999999E-2</c:v>
                </c:pt>
                <c:pt idx="2">
                  <c:v>1.2699999999999999E-2</c:v>
                </c:pt>
                <c:pt idx="3">
                  <c:v>1.37E-2</c:v>
                </c:pt>
                <c:pt idx="5">
                  <c:v>9.2999999999999992E-3</c:v>
                </c:pt>
                <c:pt idx="6">
                  <c:v>1.0699999999999999E-2</c:v>
                </c:pt>
                <c:pt idx="7">
                  <c:v>1.0699999999999999E-2</c:v>
                </c:pt>
                <c:pt idx="8">
                  <c:v>1.34E-2</c:v>
                </c:pt>
                <c:pt idx="10">
                  <c:v>1.06E-2</c:v>
                </c:pt>
                <c:pt idx="11">
                  <c:v>1.32E-2</c:v>
                </c:pt>
                <c:pt idx="12">
                  <c:v>1.32E-2</c:v>
                </c:pt>
                <c:pt idx="13">
                  <c:v>1.43E-2</c:v>
                </c:pt>
                <c:pt idx="15">
                  <c:v>1.2E-2</c:v>
                </c:pt>
                <c:pt idx="16">
                  <c:v>1.43E-2</c:v>
                </c:pt>
                <c:pt idx="17">
                  <c:v>1.43E-2</c:v>
                </c:pt>
                <c:pt idx="18">
                  <c:v>1.6500000000000001E-2</c:v>
                </c:pt>
                <c:pt idx="20">
                  <c:v>1.2699999999999999E-2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1.44E-2</c:v>
                </c:pt>
                <c:pt idx="25">
                  <c:v>1.43E-2</c:v>
                </c:pt>
                <c:pt idx="26">
                  <c:v>1.46E-2</c:v>
                </c:pt>
                <c:pt idx="27">
                  <c:v>1.46E-2</c:v>
                </c:pt>
                <c:pt idx="28">
                  <c:v>1.6299999999999999E-2</c:v>
                </c:pt>
                <c:pt idx="30">
                  <c:v>1.23E-2</c:v>
                </c:pt>
                <c:pt idx="31">
                  <c:v>1.12E-2</c:v>
                </c:pt>
                <c:pt idx="32">
                  <c:v>1.12E-2</c:v>
                </c:pt>
                <c:pt idx="33">
                  <c:v>1.29E-2</c:v>
                </c:pt>
                <c:pt idx="35">
                  <c:v>1.2500000000000001E-2</c:v>
                </c:pt>
                <c:pt idx="36">
                  <c:v>1.4500000000000001E-2</c:v>
                </c:pt>
                <c:pt idx="37">
                  <c:v>1.4500000000000001E-2</c:v>
                </c:pt>
                <c:pt idx="38">
                  <c:v>1.4E-2</c:v>
                </c:pt>
                <c:pt idx="40">
                  <c:v>1.2699999999999999E-2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1.34E-2</c:v>
                </c:pt>
                <c:pt idx="45">
                  <c:v>1.23E-2</c:v>
                </c:pt>
                <c:pt idx="46">
                  <c:v>1.4E-2</c:v>
                </c:pt>
                <c:pt idx="47">
                  <c:v>1.4E-2</c:v>
                </c:pt>
                <c:pt idx="48">
                  <c:v>1.43E-2</c:v>
                </c:pt>
                <c:pt idx="50">
                  <c:v>1.38E-2</c:v>
                </c:pt>
                <c:pt idx="51">
                  <c:v>1.4800000000000001E-2</c:v>
                </c:pt>
                <c:pt idx="52">
                  <c:v>1.55E-2</c:v>
                </c:pt>
                <c:pt idx="53">
                  <c:v>1.5299999999999999E-2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10-4D78-A2DD-F3722A3510C7}"/>
            </c:ext>
          </c:extLst>
        </c:ser>
        <c:ser>
          <c:idx val="7"/>
          <c:order val="2"/>
          <c:tx>
            <c:v>LS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edge(0.5)4'!$B$14:$BH$14</c:f>
              <c:numCache>
                <c:formatCode>General</c:formatCode>
                <c:ptCount val="59"/>
                <c:pt idx="0">
                  <c:v>5.2299999999999999E-2</c:v>
                </c:pt>
                <c:pt idx="1">
                  <c:v>3.9300000000000002E-2</c:v>
                </c:pt>
                <c:pt idx="2">
                  <c:v>3.9399999999999998E-2</c:v>
                </c:pt>
                <c:pt idx="3">
                  <c:v>4.0399999999999998E-2</c:v>
                </c:pt>
                <c:pt idx="5">
                  <c:v>3.1E-2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2.9700000000000001E-2</c:v>
                </c:pt>
                <c:pt idx="10">
                  <c:v>3.5999999999999997E-2</c:v>
                </c:pt>
                <c:pt idx="11">
                  <c:v>3.8899999999999997E-2</c:v>
                </c:pt>
                <c:pt idx="12">
                  <c:v>3.8899999999999997E-2</c:v>
                </c:pt>
                <c:pt idx="13">
                  <c:v>3.6600000000000001E-2</c:v>
                </c:pt>
                <c:pt idx="15">
                  <c:v>4.1000000000000002E-2</c:v>
                </c:pt>
                <c:pt idx="16">
                  <c:v>4.3499999999999997E-2</c:v>
                </c:pt>
                <c:pt idx="17">
                  <c:v>4.3499999999999997E-2</c:v>
                </c:pt>
                <c:pt idx="18">
                  <c:v>3.85E-2</c:v>
                </c:pt>
                <c:pt idx="20">
                  <c:v>4.8000000000000001E-2</c:v>
                </c:pt>
                <c:pt idx="21">
                  <c:v>4.5999999999999999E-2</c:v>
                </c:pt>
                <c:pt idx="22">
                  <c:v>4.7399999999999998E-2</c:v>
                </c:pt>
                <c:pt idx="23">
                  <c:v>4.8000000000000001E-2</c:v>
                </c:pt>
                <c:pt idx="25">
                  <c:v>5.57E-2</c:v>
                </c:pt>
                <c:pt idx="26">
                  <c:v>5.3400000000000003E-2</c:v>
                </c:pt>
                <c:pt idx="27">
                  <c:v>5.4600000000000003E-2</c:v>
                </c:pt>
                <c:pt idx="28">
                  <c:v>5.5500000000000001E-2</c:v>
                </c:pt>
                <c:pt idx="30">
                  <c:v>4.8599999999999997E-2</c:v>
                </c:pt>
                <c:pt idx="31">
                  <c:v>3.5400000000000001E-2</c:v>
                </c:pt>
                <c:pt idx="32">
                  <c:v>3.5499999999999997E-2</c:v>
                </c:pt>
                <c:pt idx="33">
                  <c:v>3.5999999999999997E-2</c:v>
                </c:pt>
                <c:pt idx="35">
                  <c:v>4.6300000000000001E-2</c:v>
                </c:pt>
                <c:pt idx="36">
                  <c:v>4.8800000000000003E-2</c:v>
                </c:pt>
                <c:pt idx="37">
                  <c:v>4.8800000000000003E-2</c:v>
                </c:pt>
                <c:pt idx="38">
                  <c:v>4.0500000000000001E-2</c:v>
                </c:pt>
                <c:pt idx="40">
                  <c:v>4.8000000000000001E-2</c:v>
                </c:pt>
                <c:pt idx="41">
                  <c:v>4.5999999999999999E-2</c:v>
                </c:pt>
                <c:pt idx="42">
                  <c:v>4.6399999999999997E-2</c:v>
                </c:pt>
                <c:pt idx="43">
                  <c:v>3.6400000000000002E-2</c:v>
                </c:pt>
                <c:pt idx="45">
                  <c:v>4.7100000000000003E-2</c:v>
                </c:pt>
                <c:pt idx="46">
                  <c:v>4.9399999999999999E-2</c:v>
                </c:pt>
                <c:pt idx="47">
                  <c:v>4.9399999999999999E-2</c:v>
                </c:pt>
                <c:pt idx="48">
                  <c:v>4.3499999999999997E-2</c:v>
                </c:pt>
                <c:pt idx="50">
                  <c:v>5.3999999999999999E-2</c:v>
                </c:pt>
                <c:pt idx="51">
                  <c:v>4.9000000000000002E-2</c:v>
                </c:pt>
                <c:pt idx="52">
                  <c:v>5.6000000000000001E-2</c:v>
                </c:pt>
                <c:pt idx="53">
                  <c:v>4.2999999999999997E-2</c:v>
                </c:pt>
                <c:pt idx="55">
                  <c:v>4.0800000000000003E-2</c:v>
                </c:pt>
                <c:pt idx="56">
                  <c:v>4.0500000000000001E-2</c:v>
                </c:pt>
                <c:pt idx="57">
                  <c:v>4.0500000000000001E-2</c:v>
                </c:pt>
                <c:pt idx="58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10-4D78-A2DD-F3722A3510C7}"/>
            </c:ext>
          </c:extLst>
        </c:ser>
        <c:ser>
          <c:idx val="10"/>
          <c:order val="3"/>
          <c:tx>
            <c:v>CP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edge(0.5)4'!$B$17:$BH$17</c:f>
              <c:numCache>
                <c:formatCode>General</c:formatCode>
                <c:ptCount val="59"/>
                <c:pt idx="0">
                  <c:v>0.12470000000000001</c:v>
                </c:pt>
                <c:pt idx="1">
                  <c:v>8.8300000000000003E-2</c:v>
                </c:pt>
                <c:pt idx="2">
                  <c:v>0.09</c:v>
                </c:pt>
                <c:pt idx="3">
                  <c:v>8.6999999999999994E-2</c:v>
                </c:pt>
                <c:pt idx="5">
                  <c:v>7.0300000000000001E-2</c:v>
                </c:pt>
                <c:pt idx="6">
                  <c:v>6.6299999999999998E-2</c:v>
                </c:pt>
                <c:pt idx="7">
                  <c:v>6.6400000000000001E-2</c:v>
                </c:pt>
                <c:pt idx="8">
                  <c:v>6.9400000000000003E-2</c:v>
                </c:pt>
                <c:pt idx="10">
                  <c:v>8.2000000000000003E-2</c:v>
                </c:pt>
                <c:pt idx="11">
                  <c:v>8.6900000000000005E-2</c:v>
                </c:pt>
                <c:pt idx="12">
                  <c:v>8.6900000000000005E-2</c:v>
                </c:pt>
                <c:pt idx="13">
                  <c:v>8.1699999999999995E-2</c:v>
                </c:pt>
                <c:pt idx="15">
                  <c:v>9.35E-2</c:v>
                </c:pt>
                <c:pt idx="16">
                  <c:v>9.6799999999999997E-2</c:v>
                </c:pt>
                <c:pt idx="17">
                  <c:v>9.6799999999999997E-2</c:v>
                </c:pt>
                <c:pt idx="18">
                  <c:v>9.0800000000000006E-2</c:v>
                </c:pt>
                <c:pt idx="20">
                  <c:v>0.1103</c:v>
                </c:pt>
                <c:pt idx="21">
                  <c:v>9.8299999999999998E-2</c:v>
                </c:pt>
                <c:pt idx="22">
                  <c:v>0.106</c:v>
                </c:pt>
                <c:pt idx="23">
                  <c:v>9.9000000000000005E-2</c:v>
                </c:pt>
                <c:pt idx="25">
                  <c:v>0.1283</c:v>
                </c:pt>
                <c:pt idx="26">
                  <c:v>0.114</c:v>
                </c:pt>
                <c:pt idx="27">
                  <c:v>0.1232</c:v>
                </c:pt>
                <c:pt idx="28">
                  <c:v>0.1149</c:v>
                </c:pt>
                <c:pt idx="30">
                  <c:v>0.11600000000000001</c:v>
                </c:pt>
                <c:pt idx="31">
                  <c:v>8.4900000000000003E-2</c:v>
                </c:pt>
                <c:pt idx="32">
                  <c:v>8.6300000000000002E-2</c:v>
                </c:pt>
                <c:pt idx="33">
                  <c:v>8.5500000000000007E-2</c:v>
                </c:pt>
                <c:pt idx="35">
                  <c:v>0.1022</c:v>
                </c:pt>
                <c:pt idx="36">
                  <c:v>0.105</c:v>
                </c:pt>
                <c:pt idx="37">
                  <c:v>0.105</c:v>
                </c:pt>
                <c:pt idx="38">
                  <c:v>9.6799999999999997E-2</c:v>
                </c:pt>
                <c:pt idx="40">
                  <c:v>0.1077</c:v>
                </c:pt>
                <c:pt idx="41">
                  <c:v>9.8299999999999998E-2</c:v>
                </c:pt>
                <c:pt idx="42">
                  <c:v>0.10340000000000001</c:v>
                </c:pt>
                <c:pt idx="43">
                  <c:v>9.3399999999999997E-2</c:v>
                </c:pt>
                <c:pt idx="45">
                  <c:v>0.1017</c:v>
                </c:pt>
                <c:pt idx="46">
                  <c:v>0.10829999999999999</c:v>
                </c:pt>
                <c:pt idx="47">
                  <c:v>0.10920000000000001</c:v>
                </c:pt>
                <c:pt idx="48">
                  <c:v>9.7699999999999995E-2</c:v>
                </c:pt>
                <c:pt idx="50">
                  <c:v>0.1158</c:v>
                </c:pt>
                <c:pt idx="51">
                  <c:v>0.1118</c:v>
                </c:pt>
                <c:pt idx="52">
                  <c:v>0.12189999999999999</c:v>
                </c:pt>
                <c:pt idx="53">
                  <c:v>0.10879999999999999</c:v>
                </c:pt>
                <c:pt idx="55">
                  <c:v>0.10680000000000001</c:v>
                </c:pt>
                <c:pt idx="56">
                  <c:v>8.9800000000000005E-2</c:v>
                </c:pt>
                <c:pt idx="57">
                  <c:v>9.0800000000000006E-2</c:v>
                </c:pt>
                <c:pt idx="58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10-4D78-A2DD-F3722A35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8160"/>
        <c:axId val="105587072"/>
      </c:scatterChart>
      <c:valAx>
        <c:axId val="1057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87072"/>
        <c:crosses val="autoZero"/>
        <c:crossBetween val="midCat"/>
      </c:valAx>
      <c:valAx>
        <c:axId val="105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7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LS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LS Rebar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(2)'!$B$14:$BK$14</c:f>
              <c:numCache>
                <c:formatCode>General</c:formatCode>
                <c:ptCount val="62"/>
                <c:pt idx="0">
                  <c:v>4.4499999999999998E-2</c:v>
                </c:pt>
                <c:pt idx="1">
                  <c:v>3.5299999999999998E-2</c:v>
                </c:pt>
                <c:pt idx="2">
                  <c:v>3.6400000000000002E-2</c:v>
                </c:pt>
                <c:pt idx="3">
                  <c:v>3.5400000000000001E-2</c:v>
                </c:pt>
                <c:pt idx="5">
                  <c:v>2.7E-2</c:v>
                </c:pt>
                <c:pt idx="6">
                  <c:v>2.7E-2</c:v>
                </c:pt>
                <c:pt idx="7">
                  <c:v>2.7E-2</c:v>
                </c:pt>
                <c:pt idx="8">
                  <c:v>2.7699999999999999E-2</c:v>
                </c:pt>
                <c:pt idx="10">
                  <c:v>3.09E-2</c:v>
                </c:pt>
                <c:pt idx="11">
                  <c:v>3.3700000000000001E-2</c:v>
                </c:pt>
                <c:pt idx="12">
                  <c:v>3.4000000000000002E-2</c:v>
                </c:pt>
                <c:pt idx="13">
                  <c:v>3.2899999999999999E-2</c:v>
                </c:pt>
                <c:pt idx="15">
                  <c:v>3.5200000000000002E-2</c:v>
                </c:pt>
                <c:pt idx="16">
                  <c:v>3.78E-2</c:v>
                </c:pt>
                <c:pt idx="17">
                  <c:v>3.85E-2</c:v>
                </c:pt>
                <c:pt idx="18">
                  <c:v>3.5499999999999997E-2</c:v>
                </c:pt>
                <c:pt idx="21">
                  <c:v>3.9300000000000002E-2</c:v>
                </c:pt>
                <c:pt idx="22">
                  <c:v>3.9699999999999999E-2</c:v>
                </c:pt>
                <c:pt idx="23">
                  <c:v>4.1399999999999999E-2</c:v>
                </c:pt>
                <c:pt idx="24">
                  <c:v>4.0500000000000001E-2</c:v>
                </c:pt>
                <c:pt idx="26">
                  <c:v>4.5400000000000003E-2</c:v>
                </c:pt>
                <c:pt idx="27">
                  <c:v>4.5699999999999998E-2</c:v>
                </c:pt>
                <c:pt idx="28">
                  <c:v>4.7699999999999999E-2</c:v>
                </c:pt>
                <c:pt idx="29">
                  <c:v>4.6600000000000003E-2</c:v>
                </c:pt>
                <c:pt idx="31">
                  <c:v>4.3400000000000001E-2</c:v>
                </c:pt>
                <c:pt idx="32">
                  <c:v>3.32E-2</c:v>
                </c:pt>
                <c:pt idx="33">
                  <c:v>3.4000000000000002E-2</c:v>
                </c:pt>
                <c:pt idx="34">
                  <c:v>3.3700000000000001E-2</c:v>
                </c:pt>
                <c:pt idx="36">
                  <c:v>3.9E-2</c:v>
                </c:pt>
                <c:pt idx="37">
                  <c:v>4.1300000000000003E-2</c:v>
                </c:pt>
                <c:pt idx="38">
                  <c:v>4.1500000000000002E-2</c:v>
                </c:pt>
                <c:pt idx="39">
                  <c:v>3.7499999999999999E-2</c:v>
                </c:pt>
                <c:pt idx="42">
                  <c:v>3.8699999999999998E-2</c:v>
                </c:pt>
                <c:pt idx="43">
                  <c:v>3.8399999999999997E-2</c:v>
                </c:pt>
                <c:pt idx="44">
                  <c:v>3.9399999999999998E-2</c:v>
                </c:pt>
                <c:pt idx="45">
                  <c:v>3.3700000000000001E-2</c:v>
                </c:pt>
                <c:pt idx="47">
                  <c:v>3.8300000000000001E-2</c:v>
                </c:pt>
                <c:pt idx="48">
                  <c:v>4.0300000000000002E-2</c:v>
                </c:pt>
                <c:pt idx="49">
                  <c:v>4.0300000000000002E-2</c:v>
                </c:pt>
                <c:pt idx="50">
                  <c:v>3.8300000000000001E-2</c:v>
                </c:pt>
                <c:pt idx="52">
                  <c:v>4.3700000000000003E-2</c:v>
                </c:pt>
                <c:pt idx="53">
                  <c:v>4.2799999999999998E-2</c:v>
                </c:pt>
                <c:pt idx="54">
                  <c:v>4.24E-2</c:v>
                </c:pt>
                <c:pt idx="55">
                  <c:v>3.8100000000000002E-2</c:v>
                </c:pt>
                <c:pt idx="57">
                  <c:v>4.3700000000000003E-2</c:v>
                </c:pt>
                <c:pt idx="58">
                  <c:v>4.2799999999999998E-2</c:v>
                </c:pt>
                <c:pt idx="59">
                  <c:v>4.24E-2</c:v>
                </c:pt>
                <c:pt idx="60">
                  <c:v>3.8100000000000002E-2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9-4E60-9DE3-8D09794C2580}"/>
            </c:ext>
          </c:extLst>
        </c:ser>
        <c:ser>
          <c:idx val="7"/>
          <c:order val="1"/>
          <c:tx>
            <c:v>LS Concrete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(2)'!$B$30:$BK$30</c:f>
              <c:numCache>
                <c:formatCode>General</c:formatCode>
                <c:ptCount val="62"/>
                <c:pt idx="0">
                  <c:v>8.0000000000000002E-3</c:v>
                </c:pt>
                <c:pt idx="1">
                  <c:v>9.7000000000000003E-3</c:v>
                </c:pt>
                <c:pt idx="2">
                  <c:v>9.7000000000000003E-3</c:v>
                </c:pt>
                <c:pt idx="3">
                  <c:v>1.2E-2</c:v>
                </c:pt>
                <c:pt idx="5">
                  <c:v>7.3000000000000001E-3</c:v>
                </c:pt>
                <c:pt idx="6">
                  <c:v>8.6999999999999994E-3</c:v>
                </c:pt>
                <c:pt idx="7">
                  <c:v>8.6999999999999994E-3</c:v>
                </c:pt>
                <c:pt idx="8">
                  <c:v>1.0999999999999999E-2</c:v>
                </c:pt>
                <c:pt idx="10">
                  <c:v>8.3000000000000001E-3</c:v>
                </c:pt>
                <c:pt idx="11">
                  <c:v>1.09E-2</c:v>
                </c:pt>
                <c:pt idx="12">
                  <c:v>1.09E-2</c:v>
                </c:pt>
                <c:pt idx="13">
                  <c:v>1.09E-2</c:v>
                </c:pt>
                <c:pt idx="15">
                  <c:v>9.1999999999999998E-3</c:v>
                </c:pt>
                <c:pt idx="16">
                  <c:v>1.15E-2</c:v>
                </c:pt>
                <c:pt idx="17">
                  <c:v>1.15E-2</c:v>
                </c:pt>
                <c:pt idx="18">
                  <c:v>1.35E-2</c:v>
                </c:pt>
                <c:pt idx="21">
                  <c:v>8.0000000000000002E-3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1.24E-2</c:v>
                </c:pt>
                <c:pt idx="26">
                  <c:v>9.1000000000000004E-3</c:v>
                </c:pt>
                <c:pt idx="27">
                  <c:v>0.01</c:v>
                </c:pt>
                <c:pt idx="28">
                  <c:v>0.01</c:v>
                </c:pt>
                <c:pt idx="29">
                  <c:v>1.4E-2</c:v>
                </c:pt>
                <c:pt idx="31">
                  <c:v>7.4000000000000003E-3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1.03E-2</c:v>
                </c:pt>
                <c:pt idx="36">
                  <c:v>8.5000000000000006E-3</c:v>
                </c:pt>
                <c:pt idx="37">
                  <c:v>1.0500000000000001E-2</c:v>
                </c:pt>
                <c:pt idx="38">
                  <c:v>1.0500000000000001E-2</c:v>
                </c:pt>
                <c:pt idx="39">
                  <c:v>1.1299999999999999E-2</c:v>
                </c:pt>
                <c:pt idx="42">
                  <c:v>8.0000000000000002E-3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1.17E-2</c:v>
                </c:pt>
                <c:pt idx="47">
                  <c:v>8.6E-3</c:v>
                </c:pt>
                <c:pt idx="48">
                  <c:v>1.06E-2</c:v>
                </c:pt>
                <c:pt idx="49">
                  <c:v>1.06E-2</c:v>
                </c:pt>
                <c:pt idx="50">
                  <c:v>1.26E-2</c:v>
                </c:pt>
                <c:pt idx="52">
                  <c:v>9.4999999999999998E-3</c:v>
                </c:pt>
                <c:pt idx="53">
                  <c:v>1.18E-2</c:v>
                </c:pt>
                <c:pt idx="54">
                  <c:v>1.18E-2</c:v>
                </c:pt>
                <c:pt idx="55">
                  <c:v>1.6E-2</c:v>
                </c:pt>
                <c:pt idx="57">
                  <c:v>9.4999999999999998E-3</c:v>
                </c:pt>
                <c:pt idx="58">
                  <c:v>1.18E-2</c:v>
                </c:pt>
                <c:pt idx="59">
                  <c:v>1.18E-2</c:v>
                </c:pt>
                <c:pt idx="6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9-4E60-9DE3-8D09794C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1872"/>
        <c:axId val="127233408"/>
      </c:scatterChart>
      <c:valAx>
        <c:axId val="1272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33408"/>
        <c:crosses val="autoZero"/>
        <c:crossBetween val="midCat"/>
      </c:valAx>
      <c:valAx>
        <c:axId val="1272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2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IO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IO Rebar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'Result mid(0.25)4 (2)'!$B$6:$BK$6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(2)'!$B$11:$BK$11</c:f>
              <c:numCache>
                <c:formatCode>General</c:formatCode>
                <c:ptCount val="62"/>
                <c:pt idx="0">
                  <c:v>1.0999999999999999E-2</c:v>
                </c:pt>
                <c:pt idx="1">
                  <c:v>1.0699999999999999E-2</c:v>
                </c:pt>
                <c:pt idx="2">
                  <c:v>1.0699999999999999E-2</c:v>
                </c:pt>
                <c:pt idx="3">
                  <c:v>1.14E-2</c:v>
                </c:pt>
                <c:pt idx="5">
                  <c:v>8.0000000000000002E-3</c:v>
                </c:pt>
                <c:pt idx="6">
                  <c:v>8.6999999999999994E-3</c:v>
                </c:pt>
                <c:pt idx="7">
                  <c:v>8.6999999999999994E-3</c:v>
                </c:pt>
                <c:pt idx="8">
                  <c:v>0.01</c:v>
                </c:pt>
                <c:pt idx="10">
                  <c:v>8.8999999999999999E-3</c:v>
                </c:pt>
                <c:pt idx="11">
                  <c:v>1.12E-2</c:v>
                </c:pt>
                <c:pt idx="12">
                  <c:v>1.12E-2</c:v>
                </c:pt>
                <c:pt idx="13">
                  <c:v>1.12E-2</c:v>
                </c:pt>
                <c:pt idx="15">
                  <c:v>0.01</c:v>
                </c:pt>
                <c:pt idx="16">
                  <c:v>1.2E-2</c:v>
                </c:pt>
                <c:pt idx="17">
                  <c:v>1.2E-2</c:v>
                </c:pt>
                <c:pt idx="18">
                  <c:v>1.23E-2</c:v>
                </c:pt>
                <c:pt idx="21">
                  <c:v>1.1299999999999999E-2</c:v>
                </c:pt>
                <c:pt idx="22">
                  <c:v>1.1299999999999999E-2</c:v>
                </c:pt>
                <c:pt idx="23">
                  <c:v>1.14E-2</c:v>
                </c:pt>
                <c:pt idx="24">
                  <c:v>1.2999999999999999E-2</c:v>
                </c:pt>
                <c:pt idx="26">
                  <c:v>1.29E-2</c:v>
                </c:pt>
                <c:pt idx="27">
                  <c:v>1.29E-2</c:v>
                </c:pt>
                <c:pt idx="28">
                  <c:v>1.29E-2</c:v>
                </c:pt>
                <c:pt idx="29">
                  <c:v>1.46E-2</c:v>
                </c:pt>
                <c:pt idx="31">
                  <c:v>1.06E-2</c:v>
                </c:pt>
                <c:pt idx="32">
                  <c:v>9.7000000000000003E-3</c:v>
                </c:pt>
                <c:pt idx="33">
                  <c:v>9.7000000000000003E-3</c:v>
                </c:pt>
                <c:pt idx="34">
                  <c:v>1.09E-2</c:v>
                </c:pt>
                <c:pt idx="36">
                  <c:v>1.0500000000000001E-2</c:v>
                </c:pt>
                <c:pt idx="37">
                  <c:v>1.2800000000000001E-2</c:v>
                </c:pt>
                <c:pt idx="38">
                  <c:v>1.2800000000000001E-2</c:v>
                </c:pt>
                <c:pt idx="39">
                  <c:v>1.18E-2</c:v>
                </c:pt>
                <c:pt idx="42">
                  <c:v>1.1299999999999999E-2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1.14E-2</c:v>
                </c:pt>
                <c:pt idx="47">
                  <c:v>1.03E-2</c:v>
                </c:pt>
                <c:pt idx="48">
                  <c:v>1.2E-2</c:v>
                </c:pt>
                <c:pt idx="49">
                  <c:v>1.2E-2</c:v>
                </c:pt>
                <c:pt idx="50">
                  <c:v>1.23E-2</c:v>
                </c:pt>
                <c:pt idx="52">
                  <c:v>1.18E-2</c:v>
                </c:pt>
                <c:pt idx="53">
                  <c:v>1.2800000000000001E-2</c:v>
                </c:pt>
                <c:pt idx="54">
                  <c:v>1.3299999999999999E-2</c:v>
                </c:pt>
                <c:pt idx="55">
                  <c:v>1.3299999999999999E-2</c:v>
                </c:pt>
                <c:pt idx="57">
                  <c:v>1.18E-2</c:v>
                </c:pt>
                <c:pt idx="58">
                  <c:v>1.2800000000000001E-2</c:v>
                </c:pt>
                <c:pt idx="59">
                  <c:v>1.3299999999999999E-2</c:v>
                </c:pt>
                <c:pt idx="60">
                  <c:v>1.3299999999999999E-2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A-4D99-8EF3-7780D27DD7CD}"/>
            </c:ext>
          </c:extLst>
        </c:ser>
        <c:ser>
          <c:idx val="4"/>
          <c:order val="1"/>
          <c:tx>
            <c:v>IO Concrete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mid(0.25)4 (2)'!$B$22:$BK$22</c:f>
              <c:strCache>
                <c:ptCount val="61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1">
                  <c:v>Story1</c:v>
                </c:pt>
                <c:pt idx="22">
                  <c:v>Story2</c:v>
                </c:pt>
                <c:pt idx="23">
                  <c:v>Story3</c:v>
                </c:pt>
                <c:pt idx="24">
                  <c:v>Story4</c:v>
                </c:pt>
                <c:pt idx="26">
                  <c:v>Story1</c:v>
                </c:pt>
                <c:pt idx="27">
                  <c:v>Story2</c:v>
                </c:pt>
                <c:pt idx="28">
                  <c:v>Story3</c:v>
                </c:pt>
                <c:pt idx="29">
                  <c:v>Story4</c:v>
                </c:pt>
                <c:pt idx="31">
                  <c:v>Story1</c:v>
                </c:pt>
                <c:pt idx="32">
                  <c:v>Story2</c:v>
                </c:pt>
                <c:pt idx="33">
                  <c:v>Story3</c:v>
                </c:pt>
                <c:pt idx="34">
                  <c:v>Story4</c:v>
                </c:pt>
                <c:pt idx="36">
                  <c:v>Story1</c:v>
                </c:pt>
                <c:pt idx="37">
                  <c:v>Story2</c:v>
                </c:pt>
                <c:pt idx="38">
                  <c:v>Story3</c:v>
                </c:pt>
                <c:pt idx="39">
                  <c:v>Story4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7">
                  <c:v>Story1</c:v>
                </c:pt>
                <c:pt idx="48">
                  <c:v>Story2</c:v>
                </c:pt>
                <c:pt idx="49">
                  <c:v>Story3</c:v>
                </c:pt>
                <c:pt idx="50">
                  <c:v>Story4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7">
                  <c:v>Story1</c:v>
                </c:pt>
                <c:pt idx="58">
                  <c:v>Story2</c:v>
                </c:pt>
                <c:pt idx="59">
                  <c:v>Story3</c:v>
                </c:pt>
                <c:pt idx="60">
                  <c:v>Story4</c:v>
                </c:pt>
              </c:strCache>
            </c:strRef>
          </c:xVal>
          <c:yVal>
            <c:numRef>
              <c:f>'Result mid(0.25)4 (2)'!$B$27:$BK$27</c:f>
              <c:numCache>
                <c:formatCode>General</c:formatCode>
                <c:ptCount val="62"/>
                <c:pt idx="0">
                  <c:v>7.3000000000000001E-3</c:v>
                </c:pt>
                <c:pt idx="1">
                  <c:v>8.3000000000000001E-3</c:v>
                </c:pt>
                <c:pt idx="2">
                  <c:v>8.3999999999999995E-3</c:v>
                </c:pt>
                <c:pt idx="3">
                  <c:v>1.04E-2</c:v>
                </c:pt>
                <c:pt idx="5">
                  <c:v>6.3E-3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9.7000000000000003E-3</c:v>
                </c:pt>
                <c:pt idx="10">
                  <c:v>7.1000000000000004E-3</c:v>
                </c:pt>
                <c:pt idx="11">
                  <c:v>9.4000000000000004E-3</c:v>
                </c:pt>
                <c:pt idx="12">
                  <c:v>9.4000000000000004E-3</c:v>
                </c:pt>
                <c:pt idx="13">
                  <c:v>0.01</c:v>
                </c:pt>
                <c:pt idx="15">
                  <c:v>7.7000000000000002E-3</c:v>
                </c:pt>
                <c:pt idx="16">
                  <c:v>0.01</c:v>
                </c:pt>
                <c:pt idx="17">
                  <c:v>0.01</c:v>
                </c:pt>
                <c:pt idx="18">
                  <c:v>1.18E-2</c:v>
                </c:pt>
                <c:pt idx="21">
                  <c:v>7.3000000000000001E-3</c:v>
                </c:pt>
                <c:pt idx="22">
                  <c:v>8.3000000000000001E-3</c:v>
                </c:pt>
                <c:pt idx="23">
                  <c:v>8.3999999999999995E-3</c:v>
                </c:pt>
                <c:pt idx="24">
                  <c:v>1.0999999999999999E-2</c:v>
                </c:pt>
                <c:pt idx="26">
                  <c:v>8.6E-3</c:v>
                </c:pt>
                <c:pt idx="27">
                  <c:v>9.4000000000000004E-3</c:v>
                </c:pt>
                <c:pt idx="28">
                  <c:v>9.4999999999999998E-3</c:v>
                </c:pt>
                <c:pt idx="29">
                  <c:v>1.23E-2</c:v>
                </c:pt>
                <c:pt idx="31">
                  <c:v>7.1000000000000004E-3</c:v>
                </c:pt>
                <c:pt idx="32">
                  <c:v>7.4000000000000003E-3</c:v>
                </c:pt>
                <c:pt idx="33">
                  <c:v>7.4999999999999997E-3</c:v>
                </c:pt>
                <c:pt idx="34">
                  <c:v>9.7000000000000003E-3</c:v>
                </c:pt>
                <c:pt idx="36">
                  <c:v>8.0000000000000002E-3</c:v>
                </c:pt>
                <c:pt idx="37">
                  <c:v>9.7999999999999997E-3</c:v>
                </c:pt>
                <c:pt idx="38">
                  <c:v>9.7999999999999997E-3</c:v>
                </c:pt>
                <c:pt idx="39">
                  <c:v>1.0500000000000001E-2</c:v>
                </c:pt>
                <c:pt idx="42">
                  <c:v>7.7000000000000002E-3</c:v>
                </c:pt>
                <c:pt idx="43">
                  <c:v>8.3000000000000001E-3</c:v>
                </c:pt>
                <c:pt idx="44">
                  <c:v>8.3999999999999995E-3</c:v>
                </c:pt>
                <c:pt idx="45">
                  <c:v>1.0699999999999999E-2</c:v>
                </c:pt>
                <c:pt idx="47">
                  <c:v>7.7000000000000002E-3</c:v>
                </c:pt>
                <c:pt idx="48">
                  <c:v>9.7000000000000003E-3</c:v>
                </c:pt>
                <c:pt idx="49">
                  <c:v>9.7000000000000003E-3</c:v>
                </c:pt>
                <c:pt idx="50">
                  <c:v>1.14E-2</c:v>
                </c:pt>
                <c:pt idx="52">
                  <c:v>8.5000000000000006E-3</c:v>
                </c:pt>
                <c:pt idx="53">
                  <c:v>1.0500000000000001E-2</c:v>
                </c:pt>
                <c:pt idx="54">
                  <c:v>1.0500000000000001E-2</c:v>
                </c:pt>
                <c:pt idx="55">
                  <c:v>1.55E-2</c:v>
                </c:pt>
                <c:pt idx="57">
                  <c:v>8.5000000000000006E-3</c:v>
                </c:pt>
                <c:pt idx="58">
                  <c:v>1.0500000000000001E-2</c:v>
                </c:pt>
                <c:pt idx="59">
                  <c:v>1.0500000000000001E-2</c:v>
                </c:pt>
                <c:pt idx="60">
                  <c:v>1.55E-2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A-4D99-8EF3-7780D27D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04448"/>
        <c:axId val="127305984"/>
      </c:scatterChart>
      <c:valAx>
        <c:axId val="1273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305984"/>
        <c:crosses val="autoZero"/>
        <c:crossBetween val="midCat"/>
      </c:valAx>
      <c:valAx>
        <c:axId val="1273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3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mid(0.25)4 (2)'!$B$8</c:f>
              <c:strCache>
                <c:ptCount val="1"/>
                <c:pt idx="0">
                  <c:v>0.0073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(2)'!$B$9:$B$18</c:f>
              <c:numCache>
                <c:formatCode>General</c:formatCode>
                <c:ptCount val="10"/>
                <c:pt idx="2">
                  <c:v>1.0999999999999999E-2</c:v>
                </c:pt>
                <c:pt idx="5">
                  <c:v>4.4499999999999998E-2</c:v>
                </c:pt>
                <c:pt idx="8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9-4017-B40F-BCBA8A502930}"/>
            </c:ext>
          </c:extLst>
        </c:ser>
        <c:ser>
          <c:idx val="1"/>
          <c:order val="1"/>
          <c:tx>
            <c:strRef>
              <c:f>'Result mid(0.25)4 (2)'!$C$8</c:f>
              <c:strCache>
                <c:ptCount val="1"/>
                <c:pt idx="0">
                  <c:v>0.0077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(2)'!$C$9:$C$18</c:f>
              <c:numCache>
                <c:formatCode>General</c:formatCode>
                <c:ptCount val="10"/>
                <c:pt idx="2">
                  <c:v>1.0699999999999999E-2</c:v>
                </c:pt>
                <c:pt idx="5">
                  <c:v>3.5299999999999998E-2</c:v>
                </c:pt>
                <c:pt idx="8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9-4017-B40F-BCBA8A502930}"/>
            </c:ext>
          </c:extLst>
        </c:ser>
        <c:ser>
          <c:idx val="2"/>
          <c:order val="2"/>
          <c:tx>
            <c:strRef>
              <c:f>'Result mid(0.25)4 (2)'!$D$8</c:f>
              <c:strCache>
                <c:ptCount val="1"/>
                <c:pt idx="0">
                  <c:v>0.0077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(2)'!$D$9:$D$18</c:f>
              <c:numCache>
                <c:formatCode>General</c:formatCode>
                <c:ptCount val="10"/>
                <c:pt idx="2">
                  <c:v>1.0699999999999999E-2</c:v>
                </c:pt>
                <c:pt idx="5">
                  <c:v>3.6400000000000002E-2</c:v>
                </c:pt>
                <c:pt idx="8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9-4017-B40F-BCBA8A502930}"/>
            </c:ext>
          </c:extLst>
        </c:ser>
        <c:ser>
          <c:idx val="3"/>
          <c:order val="3"/>
          <c:tx>
            <c:strRef>
              <c:f>'Result mid(0.25)4 (2)'!$E$8</c:f>
              <c:strCache>
                <c:ptCount val="1"/>
                <c:pt idx="0">
                  <c:v>0.0087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(2)'!$E$9:$E$18</c:f>
              <c:numCache>
                <c:formatCode>General</c:formatCode>
                <c:ptCount val="10"/>
                <c:pt idx="2">
                  <c:v>1.14E-2</c:v>
                </c:pt>
                <c:pt idx="5">
                  <c:v>3.5400000000000001E-2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9-4017-B40F-BCBA8A50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24384"/>
        <c:axId val="127425920"/>
      </c:scatterChart>
      <c:valAx>
        <c:axId val="127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425920"/>
        <c:crosses val="autoZero"/>
        <c:crossBetween val="midCat"/>
      </c:valAx>
      <c:valAx>
        <c:axId val="127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Story1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(2)'!$B$8:$B$17</c:f>
              <c:numCache>
                <c:formatCode>General</c:formatCode>
                <c:ptCount val="10"/>
                <c:pt idx="0">
                  <c:v>7.3000000000000001E-3</c:v>
                </c:pt>
                <c:pt idx="3">
                  <c:v>1.0999999999999999E-2</c:v>
                </c:pt>
                <c:pt idx="6">
                  <c:v>4.4499999999999998E-2</c:v>
                </c:pt>
                <c:pt idx="9">
                  <c:v>9.2799999999999994E-2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B1C-B459-6A46BECFF713}"/>
            </c:ext>
          </c:extLst>
        </c:ser>
        <c:ser>
          <c:idx val="1"/>
          <c:order val="1"/>
          <c:tx>
            <c:v>Story2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(2)'!$C$8:$C$17</c:f>
              <c:numCache>
                <c:formatCode>General</c:formatCode>
                <c:ptCount val="10"/>
                <c:pt idx="0">
                  <c:v>7.7000000000000002E-3</c:v>
                </c:pt>
                <c:pt idx="3">
                  <c:v>1.0699999999999999E-2</c:v>
                </c:pt>
                <c:pt idx="6">
                  <c:v>3.5299999999999998E-2</c:v>
                </c:pt>
                <c:pt idx="9">
                  <c:v>7.0300000000000001E-2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B1C-B459-6A46BECFF713}"/>
            </c:ext>
          </c:extLst>
        </c:ser>
        <c:ser>
          <c:idx val="2"/>
          <c:order val="2"/>
          <c:tx>
            <c:v>Story3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(2)'!$D$8:$D$17</c:f>
              <c:numCache>
                <c:formatCode>General</c:formatCode>
                <c:ptCount val="10"/>
                <c:pt idx="0">
                  <c:v>7.7000000000000002E-3</c:v>
                </c:pt>
                <c:pt idx="3">
                  <c:v>1.0699999999999999E-2</c:v>
                </c:pt>
                <c:pt idx="6">
                  <c:v>3.6400000000000002E-2</c:v>
                </c:pt>
                <c:pt idx="9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B-4B1C-B459-6A46BECFF713}"/>
            </c:ext>
          </c:extLst>
        </c:ser>
        <c:ser>
          <c:idx val="3"/>
          <c:order val="3"/>
          <c:tx>
            <c:v>Story4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'Result mid(0.25)4 (2)'!$A$9:$A$18</c:f>
              <c:numCache>
                <c:formatCode>General</c:formatCode>
                <c:ptCount val="10"/>
                <c:pt idx="0">
                  <c:v>6.0000000000000001E-3</c:v>
                </c:pt>
                <c:pt idx="3">
                  <c:v>2.5000000000000001E-2</c:v>
                </c:pt>
                <c:pt idx="6">
                  <c:v>5.8000000000000003E-2</c:v>
                </c:pt>
                <c:pt idx="9">
                  <c:v>0.1</c:v>
                </c:pt>
              </c:numCache>
            </c:numRef>
          </c:xVal>
          <c:yVal>
            <c:numRef>
              <c:f>'Result mid(0.25)4 (2)'!$E$8:$E$17</c:f>
              <c:numCache>
                <c:formatCode>General</c:formatCode>
                <c:ptCount val="10"/>
                <c:pt idx="0">
                  <c:v>8.6999999999999994E-3</c:v>
                </c:pt>
                <c:pt idx="3">
                  <c:v>1.14E-2</c:v>
                </c:pt>
                <c:pt idx="6">
                  <c:v>3.5400000000000001E-2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1B-4B1C-B459-6A46BECF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2576"/>
        <c:axId val="127514112"/>
      </c:scatterChart>
      <c:valAx>
        <c:axId val="1275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14112"/>
        <c:crosses val="autoZero"/>
        <c:crossBetween val="midCat"/>
      </c:valAx>
      <c:valAx>
        <c:axId val="127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mid(0.25)4'!$B$8:$BI$8</c:f>
              <c:numCache>
                <c:formatCode>General</c:formatCode>
                <c:ptCount val="60"/>
                <c:pt idx="0">
                  <c:v>7.7000000000000002E-3</c:v>
                </c:pt>
                <c:pt idx="1">
                  <c:v>8.3000000000000001E-3</c:v>
                </c:pt>
                <c:pt idx="2">
                  <c:v>8.3999999999999995E-3</c:v>
                </c:pt>
                <c:pt idx="3">
                  <c:v>9.4000000000000004E-3</c:v>
                </c:pt>
                <c:pt idx="5">
                  <c:v>6.3E-3</c:v>
                </c:pt>
                <c:pt idx="6">
                  <c:v>7.3000000000000001E-3</c:v>
                </c:pt>
                <c:pt idx="7">
                  <c:v>7.4000000000000003E-3</c:v>
                </c:pt>
                <c:pt idx="8">
                  <c:v>8.6999999999999994E-3</c:v>
                </c:pt>
                <c:pt idx="10">
                  <c:v>6.8999999999999999E-3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9.4999999999999998E-3</c:v>
                </c:pt>
                <c:pt idx="15">
                  <c:v>7.7000000000000002E-3</c:v>
                </c:pt>
                <c:pt idx="16">
                  <c:v>9.4999999999999998E-3</c:v>
                </c:pt>
                <c:pt idx="17">
                  <c:v>9.4999999999999998E-3</c:v>
                </c:pt>
                <c:pt idx="18">
                  <c:v>1.03E-2</c:v>
                </c:pt>
                <c:pt idx="20">
                  <c:v>8.0000000000000002E-3</c:v>
                </c:pt>
                <c:pt idx="21">
                  <c:v>8.3000000000000001E-3</c:v>
                </c:pt>
                <c:pt idx="22">
                  <c:v>8.3999999999999995E-3</c:v>
                </c:pt>
                <c:pt idx="23">
                  <c:v>1.04E-2</c:v>
                </c:pt>
                <c:pt idx="25">
                  <c:v>8.8999999999999999E-3</c:v>
                </c:pt>
                <c:pt idx="26">
                  <c:v>9.4000000000000004E-3</c:v>
                </c:pt>
                <c:pt idx="27">
                  <c:v>9.4999999999999998E-3</c:v>
                </c:pt>
                <c:pt idx="28">
                  <c:v>1.15E-2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7.4999999999999997E-3</c:v>
                </c:pt>
                <c:pt idx="33">
                  <c:v>8.8999999999999999E-3</c:v>
                </c:pt>
                <c:pt idx="35">
                  <c:v>8.0000000000000002E-3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9.4999999999999998E-3</c:v>
                </c:pt>
                <c:pt idx="40">
                  <c:v>8.0000000000000002E-3</c:v>
                </c:pt>
                <c:pt idx="41">
                  <c:v>8.6999999999999994E-3</c:v>
                </c:pt>
                <c:pt idx="42">
                  <c:v>8.6999999999999994E-3</c:v>
                </c:pt>
                <c:pt idx="43">
                  <c:v>8.9999999999999993E-3</c:v>
                </c:pt>
                <c:pt idx="45">
                  <c:v>7.7000000000000002E-3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0.01</c:v>
                </c:pt>
                <c:pt idx="50">
                  <c:v>8.8000000000000005E-3</c:v>
                </c:pt>
                <c:pt idx="51">
                  <c:v>0.01</c:v>
                </c:pt>
                <c:pt idx="52">
                  <c:v>1.03E-2</c:v>
                </c:pt>
                <c:pt idx="53">
                  <c:v>1.0999999999999999E-2</c:v>
                </c:pt>
                <c:pt idx="55">
                  <c:v>7.4999999999999997E-3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D-41FB-8C57-9E8838820974}"/>
            </c:ext>
          </c:extLst>
        </c:ser>
        <c:ser>
          <c:idx val="4"/>
          <c:order val="1"/>
          <c:tx>
            <c:v>IO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mid(0.25)4'!$B$11:$BI$11</c:f>
              <c:numCache>
                <c:formatCode>General</c:formatCode>
                <c:ptCount val="60"/>
                <c:pt idx="0">
                  <c:v>1.3299999999999999E-2</c:v>
                </c:pt>
                <c:pt idx="1">
                  <c:v>1.2699999999999999E-2</c:v>
                </c:pt>
                <c:pt idx="2">
                  <c:v>1.2699999999999999E-2</c:v>
                </c:pt>
                <c:pt idx="3">
                  <c:v>1.37E-2</c:v>
                </c:pt>
                <c:pt idx="5">
                  <c:v>9.2999999999999992E-3</c:v>
                </c:pt>
                <c:pt idx="6">
                  <c:v>1.0699999999999999E-2</c:v>
                </c:pt>
                <c:pt idx="7">
                  <c:v>1.0699999999999999E-2</c:v>
                </c:pt>
                <c:pt idx="8">
                  <c:v>1.34E-2</c:v>
                </c:pt>
                <c:pt idx="10">
                  <c:v>1.06E-2</c:v>
                </c:pt>
                <c:pt idx="11">
                  <c:v>1.32E-2</c:v>
                </c:pt>
                <c:pt idx="12">
                  <c:v>1.32E-2</c:v>
                </c:pt>
                <c:pt idx="13">
                  <c:v>1.43E-2</c:v>
                </c:pt>
                <c:pt idx="15">
                  <c:v>1.2E-2</c:v>
                </c:pt>
                <c:pt idx="16">
                  <c:v>1.43E-2</c:v>
                </c:pt>
                <c:pt idx="17">
                  <c:v>1.43E-2</c:v>
                </c:pt>
                <c:pt idx="18">
                  <c:v>1.6500000000000001E-2</c:v>
                </c:pt>
                <c:pt idx="20">
                  <c:v>1.2699999999999999E-2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1.44E-2</c:v>
                </c:pt>
                <c:pt idx="25">
                  <c:v>1.43E-2</c:v>
                </c:pt>
                <c:pt idx="26">
                  <c:v>1.46E-2</c:v>
                </c:pt>
                <c:pt idx="27">
                  <c:v>1.46E-2</c:v>
                </c:pt>
                <c:pt idx="28">
                  <c:v>1.6299999999999999E-2</c:v>
                </c:pt>
                <c:pt idx="30">
                  <c:v>1.23E-2</c:v>
                </c:pt>
                <c:pt idx="31">
                  <c:v>1.12E-2</c:v>
                </c:pt>
                <c:pt idx="32">
                  <c:v>1.12E-2</c:v>
                </c:pt>
                <c:pt idx="33">
                  <c:v>1.29E-2</c:v>
                </c:pt>
                <c:pt idx="35">
                  <c:v>1.2500000000000001E-2</c:v>
                </c:pt>
                <c:pt idx="36">
                  <c:v>1.4500000000000001E-2</c:v>
                </c:pt>
                <c:pt idx="37">
                  <c:v>1.4500000000000001E-2</c:v>
                </c:pt>
                <c:pt idx="38">
                  <c:v>1.4E-2</c:v>
                </c:pt>
                <c:pt idx="40">
                  <c:v>1.2699999999999999E-2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1.34E-2</c:v>
                </c:pt>
                <c:pt idx="45">
                  <c:v>1.23E-2</c:v>
                </c:pt>
                <c:pt idx="46">
                  <c:v>1.4E-2</c:v>
                </c:pt>
                <c:pt idx="47">
                  <c:v>1.4E-2</c:v>
                </c:pt>
                <c:pt idx="48">
                  <c:v>1.43E-2</c:v>
                </c:pt>
                <c:pt idx="50">
                  <c:v>1.38E-2</c:v>
                </c:pt>
                <c:pt idx="51">
                  <c:v>1.4800000000000001E-2</c:v>
                </c:pt>
                <c:pt idx="52">
                  <c:v>1.55E-2</c:v>
                </c:pt>
                <c:pt idx="53">
                  <c:v>1.5299999999999999E-2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D-41FB-8C57-9E8838820974}"/>
            </c:ext>
          </c:extLst>
        </c:ser>
        <c:ser>
          <c:idx val="7"/>
          <c:order val="2"/>
          <c:tx>
            <c:v>LS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mid(0.25)4'!$B$14:$BI$14</c:f>
              <c:numCache>
                <c:formatCode>General</c:formatCode>
                <c:ptCount val="60"/>
                <c:pt idx="0">
                  <c:v>5.2299999999999999E-2</c:v>
                </c:pt>
                <c:pt idx="1">
                  <c:v>3.9300000000000002E-2</c:v>
                </c:pt>
                <c:pt idx="2">
                  <c:v>3.9399999999999998E-2</c:v>
                </c:pt>
                <c:pt idx="3">
                  <c:v>4.0399999999999998E-2</c:v>
                </c:pt>
                <c:pt idx="5">
                  <c:v>3.1E-2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2.9700000000000001E-2</c:v>
                </c:pt>
                <c:pt idx="10">
                  <c:v>3.5999999999999997E-2</c:v>
                </c:pt>
                <c:pt idx="11">
                  <c:v>3.8899999999999997E-2</c:v>
                </c:pt>
                <c:pt idx="12">
                  <c:v>3.8899999999999997E-2</c:v>
                </c:pt>
                <c:pt idx="13">
                  <c:v>3.6600000000000001E-2</c:v>
                </c:pt>
                <c:pt idx="15">
                  <c:v>4.1000000000000002E-2</c:v>
                </c:pt>
                <c:pt idx="16">
                  <c:v>4.3499999999999997E-2</c:v>
                </c:pt>
                <c:pt idx="17">
                  <c:v>4.3499999999999997E-2</c:v>
                </c:pt>
                <c:pt idx="18">
                  <c:v>3.85E-2</c:v>
                </c:pt>
                <c:pt idx="20">
                  <c:v>4.8000000000000001E-2</c:v>
                </c:pt>
                <c:pt idx="21">
                  <c:v>4.5999999999999999E-2</c:v>
                </c:pt>
                <c:pt idx="22">
                  <c:v>4.7399999999999998E-2</c:v>
                </c:pt>
                <c:pt idx="23">
                  <c:v>4.8000000000000001E-2</c:v>
                </c:pt>
                <c:pt idx="25">
                  <c:v>5.57E-2</c:v>
                </c:pt>
                <c:pt idx="26">
                  <c:v>5.3400000000000003E-2</c:v>
                </c:pt>
                <c:pt idx="27">
                  <c:v>5.4600000000000003E-2</c:v>
                </c:pt>
                <c:pt idx="28">
                  <c:v>5.5500000000000001E-2</c:v>
                </c:pt>
                <c:pt idx="30">
                  <c:v>4.8599999999999997E-2</c:v>
                </c:pt>
                <c:pt idx="31">
                  <c:v>3.5400000000000001E-2</c:v>
                </c:pt>
                <c:pt idx="32">
                  <c:v>3.5499999999999997E-2</c:v>
                </c:pt>
                <c:pt idx="33">
                  <c:v>3.5999999999999997E-2</c:v>
                </c:pt>
                <c:pt idx="35">
                  <c:v>4.6300000000000001E-2</c:v>
                </c:pt>
                <c:pt idx="36">
                  <c:v>4.8800000000000003E-2</c:v>
                </c:pt>
                <c:pt idx="37">
                  <c:v>4.8800000000000003E-2</c:v>
                </c:pt>
                <c:pt idx="38">
                  <c:v>4.0500000000000001E-2</c:v>
                </c:pt>
                <c:pt idx="40">
                  <c:v>4.8000000000000001E-2</c:v>
                </c:pt>
                <c:pt idx="41">
                  <c:v>4.5999999999999999E-2</c:v>
                </c:pt>
                <c:pt idx="42">
                  <c:v>4.6399999999999997E-2</c:v>
                </c:pt>
                <c:pt idx="43">
                  <c:v>3.6400000000000002E-2</c:v>
                </c:pt>
                <c:pt idx="45">
                  <c:v>4.7100000000000003E-2</c:v>
                </c:pt>
                <c:pt idx="46">
                  <c:v>4.9399999999999999E-2</c:v>
                </c:pt>
                <c:pt idx="47">
                  <c:v>4.9399999999999999E-2</c:v>
                </c:pt>
                <c:pt idx="48">
                  <c:v>4.3499999999999997E-2</c:v>
                </c:pt>
                <c:pt idx="50">
                  <c:v>5.3999999999999999E-2</c:v>
                </c:pt>
                <c:pt idx="51">
                  <c:v>4.9000000000000002E-2</c:v>
                </c:pt>
                <c:pt idx="52">
                  <c:v>5.6000000000000001E-2</c:v>
                </c:pt>
                <c:pt idx="53">
                  <c:v>4.2999999999999997E-2</c:v>
                </c:pt>
                <c:pt idx="55">
                  <c:v>4.0800000000000003E-2</c:v>
                </c:pt>
                <c:pt idx="56">
                  <c:v>4.0500000000000001E-2</c:v>
                </c:pt>
                <c:pt idx="57">
                  <c:v>4.0500000000000001E-2</c:v>
                </c:pt>
                <c:pt idx="58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D-41FB-8C57-9E8838820974}"/>
            </c:ext>
          </c:extLst>
        </c:ser>
        <c:ser>
          <c:idx val="10"/>
          <c:order val="3"/>
          <c:tx>
            <c:v>CP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mid(0.25)4'!$B$17:$BI$17</c:f>
              <c:numCache>
                <c:formatCode>General</c:formatCode>
                <c:ptCount val="60"/>
                <c:pt idx="0">
                  <c:v>0.12470000000000001</c:v>
                </c:pt>
                <c:pt idx="1">
                  <c:v>8.8300000000000003E-2</c:v>
                </c:pt>
                <c:pt idx="2">
                  <c:v>0.09</c:v>
                </c:pt>
                <c:pt idx="3">
                  <c:v>8.6999999999999994E-2</c:v>
                </c:pt>
                <c:pt idx="5">
                  <c:v>7.0300000000000001E-2</c:v>
                </c:pt>
                <c:pt idx="6">
                  <c:v>6.6299999999999998E-2</c:v>
                </c:pt>
                <c:pt idx="7">
                  <c:v>6.6400000000000001E-2</c:v>
                </c:pt>
                <c:pt idx="8">
                  <c:v>6.9400000000000003E-2</c:v>
                </c:pt>
                <c:pt idx="10">
                  <c:v>8.2000000000000003E-2</c:v>
                </c:pt>
                <c:pt idx="11">
                  <c:v>8.6900000000000005E-2</c:v>
                </c:pt>
                <c:pt idx="12">
                  <c:v>8.6900000000000005E-2</c:v>
                </c:pt>
                <c:pt idx="13">
                  <c:v>8.1699999999999995E-2</c:v>
                </c:pt>
                <c:pt idx="15">
                  <c:v>9.35E-2</c:v>
                </c:pt>
                <c:pt idx="16">
                  <c:v>9.6799999999999997E-2</c:v>
                </c:pt>
                <c:pt idx="17">
                  <c:v>9.6799999999999997E-2</c:v>
                </c:pt>
                <c:pt idx="18">
                  <c:v>9.0800000000000006E-2</c:v>
                </c:pt>
                <c:pt idx="20">
                  <c:v>0.1103</c:v>
                </c:pt>
                <c:pt idx="21">
                  <c:v>9.8299999999999998E-2</c:v>
                </c:pt>
                <c:pt idx="22">
                  <c:v>0.106</c:v>
                </c:pt>
                <c:pt idx="23">
                  <c:v>9.9000000000000005E-2</c:v>
                </c:pt>
                <c:pt idx="25">
                  <c:v>0.1283</c:v>
                </c:pt>
                <c:pt idx="26">
                  <c:v>0.114</c:v>
                </c:pt>
                <c:pt idx="27">
                  <c:v>0.1232</c:v>
                </c:pt>
                <c:pt idx="28">
                  <c:v>0.1149</c:v>
                </c:pt>
                <c:pt idx="30">
                  <c:v>0.11600000000000001</c:v>
                </c:pt>
                <c:pt idx="31">
                  <c:v>8.4900000000000003E-2</c:v>
                </c:pt>
                <c:pt idx="32">
                  <c:v>8.6300000000000002E-2</c:v>
                </c:pt>
                <c:pt idx="33">
                  <c:v>8.5500000000000007E-2</c:v>
                </c:pt>
                <c:pt idx="35">
                  <c:v>0.1022</c:v>
                </c:pt>
                <c:pt idx="36">
                  <c:v>0.105</c:v>
                </c:pt>
                <c:pt idx="37">
                  <c:v>0.105</c:v>
                </c:pt>
                <c:pt idx="38">
                  <c:v>9.6799999999999997E-2</c:v>
                </c:pt>
                <c:pt idx="40">
                  <c:v>0.1077</c:v>
                </c:pt>
                <c:pt idx="41">
                  <c:v>9.8299999999999998E-2</c:v>
                </c:pt>
                <c:pt idx="42">
                  <c:v>0.10340000000000001</c:v>
                </c:pt>
                <c:pt idx="43">
                  <c:v>9.3399999999999997E-2</c:v>
                </c:pt>
                <c:pt idx="45">
                  <c:v>0.1017</c:v>
                </c:pt>
                <c:pt idx="46">
                  <c:v>0.10829999999999999</c:v>
                </c:pt>
                <c:pt idx="47">
                  <c:v>0.10920000000000001</c:v>
                </c:pt>
                <c:pt idx="48">
                  <c:v>9.7699999999999995E-2</c:v>
                </c:pt>
                <c:pt idx="50">
                  <c:v>0.1158</c:v>
                </c:pt>
                <c:pt idx="51">
                  <c:v>0.1118</c:v>
                </c:pt>
                <c:pt idx="52">
                  <c:v>0.12189999999999999</c:v>
                </c:pt>
                <c:pt idx="53">
                  <c:v>0.10879999999999999</c:v>
                </c:pt>
                <c:pt idx="55">
                  <c:v>0.10680000000000001</c:v>
                </c:pt>
                <c:pt idx="56">
                  <c:v>8.9800000000000005E-2</c:v>
                </c:pt>
                <c:pt idx="57">
                  <c:v>9.0800000000000006E-2</c:v>
                </c:pt>
                <c:pt idx="58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D-41FB-8C57-9E883882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50976"/>
        <c:axId val="127552512"/>
      </c:scatterChart>
      <c:valAx>
        <c:axId val="1275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52512"/>
        <c:crosses val="autoZero"/>
        <c:crossBetween val="midCat"/>
      </c:valAx>
      <c:valAx>
        <c:axId val="127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5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mid(0.25)4'!$B$24:$BI$24</c:f>
              <c:numCache>
                <c:formatCode>General</c:formatCode>
                <c:ptCount val="60"/>
                <c:pt idx="0">
                  <c:v>7.3000000000000001E-3</c:v>
                </c:pt>
                <c:pt idx="1">
                  <c:v>8.6999999999999994E-3</c:v>
                </c:pt>
                <c:pt idx="2">
                  <c:v>8.6999999999999994E-3</c:v>
                </c:pt>
                <c:pt idx="3">
                  <c:v>1.0999999999999999E-2</c:v>
                </c:pt>
                <c:pt idx="5">
                  <c:v>6.3E-3</c:v>
                </c:pt>
                <c:pt idx="6">
                  <c:v>8.6999999999999994E-3</c:v>
                </c:pt>
                <c:pt idx="7">
                  <c:v>8.6999999999999994E-3</c:v>
                </c:pt>
                <c:pt idx="8">
                  <c:v>1.14E-2</c:v>
                </c:pt>
                <c:pt idx="10">
                  <c:v>7.4000000000000003E-3</c:v>
                </c:pt>
                <c:pt idx="11">
                  <c:v>0.01</c:v>
                </c:pt>
                <c:pt idx="12">
                  <c:v>0.01</c:v>
                </c:pt>
                <c:pt idx="13">
                  <c:v>1.03E-2</c:v>
                </c:pt>
                <c:pt idx="15">
                  <c:v>8.0000000000000002E-3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1.4E-2</c:v>
                </c:pt>
                <c:pt idx="20">
                  <c:v>7.0000000000000001E-3</c:v>
                </c:pt>
                <c:pt idx="21">
                  <c:v>8.3000000000000001E-3</c:v>
                </c:pt>
                <c:pt idx="22">
                  <c:v>8.3999999999999995E-3</c:v>
                </c:pt>
                <c:pt idx="23">
                  <c:v>1.0999999999999999E-2</c:v>
                </c:pt>
                <c:pt idx="25">
                  <c:v>8.0000000000000002E-3</c:v>
                </c:pt>
                <c:pt idx="26">
                  <c:v>9.1999999999999998E-3</c:v>
                </c:pt>
                <c:pt idx="27">
                  <c:v>9.1999999999999998E-3</c:v>
                </c:pt>
                <c:pt idx="28">
                  <c:v>1.26E-2</c:v>
                </c:pt>
                <c:pt idx="30">
                  <c:v>6.8999999999999999E-3</c:v>
                </c:pt>
                <c:pt idx="31">
                  <c:v>7.4000000000000003E-3</c:v>
                </c:pt>
                <c:pt idx="32">
                  <c:v>7.4999999999999997E-3</c:v>
                </c:pt>
                <c:pt idx="33">
                  <c:v>9.7000000000000003E-3</c:v>
                </c:pt>
                <c:pt idx="35">
                  <c:v>7.7999999999999996E-3</c:v>
                </c:pt>
                <c:pt idx="36">
                  <c:v>9.4999999999999998E-3</c:v>
                </c:pt>
                <c:pt idx="37">
                  <c:v>9.4999999999999998E-3</c:v>
                </c:pt>
                <c:pt idx="38">
                  <c:v>1.0500000000000001E-2</c:v>
                </c:pt>
                <c:pt idx="40">
                  <c:v>7.3000000000000001E-3</c:v>
                </c:pt>
                <c:pt idx="41">
                  <c:v>8.3000000000000001E-3</c:v>
                </c:pt>
                <c:pt idx="42">
                  <c:v>8.3999999999999995E-3</c:v>
                </c:pt>
                <c:pt idx="43">
                  <c:v>1.14E-2</c:v>
                </c:pt>
                <c:pt idx="45">
                  <c:v>7.4000000000000003E-3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1.2E-2</c:v>
                </c:pt>
                <c:pt idx="50">
                  <c:v>8.3000000000000001E-3</c:v>
                </c:pt>
                <c:pt idx="51">
                  <c:v>1.03E-2</c:v>
                </c:pt>
                <c:pt idx="52">
                  <c:v>1.03E-2</c:v>
                </c:pt>
                <c:pt idx="53">
                  <c:v>2.1499999999999998E-2</c:v>
                </c:pt>
                <c:pt idx="55">
                  <c:v>7.3000000000000001E-3</c:v>
                </c:pt>
                <c:pt idx="56">
                  <c:v>8.5000000000000006E-3</c:v>
                </c:pt>
                <c:pt idx="57">
                  <c:v>8.5000000000000006E-3</c:v>
                </c:pt>
                <c:pt idx="58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5-46FF-B8EB-FCD778895BE2}"/>
            </c:ext>
          </c:extLst>
        </c:ser>
        <c:ser>
          <c:idx val="4"/>
          <c:order val="1"/>
          <c:tx>
            <c:v>IO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mid(0.25)4'!$B$27:$BI$27</c:f>
              <c:numCache>
                <c:formatCode>General</c:formatCode>
                <c:ptCount val="60"/>
                <c:pt idx="0">
                  <c:v>9.2999999999999992E-3</c:v>
                </c:pt>
                <c:pt idx="1">
                  <c:v>1.4E-2</c:v>
                </c:pt>
                <c:pt idx="2">
                  <c:v>1.4E-2</c:v>
                </c:pt>
                <c:pt idx="3">
                  <c:v>1.9E-2</c:v>
                </c:pt>
                <c:pt idx="5">
                  <c:v>0.01</c:v>
                </c:pt>
                <c:pt idx="6">
                  <c:v>1.37E-2</c:v>
                </c:pt>
                <c:pt idx="7">
                  <c:v>1.37E-2</c:v>
                </c:pt>
                <c:pt idx="8">
                  <c:v>1.9E-2</c:v>
                </c:pt>
                <c:pt idx="10">
                  <c:v>1.2E-2</c:v>
                </c:pt>
                <c:pt idx="11">
                  <c:v>1.6E-2</c:v>
                </c:pt>
                <c:pt idx="12">
                  <c:v>1.6E-2</c:v>
                </c:pt>
                <c:pt idx="13">
                  <c:v>1.52E-2</c:v>
                </c:pt>
                <c:pt idx="15">
                  <c:v>1.35E-2</c:v>
                </c:pt>
                <c:pt idx="16">
                  <c:v>1.7299999999999999E-2</c:v>
                </c:pt>
                <c:pt idx="17">
                  <c:v>1.7299999999999999E-2</c:v>
                </c:pt>
                <c:pt idx="18">
                  <c:v>2.4299999999999999E-2</c:v>
                </c:pt>
                <c:pt idx="20">
                  <c:v>9.7000000000000003E-3</c:v>
                </c:pt>
                <c:pt idx="21">
                  <c:v>1.0699999999999999E-2</c:v>
                </c:pt>
                <c:pt idx="22">
                  <c:v>1.0699999999999999E-2</c:v>
                </c:pt>
                <c:pt idx="23">
                  <c:v>1.47E-2</c:v>
                </c:pt>
                <c:pt idx="25">
                  <c:v>1.11E-2</c:v>
                </c:pt>
                <c:pt idx="26">
                  <c:v>1.23E-2</c:v>
                </c:pt>
                <c:pt idx="27">
                  <c:v>1.23E-2</c:v>
                </c:pt>
                <c:pt idx="28">
                  <c:v>1.66E-2</c:v>
                </c:pt>
                <c:pt idx="30">
                  <c:v>8.6E-3</c:v>
                </c:pt>
                <c:pt idx="31">
                  <c:v>0.01</c:v>
                </c:pt>
                <c:pt idx="32">
                  <c:v>0.01</c:v>
                </c:pt>
                <c:pt idx="33">
                  <c:v>1.29E-2</c:v>
                </c:pt>
                <c:pt idx="35">
                  <c:v>1.03E-2</c:v>
                </c:pt>
                <c:pt idx="36">
                  <c:v>1.2500000000000001E-2</c:v>
                </c:pt>
                <c:pt idx="37">
                  <c:v>1.2500000000000001E-2</c:v>
                </c:pt>
                <c:pt idx="38">
                  <c:v>1.43E-2</c:v>
                </c:pt>
                <c:pt idx="40">
                  <c:v>9.2999999999999992E-3</c:v>
                </c:pt>
                <c:pt idx="41">
                  <c:v>1.0699999999999999E-2</c:v>
                </c:pt>
                <c:pt idx="42">
                  <c:v>1.0699999999999999E-2</c:v>
                </c:pt>
                <c:pt idx="43">
                  <c:v>1.47E-2</c:v>
                </c:pt>
                <c:pt idx="45">
                  <c:v>1.09E-2</c:v>
                </c:pt>
                <c:pt idx="46">
                  <c:v>1.32E-2</c:v>
                </c:pt>
                <c:pt idx="47">
                  <c:v>1.32E-2</c:v>
                </c:pt>
                <c:pt idx="48">
                  <c:v>1.6E-2</c:v>
                </c:pt>
                <c:pt idx="50">
                  <c:v>1.23E-2</c:v>
                </c:pt>
                <c:pt idx="51">
                  <c:v>1.4500000000000001E-2</c:v>
                </c:pt>
                <c:pt idx="52">
                  <c:v>1.4500000000000001E-2</c:v>
                </c:pt>
                <c:pt idx="53">
                  <c:v>3.2300000000000002E-2</c:v>
                </c:pt>
                <c:pt idx="55">
                  <c:v>9.1999999999999998E-3</c:v>
                </c:pt>
                <c:pt idx="56">
                  <c:v>1.18E-2</c:v>
                </c:pt>
                <c:pt idx="57">
                  <c:v>1.18E-2</c:v>
                </c:pt>
                <c:pt idx="58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5-46FF-B8EB-FCD778895BE2}"/>
            </c:ext>
          </c:extLst>
        </c:ser>
        <c:ser>
          <c:idx val="7"/>
          <c:order val="2"/>
          <c:tx>
            <c:v>LS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mid(0.25)4'!$B$30:$BI$30</c:f>
              <c:numCache>
                <c:formatCode>General</c:formatCode>
                <c:ptCount val="60"/>
                <c:pt idx="0">
                  <c:v>1.3299999999999999E-2</c:v>
                </c:pt>
                <c:pt idx="1">
                  <c:v>4.6300000000000001E-2</c:v>
                </c:pt>
                <c:pt idx="2">
                  <c:v>4.6399999999999997E-2</c:v>
                </c:pt>
                <c:pt idx="3">
                  <c:v>5.3699999999999998E-2</c:v>
                </c:pt>
                <c:pt idx="5">
                  <c:v>2.7E-2</c:v>
                </c:pt>
                <c:pt idx="6">
                  <c:v>3.8699999999999998E-2</c:v>
                </c:pt>
                <c:pt idx="7">
                  <c:v>3.8699999999999998E-2</c:v>
                </c:pt>
                <c:pt idx="8">
                  <c:v>4.7699999999999999E-2</c:v>
                </c:pt>
                <c:pt idx="10">
                  <c:v>0.04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3.0300000000000001E-2</c:v>
                </c:pt>
                <c:pt idx="15">
                  <c:v>4.5999999999999999E-2</c:v>
                </c:pt>
                <c:pt idx="16">
                  <c:v>5.3499999999999999E-2</c:v>
                </c:pt>
                <c:pt idx="17">
                  <c:v>5.3499999999999999E-2</c:v>
                </c:pt>
                <c:pt idx="18">
                  <c:v>6.2300000000000001E-2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1.9E-2</c:v>
                </c:pt>
                <c:pt idx="23">
                  <c:v>3.8399999999999997E-2</c:v>
                </c:pt>
                <c:pt idx="25">
                  <c:v>1.7100000000000001E-2</c:v>
                </c:pt>
                <c:pt idx="26">
                  <c:v>2.1399999999999999E-2</c:v>
                </c:pt>
                <c:pt idx="27">
                  <c:v>2.1499999999999998E-2</c:v>
                </c:pt>
                <c:pt idx="28">
                  <c:v>4.3999999999999997E-2</c:v>
                </c:pt>
                <c:pt idx="30">
                  <c:v>1.03E-2</c:v>
                </c:pt>
                <c:pt idx="31">
                  <c:v>1.46E-2</c:v>
                </c:pt>
                <c:pt idx="32">
                  <c:v>1.46E-2</c:v>
                </c:pt>
                <c:pt idx="33">
                  <c:v>2.2599999999999999E-2</c:v>
                </c:pt>
                <c:pt idx="35">
                  <c:v>1.8800000000000001E-2</c:v>
                </c:pt>
                <c:pt idx="36">
                  <c:v>2.2499999999999999E-2</c:v>
                </c:pt>
                <c:pt idx="37">
                  <c:v>2.2499999999999999E-2</c:v>
                </c:pt>
                <c:pt idx="38">
                  <c:v>2.5499999999999998E-2</c:v>
                </c:pt>
                <c:pt idx="40">
                  <c:v>1.37E-2</c:v>
                </c:pt>
                <c:pt idx="41">
                  <c:v>1.43E-2</c:v>
                </c:pt>
                <c:pt idx="42">
                  <c:v>1.44E-2</c:v>
                </c:pt>
                <c:pt idx="43">
                  <c:v>2.7E-2</c:v>
                </c:pt>
                <c:pt idx="45">
                  <c:v>2.4299999999999999E-2</c:v>
                </c:pt>
                <c:pt idx="46">
                  <c:v>2.8899999999999999E-2</c:v>
                </c:pt>
                <c:pt idx="47">
                  <c:v>2.8899999999999999E-2</c:v>
                </c:pt>
                <c:pt idx="48">
                  <c:v>3.3700000000000001E-2</c:v>
                </c:pt>
                <c:pt idx="50">
                  <c:v>2.5700000000000001E-2</c:v>
                </c:pt>
                <c:pt idx="51">
                  <c:v>3.0800000000000001E-2</c:v>
                </c:pt>
                <c:pt idx="52">
                  <c:v>3.2300000000000002E-2</c:v>
                </c:pt>
                <c:pt idx="53">
                  <c:v>3.9E-2</c:v>
                </c:pt>
                <c:pt idx="55">
                  <c:v>1.0999999999999999E-2</c:v>
                </c:pt>
                <c:pt idx="56">
                  <c:v>2.2800000000000001E-2</c:v>
                </c:pt>
                <c:pt idx="57">
                  <c:v>2.2800000000000001E-2</c:v>
                </c:pt>
                <c:pt idx="58">
                  <c:v>3.2300000000000002E-2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15-46FF-B8EB-FCD778895BE2}"/>
            </c:ext>
          </c:extLst>
        </c:ser>
        <c:ser>
          <c:idx val="10"/>
          <c:order val="3"/>
          <c:tx>
            <c:v>CP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mid(0.25)4'!$B$33:$BI$33</c:f>
              <c:numCache>
                <c:formatCode>General</c:formatCode>
                <c:ptCount val="60"/>
                <c:pt idx="0">
                  <c:v>3.3700000000000001E-2</c:v>
                </c:pt>
                <c:pt idx="1">
                  <c:v>7.17E-2</c:v>
                </c:pt>
                <c:pt idx="2">
                  <c:v>7.17E-2</c:v>
                </c:pt>
                <c:pt idx="3">
                  <c:v>0.123</c:v>
                </c:pt>
                <c:pt idx="5">
                  <c:v>4.87E-2</c:v>
                </c:pt>
                <c:pt idx="6">
                  <c:v>7.6700000000000004E-2</c:v>
                </c:pt>
                <c:pt idx="7">
                  <c:v>7.6700000000000004E-2</c:v>
                </c:pt>
                <c:pt idx="8">
                  <c:v>0.11269999999999999</c:v>
                </c:pt>
                <c:pt idx="10">
                  <c:v>6.4299999999999996E-2</c:v>
                </c:pt>
                <c:pt idx="11">
                  <c:v>7.5700000000000003E-2</c:v>
                </c:pt>
                <c:pt idx="12">
                  <c:v>7.7399999999999997E-2</c:v>
                </c:pt>
                <c:pt idx="13">
                  <c:v>7.1999999999999995E-2</c:v>
                </c:pt>
                <c:pt idx="15">
                  <c:v>7.2999999999999995E-2</c:v>
                </c:pt>
                <c:pt idx="16">
                  <c:v>8.3799999999999999E-2</c:v>
                </c:pt>
                <c:pt idx="17">
                  <c:v>8.5999999999999993E-2</c:v>
                </c:pt>
                <c:pt idx="18">
                  <c:v>0.14699999999999999</c:v>
                </c:pt>
                <c:pt idx="20">
                  <c:v>2.9000000000000001E-2</c:v>
                </c:pt>
                <c:pt idx="21">
                  <c:v>4.4299999999999999E-2</c:v>
                </c:pt>
                <c:pt idx="22">
                  <c:v>4.4400000000000002E-2</c:v>
                </c:pt>
                <c:pt idx="23">
                  <c:v>8.77E-2</c:v>
                </c:pt>
                <c:pt idx="25">
                  <c:v>3.3399999999999999E-2</c:v>
                </c:pt>
                <c:pt idx="26">
                  <c:v>5.0599999999999999E-2</c:v>
                </c:pt>
                <c:pt idx="27">
                  <c:v>5.0599999999999999E-2</c:v>
                </c:pt>
                <c:pt idx="28">
                  <c:v>0.1017</c:v>
                </c:pt>
                <c:pt idx="30">
                  <c:v>1.46E-2</c:v>
                </c:pt>
                <c:pt idx="31">
                  <c:v>4.9200000000000001E-2</c:v>
                </c:pt>
                <c:pt idx="32">
                  <c:v>4.9200000000000001E-2</c:v>
                </c:pt>
                <c:pt idx="33">
                  <c:v>5.6599999999999998E-2</c:v>
                </c:pt>
                <c:pt idx="35">
                  <c:v>4.8300000000000003E-2</c:v>
                </c:pt>
                <c:pt idx="36">
                  <c:v>6.0999999999999999E-2</c:v>
                </c:pt>
                <c:pt idx="37">
                  <c:v>6.0999999999999999E-2</c:v>
                </c:pt>
                <c:pt idx="38">
                  <c:v>6.4299999999999996E-2</c:v>
                </c:pt>
                <c:pt idx="40">
                  <c:v>2.5700000000000001E-2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7.17E-2</c:v>
                </c:pt>
                <c:pt idx="45">
                  <c:v>4.6600000000000003E-2</c:v>
                </c:pt>
                <c:pt idx="46">
                  <c:v>6.2E-2</c:v>
                </c:pt>
                <c:pt idx="47">
                  <c:v>6.2E-2</c:v>
                </c:pt>
                <c:pt idx="48">
                  <c:v>8.2600000000000007E-2</c:v>
                </c:pt>
                <c:pt idx="50">
                  <c:v>4.9000000000000002E-2</c:v>
                </c:pt>
                <c:pt idx="51">
                  <c:v>6.7799999999999999E-2</c:v>
                </c:pt>
                <c:pt idx="52">
                  <c:v>6.3399999999999998E-2</c:v>
                </c:pt>
                <c:pt idx="53">
                  <c:v>6.3799999999999996E-2</c:v>
                </c:pt>
                <c:pt idx="55">
                  <c:v>1.5299999999999999E-2</c:v>
                </c:pt>
                <c:pt idx="56">
                  <c:v>6.5299999999999997E-2</c:v>
                </c:pt>
                <c:pt idx="57">
                  <c:v>6.5299999999999997E-2</c:v>
                </c:pt>
                <c:pt idx="58">
                  <c:v>7.6499999999999999E-2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15-46FF-B8EB-FCD77889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3168"/>
        <c:axId val="128045440"/>
      </c:scatterChart>
      <c:valAx>
        <c:axId val="1280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45440"/>
        <c:crosses val="autoZero"/>
        <c:crossBetween val="midCat"/>
      </c:valAx>
      <c:valAx>
        <c:axId val="1280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 Rebar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mid(0.25)4'!$B$8:$BI$8</c:f>
              <c:numCache>
                <c:formatCode>General</c:formatCode>
                <c:ptCount val="60"/>
                <c:pt idx="0">
                  <c:v>7.7000000000000002E-3</c:v>
                </c:pt>
                <c:pt idx="1">
                  <c:v>8.3000000000000001E-3</c:v>
                </c:pt>
                <c:pt idx="2">
                  <c:v>8.3999999999999995E-3</c:v>
                </c:pt>
                <c:pt idx="3">
                  <c:v>9.4000000000000004E-3</c:v>
                </c:pt>
                <c:pt idx="5">
                  <c:v>6.3E-3</c:v>
                </c:pt>
                <c:pt idx="6">
                  <c:v>7.3000000000000001E-3</c:v>
                </c:pt>
                <c:pt idx="7">
                  <c:v>7.4000000000000003E-3</c:v>
                </c:pt>
                <c:pt idx="8">
                  <c:v>8.6999999999999994E-3</c:v>
                </c:pt>
                <c:pt idx="10">
                  <c:v>6.8999999999999999E-3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9.4999999999999998E-3</c:v>
                </c:pt>
                <c:pt idx="15">
                  <c:v>7.7000000000000002E-3</c:v>
                </c:pt>
                <c:pt idx="16">
                  <c:v>9.4999999999999998E-3</c:v>
                </c:pt>
                <c:pt idx="17">
                  <c:v>9.4999999999999998E-3</c:v>
                </c:pt>
                <c:pt idx="18">
                  <c:v>1.03E-2</c:v>
                </c:pt>
                <c:pt idx="20">
                  <c:v>8.0000000000000002E-3</c:v>
                </c:pt>
                <c:pt idx="21">
                  <c:v>8.3000000000000001E-3</c:v>
                </c:pt>
                <c:pt idx="22">
                  <c:v>8.3999999999999995E-3</c:v>
                </c:pt>
                <c:pt idx="23">
                  <c:v>1.04E-2</c:v>
                </c:pt>
                <c:pt idx="25">
                  <c:v>8.8999999999999999E-3</c:v>
                </c:pt>
                <c:pt idx="26">
                  <c:v>9.4000000000000004E-3</c:v>
                </c:pt>
                <c:pt idx="27">
                  <c:v>9.4999999999999998E-3</c:v>
                </c:pt>
                <c:pt idx="28">
                  <c:v>1.15E-2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7.4999999999999997E-3</c:v>
                </c:pt>
                <c:pt idx="33">
                  <c:v>8.8999999999999999E-3</c:v>
                </c:pt>
                <c:pt idx="35">
                  <c:v>8.0000000000000002E-3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9.4999999999999998E-3</c:v>
                </c:pt>
                <c:pt idx="40">
                  <c:v>8.0000000000000002E-3</c:v>
                </c:pt>
                <c:pt idx="41">
                  <c:v>8.6999999999999994E-3</c:v>
                </c:pt>
                <c:pt idx="42">
                  <c:v>8.6999999999999994E-3</c:v>
                </c:pt>
                <c:pt idx="43">
                  <c:v>8.9999999999999993E-3</c:v>
                </c:pt>
                <c:pt idx="45">
                  <c:v>7.7000000000000002E-3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0.01</c:v>
                </c:pt>
                <c:pt idx="50">
                  <c:v>8.8000000000000005E-3</c:v>
                </c:pt>
                <c:pt idx="51">
                  <c:v>0.01</c:v>
                </c:pt>
                <c:pt idx="52">
                  <c:v>1.03E-2</c:v>
                </c:pt>
                <c:pt idx="53">
                  <c:v>1.0999999999999999E-2</c:v>
                </c:pt>
                <c:pt idx="55">
                  <c:v>7.4999999999999997E-3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F-4C8F-BCA6-3967A0AC90CC}"/>
            </c:ext>
          </c:extLst>
        </c:ser>
        <c:ser>
          <c:idx val="1"/>
          <c:order val="1"/>
          <c:tx>
            <c:v>O Concrete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mid(0.25)4'!$B$24:$BI$24</c:f>
              <c:numCache>
                <c:formatCode>General</c:formatCode>
                <c:ptCount val="60"/>
                <c:pt idx="0">
                  <c:v>7.3000000000000001E-3</c:v>
                </c:pt>
                <c:pt idx="1">
                  <c:v>8.6999999999999994E-3</c:v>
                </c:pt>
                <c:pt idx="2">
                  <c:v>8.6999999999999994E-3</c:v>
                </c:pt>
                <c:pt idx="3">
                  <c:v>1.0999999999999999E-2</c:v>
                </c:pt>
                <c:pt idx="5">
                  <c:v>6.3E-3</c:v>
                </c:pt>
                <c:pt idx="6">
                  <c:v>8.6999999999999994E-3</c:v>
                </c:pt>
                <c:pt idx="7">
                  <c:v>8.6999999999999994E-3</c:v>
                </c:pt>
                <c:pt idx="8">
                  <c:v>1.14E-2</c:v>
                </c:pt>
                <c:pt idx="10">
                  <c:v>7.4000000000000003E-3</c:v>
                </c:pt>
                <c:pt idx="11">
                  <c:v>0.01</c:v>
                </c:pt>
                <c:pt idx="12">
                  <c:v>0.01</c:v>
                </c:pt>
                <c:pt idx="13">
                  <c:v>1.03E-2</c:v>
                </c:pt>
                <c:pt idx="15">
                  <c:v>8.0000000000000002E-3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1.4E-2</c:v>
                </c:pt>
                <c:pt idx="20">
                  <c:v>7.0000000000000001E-3</c:v>
                </c:pt>
                <c:pt idx="21">
                  <c:v>8.3000000000000001E-3</c:v>
                </c:pt>
                <c:pt idx="22">
                  <c:v>8.3999999999999995E-3</c:v>
                </c:pt>
                <c:pt idx="23">
                  <c:v>1.0999999999999999E-2</c:v>
                </c:pt>
                <c:pt idx="25">
                  <c:v>8.0000000000000002E-3</c:v>
                </c:pt>
                <c:pt idx="26">
                  <c:v>9.1999999999999998E-3</c:v>
                </c:pt>
                <c:pt idx="27">
                  <c:v>9.1999999999999998E-3</c:v>
                </c:pt>
                <c:pt idx="28">
                  <c:v>1.26E-2</c:v>
                </c:pt>
                <c:pt idx="30">
                  <c:v>6.8999999999999999E-3</c:v>
                </c:pt>
                <c:pt idx="31">
                  <c:v>7.4000000000000003E-3</c:v>
                </c:pt>
                <c:pt idx="32">
                  <c:v>7.4999999999999997E-3</c:v>
                </c:pt>
                <c:pt idx="33">
                  <c:v>9.7000000000000003E-3</c:v>
                </c:pt>
                <c:pt idx="35">
                  <c:v>7.7999999999999996E-3</c:v>
                </c:pt>
                <c:pt idx="36">
                  <c:v>9.4999999999999998E-3</c:v>
                </c:pt>
                <c:pt idx="37">
                  <c:v>9.4999999999999998E-3</c:v>
                </c:pt>
                <c:pt idx="38">
                  <c:v>1.0500000000000001E-2</c:v>
                </c:pt>
                <c:pt idx="40">
                  <c:v>7.3000000000000001E-3</c:v>
                </c:pt>
                <c:pt idx="41">
                  <c:v>8.3000000000000001E-3</c:v>
                </c:pt>
                <c:pt idx="42">
                  <c:v>8.3999999999999995E-3</c:v>
                </c:pt>
                <c:pt idx="43">
                  <c:v>1.14E-2</c:v>
                </c:pt>
                <c:pt idx="45">
                  <c:v>7.4000000000000003E-3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1.2E-2</c:v>
                </c:pt>
                <c:pt idx="50">
                  <c:v>8.3000000000000001E-3</c:v>
                </c:pt>
                <c:pt idx="51">
                  <c:v>1.03E-2</c:v>
                </c:pt>
                <c:pt idx="52">
                  <c:v>1.03E-2</c:v>
                </c:pt>
                <c:pt idx="53">
                  <c:v>2.1499999999999998E-2</c:v>
                </c:pt>
                <c:pt idx="55">
                  <c:v>7.3000000000000001E-3</c:v>
                </c:pt>
                <c:pt idx="56">
                  <c:v>8.5000000000000006E-3</c:v>
                </c:pt>
                <c:pt idx="57">
                  <c:v>8.5000000000000006E-3</c:v>
                </c:pt>
                <c:pt idx="58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F-4C8F-BCA6-3967A0AC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6864"/>
        <c:axId val="127958016"/>
      </c:scatterChart>
      <c:valAx>
        <c:axId val="127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58016"/>
        <c:crosses val="autoZero"/>
        <c:crossBetween val="midCat"/>
      </c:valAx>
      <c:valAx>
        <c:axId val="1279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5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CP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CP Rebar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mid(0.25)4'!$B$17:$BI$17</c:f>
              <c:numCache>
                <c:formatCode>General</c:formatCode>
                <c:ptCount val="60"/>
                <c:pt idx="0">
                  <c:v>0.12470000000000001</c:v>
                </c:pt>
                <c:pt idx="1">
                  <c:v>8.8300000000000003E-2</c:v>
                </c:pt>
                <c:pt idx="2">
                  <c:v>0.09</c:v>
                </c:pt>
                <c:pt idx="3">
                  <c:v>8.6999999999999994E-2</c:v>
                </c:pt>
                <c:pt idx="5">
                  <c:v>7.0300000000000001E-2</c:v>
                </c:pt>
                <c:pt idx="6">
                  <c:v>6.6299999999999998E-2</c:v>
                </c:pt>
                <c:pt idx="7">
                  <c:v>6.6400000000000001E-2</c:v>
                </c:pt>
                <c:pt idx="8">
                  <c:v>6.9400000000000003E-2</c:v>
                </c:pt>
                <c:pt idx="10">
                  <c:v>8.2000000000000003E-2</c:v>
                </c:pt>
                <c:pt idx="11">
                  <c:v>8.6900000000000005E-2</c:v>
                </c:pt>
                <c:pt idx="12">
                  <c:v>8.6900000000000005E-2</c:v>
                </c:pt>
                <c:pt idx="13">
                  <c:v>8.1699999999999995E-2</c:v>
                </c:pt>
                <c:pt idx="15">
                  <c:v>9.35E-2</c:v>
                </c:pt>
                <c:pt idx="16">
                  <c:v>9.6799999999999997E-2</c:v>
                </c:pt>
                <c:pt idx="17">
                  <c:v>9.6799999999999997E-2</c:v>
                </c:pt>
                <c:pt idx="18">
                  <c:v>9.0800000000000006E-2</c:v>
                </c:pt>
                <c:pt idx="20">
                  <c:v>0.1103</c:v>
                </c:pt>
                <c:pt idx="21">
                  <c:v>9.8299999999999998E-2</c:v>
                </c:pt>
                <c:pt idx="22">
                  <c:v>0.106</c:v>
                </c:pt>
                <c:pt idx="23">
                  <c:v>9.9000000000000005E-2</c:v>
                </c:pt>
                <c:pt idx="25">
                  <c:v>0.1283</c:v>
                </c:pt>
                <c:pt idx="26">
                  <c:v>0.114</c:v>
                </c:pt>
                <c:pt idx="27">
                  <c:v>0.1232</c:v>
                </c:pt>
                <c:pt idx="28">
                  <c:v>0.1149</c:v>
                </c:pt>
                <c:pt idx="30">
                  <c:v>0.11600000000000001</c:v>
                </c:pt>
                <c:pt idx="31">
                  <c:v>8.4900000000000003E-2</c:v>
                </c:pt>
                <c:pt idx="32">
                  <c:v>8.6300000000000002E-2</c:v>
                </c:pt>
                <c:pt idx="33">
                  <c:v>8.5500000000000007E-2</c:v>
                </c:pt>
                <c:pt idx="35">
                  <c:v>0.1022</c:v>
                </c:pt>
                <c:pt idx="36">
                  <c:v>0.105</c:v>
                </c:pt>
                <c:pt idx="37">
                  <c:v>0.105</c:v>
                </c:pt>
                <c:pt idx="38">
                  <c:v>9.6799999999999997E-2</c:v>
                </c:pt>
                <c:pt idx="40">
                  <c:v>0.1077</c:v>
                </c:pt>
                <c:pt idx="41">
                  <c:v>9.8299999999999998E-2</c:v>
                </c:pt>
                <c:pt idx="42">
                  <c:v>0.10340000000000001</c:v>
                </c:pt>
                <c:pt idx="43">
                  <c:v>9.3399999999999997E-2</c:v>
                </c:pt>
                <c:pt idx="45">
                  <c:v>0.1017</c:v>
                </c:pt>
                <c:pt idx="46">
                  <c:v>0.10829999999999999</c:v>
                </c:pt>
                <c:pt idx="47">
                  <c:v>0.10920000000000001</c:v>
                </c:pt>
                <c:pt idx="48">
                  <c:v>9.7699999999999995E-2</c:v>
                </c:pt>
                <c:pt idx="50">
                  <c:v>0.1158</c:v>
                </c:pt>
                <c:pt idx="51">
                  <c:v>0.1118</c:v>
                </c:pt>
                <c:pt idx="52">
                  <c:v>0.12189999999999999</c:v>
                </c:pt>
                <c:pt idx="53">
                  <c:v>0.10879999999999999</c:v>
                </c:pt>
                <c:pt idx="55">
                  <c:v>0.10680000000000001</c:v>
                </c:pt>
                <c:pt idx="56">
                  <c:v>8.9800000000000005E-2</c:v>
                </c:pt>
                <c:pt idx="57">
                  <c:v>9.0800000000000006E-2</c:v>
                </c:pt>
                <c:pt idx="58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9-470E-B02C-0D0144018F2A}"/>
            </c:ext>
          </c:extLst>
        </c:ser>
        <c:ser>
          <c:idx val="10"/>
          <c:order val="1"/>
          <c:tx>
            <c:v>CP Concrete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mid(0.25)4'!$B$33:$BI$33</c:f>
              <c:numCache>
                <c:formatCode>General</c:formatCode>
                <c:ptCount val="60"/>
                <c:pt idx="0">
                  <c:v>3.3700000000000001E-2</c:v>
                </c:pt>
                <c:pt idx="1">
                  <c:v>7.17E-2</c:v>
                </c:pt>
                <c:pt idx="2">
                  <c:v>7.17E-2</c:v>
                </c:pt>
                <c:pt idx="3">
                  <c:v>0.123</c:v>
                </c:pt>
                <c:pt idx="5">
                  <c:v>4.87E-2</c:v>
                </c:pt>
                <c:pt idx="6">
                  <c:v>7.6700000000000004E-2</c:v>
                </c:pt>
                <c:pt idx="7">
                  <c:v>7.6700000000000004E-2</c:v>
                </c:pt>
                <c:pt idx="8">
                  <c:v>0.11269999999999999</c:v>
                </c:pt>
                <c:pt idx="10">
                  <c:v>6.4299999999999996E-2</c:v>
                </c:pt>
                <c:pt idx="11">
                  <c:v>7.5700000000000003E-2</c:v>
                </c:pt>
                <c:pt idx="12">
                  <c:v>7.7399999999999997E-2</c:v>
                </c:pt>
                <c:pt idx="13">
                  <c:v>7.1999999999999995E-2</c:v>
                </c:pt>
                <c:pt idx="15">
                  <c:v>7.2999999999999995E-2</c:v>
                </c:pt>
                <c:pt idx="16">
                  <c:v>8.3799999999999999E-2</c:v>
                </c:pt>
                <c:pt idx="17">
                  <c:v>8.5999999999999993E-2</c:v>
                </c:pt>
                <c:pt idx="18">
                  <c:v>0.14699999999999999</c:v>
                </c:pt>
                <c:pt idx="20">
                  <c:v>2.9000000000000001E-2</c:v>
                </c:pt>
                <c:pt idx="21">
                  <c:v>4.4299999999999999E-2</c:v>
                </c:pt>
                <c:pt idx="22">
                  <c:v>4.4400000000000002E-2</c:v>
                </c:pt>
                <c:pt idx="23">
                  <c:v>8.77E-2</c:v>
                </c:pt>
                <c:pt idx="25">
                  <c:v>3.3399999999999999E-2</c:v>
                </c:pt>
                <c:pt idx="26">
                  <c:v>5.0599999999999999E-2</c:v>
                </c:pt>
                <c:pt idx="27">
                  <c:v>5.0599999999999999E-2</c:v>
                </c:pt>
                <c:pt idx="28">
                  <c:v>0.1017</c:v>
                </c:pt>
                <c:pt idx="30">
                  <c:v>1.46E-2</c:v>
                </c:pt>
                <c:pt idx="31">
                  <c:v>4.9200000000000001E-2</c:v>
                </c:pt>
                <c:pt idx="32">
                  <c:v>4.9200000000000001E-2</c:v>
                </c:pt>
                <c:pt idx="33">
                  <c:v>5.6599999999999998E-2</c:v>
                </c:pt>
                <c:pt idx="35">
                  <c:v>4.8300000000000003E-2</c:v>
                </c:pt>
                <c:pt idx="36">
                  <c:v>6.0999999999999999E-2</c:v>
                </c:pt>
                <c:pt idx="37">
                  <c:v>6.0999999999999999E-2</c:v>
                </c:pt>
                <c:pt idx="38">
                  <c:v>6.4299999999999996E-2</c:v>
                </c:pt>
                <c:pt idx="40">
                  <c:v>2.5700000000000001E-2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7.17E-2</c:v>
                </c:pt>
                <c:pt idx="45">
                  <c:v>4.6600000000000003E-2</c:v>
                </c:pt>
                <c:pt idx="46">
                  <c:v>6.2E-2</c:v>
                </c:pt>
                <c:pt idx="47">
                  <c:v>6.2E-2</c:v>
                </c:pt>
                <c:pt idx="48">
                  <c:v>8.2600000000000007E-2</c:v>
                </c:pt>
                <c:pt idx="50">
                  <c:v>4.9000000000000002E-2</c:v>
                </c:pt>
                <c:pt idx="51">
                  <c:v>6.7799999999999999E-2</c:v>
                </c:pt>
                <c:pt idx="52">
                  <c:v>6.3399999999999998E-2</c:v>
                </c:pt>
                <c:pt idx="53">
                  <c:v>6.3799999999999996E-2</c:v>
                </c:pt>
                <c:pt idx="55">
                  <c:v>1.5299999999999999E-2</c:v>
                </c:pt>
                <c:pt idx="56">
                  <c:v>6.5299999999999997E-2</c:v>
                </c:pt>
                <c:pt idx="57">
                  <c:v>6.5299999999999997E-2</c:v>
                </c:pt>
                <c:pt idx="58">
                  <c:v>7.6499999999999999E-2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9-470E-B02C-0D0144018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40"/>
        <c:axId val="128149376"/>
      </c:scatterChart>
      <c:valAx>
        <c:axId val="1281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49376"/>
        <c:crosses val="autoZero"/>
        <c:crossBetween val="midCat"/>
      </c:valAx>
      <c:valAx>
        <c:axId val="1281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LS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LS Rebar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mid(0.25)4'!$B$14:$BI$14</c:f>
              <c:numCache>
                <c:formatCode>General</c:formatCode>
                <c:ptCount val="60"/>
                <c:pt idx="0">
                  <c:v>5.2299999999999999E-2</c:v>
                </c:pt>
                <c:pt idx="1">
                  <c:v>3.9300000000000002E-2</c:v>
                </c:pt>
                <c:pt idx="2">
                  <c:v>3.9399999999999998E-2</c:v>
                </c:pt>
                <c:pt idx="3">
                  <c:v>4.0399999999999998E-2</c:v>
                </c:pt>
                <c:pt idx="5">
                  <c:v>3.1E-2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2.9700000000000001E-2</c:v>
                </c:pt>
                <c:pt idx="10">
                  <c:v>3.5999999999999997E-2</c:v>
                </c:pt>
                <c:pt idx="11">
                  <c:v>3.8899999999999997E-2</c:v>
                </c:pt>
                <c:pt idx="12">
                  <c:v>3.8899999999999997E-2</c:v>
                </c:pt>
                <c:pt idx="13">
                  <c:v>3.6600000000000001E-2</c:v>
                </c:pt>
                <c:pt idx="15">
                  <c:v>4.1000000000000002E-2</c:v>
                </c:pt>
                <c:pt idx="16">
                  <c:v>4.3499999999999997E-2</c:v>
                </c:pt>
                <c:pt idx="17">
                  <c:v>4.3499999999999997E-2</c:v>
                </c:pt>
                <c:pt idx="18">
                  <c:v>3.85E-2</c:v>
                </c:pt>
                <c:pt idx="20">
                  <c:v>4.8000000000000001E-2</c:v>
                </c:pt>
                <c:pt idx="21">
                  <c:v>4.5999999999999999E-2</c:v>
                </c:pt>
                <c:pt idx="22">
                  <c:v>4.7399999999999998E-2</c:v>
                </c:pt>
                <c:pt idx="23">
                  <c:v>4.8000000000000001E-2</c:v>
                </c:pt>
                <c:pt idx="25">
                  <c:v>5.57E-2</c:v>
                </c:pt>
                <c:pt idx="26">
                  <c:v>5.3400000000000003E-2</c:v>
                </c:pt>
                <c:pt idx="27">
                  <c:v>5.4600000000000003E-2</c:v>
                </c:pt>
                <c:pt idx="28">
                  <c:v>5.5500000000000001E-2</c:v>
                </c:pt>
                <c:pt idx="30">
                  <c:v>4.8599999999999997E-2</c:v>
                </c:pt>
                <c:pt idx="31">
                  <c:v>3.5400000000000001E-2</c:v>
                </c:pt>
                <c:pt idx="32">
                  <c:v>3.5499999999999997E-2</c:v>
                </c:pt>
                <c:pt idx="33">
                  <c:v>3.5999999999999997E-2</c:v>
                </c:pt>
                <c:pt idx="35">
                  <c:v>4.6300000000000001E-2</c:v>
                </c:pt>
                <c:pt idx="36">
                  <c:v>4.8800000000000003E-2</c:v>
                </c:pt>
                <c:pt idx="37">
                  <c:v>4.8800000000000003E-2</c:v>
                </c:pt>
                <c:pt idx="38">
                  <c:v>4.0500000000000001E-2</c:v>
                </c:pt>
                <c:pt idx="40">
                  <c:v>4.8000000000000001E-2</c:v>
                </c:pt>
                <c:pt idx="41">
                  <c:v>4.5999999999999999E-2</c:v>
                </c:pt>
                <c:pt idx="42">
                  <c:v>4.6399999999999997E-2</c:v>
                </c:pt>
                <c:pt idx="43">
                  <c:v>3.6400000000000002E-2</c:v>
                </c:pt>
                <c:pt idx="45">
                  <c:v>4.7100000000000003E-2</c:v>
                </c:pt>
                <c:pt idx="46">
                  <c:v>4.9399999999999999E-2</c:v>
                </c:pt>
                <c:pt idx="47">
                  <c:v>4.9399999999999999E-2</c:v>
                </c:pt>
                <c:pt idx="48">
                  <c:v>4.3499999999999997E-2</c:v>
                </c:pt>
                <c:pt idx="50">
                  <c:v>5.3999999999999999E-2</c:v>
                </c:pt>
                <c:pt idx="51">
                  <c:v>4.9000000000000002E-2</c:v>
                </c:pt>
                <c:pt idx="52">
                  <c:v>5.6000000000000001E-2</c:v>
                </c:pt>
                <c:pt idx="53">
                  <c:v>4.2999999999999997E-2</c:v>
                </c:pt>
                <c:pt idx="55">
                  <c:v>4.0800000000000003E-2</c:v>
                </c:pt>
                <c:pt idx="56">
                  <c:v>4.0500000000000001E-2</c:v>
                </c:pt>
                <c:pt idx="57">
                  <c:v>4.0500000000000001E-2</c:v>
                </c:pt>
                <c:pt idx="58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C-43B4-B00B-64B98B1619C1}"/>
            </c:ext>
          </c:extLst>
        </c:ser>
        <c:ser>
          <c:idx val="7"/>
          <c:order val="1"/>
          <c:tx>
            <c:v>LS Concrete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mid(0.25)4'!$B$30:$BI$30</c:f>
              <c:numCache>
                <c:formatCode>General</c:formatCode>
                <c:ptCount val="60"/>
                <c:pt idx="0">
                  <c:v>1.3299999999999999E-2</c:v>
                </c:pt>
                <c:pt idx="1">
                  <c:v>4.6300000000000001E-2</c:v>
                </c:pt>
                <c:pt idx="2">
                  <c:v>4.6399999999999997E-2</c:v>
                </c:pt>
                <c:pt idx="3">
                  <c:v>5.3699999999999998E-2</c:v>
                </c:pt>
                <c:pt idx="5">
                  <c:v>2.7E-2</c:v>
                </c:pt>
                <c:pt idx="6">
                  <c:v>3.8699999999999998E-2</c:v>
                </c:pt>
                <c:pt idx="7">
                  <c:v>3.8699999999999998E-2</c:v>
                </c:pt>
                <c:pt idx="8">
                  <c:v>4.7699999999999999E-2</c:v>
                </c:pt>
                <c:pt idx="10">
                  <c:v>0.04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3.0300000000000001E-2</c:v>
                </c:pt>
                <c:pt idx="15">
                  <c:v>4.5999999999999999E-2</c:v>
                </c:pt>
                <c:pt idx="16">
                  <c:v>5.3499999999999999E-2</c:v>
                </c:pt>
                <c:pt idx="17">
                  <c:v>5.3499999999999999E-2</c:v>
                </c:pt>
                <c:pt idx="18">
                  <c:v>6.2300000000000001E-2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1.9E-2</c:v>
                </c:pt>
                <c:pt idx="23">
                  <c:v>3.8399999999999997E-2</c:v>
                </c:pt>
                <c:pt idx="25">
                  <c:v>1.7100000000000001E-2</c:v>
                </c:pt>
                <c:pt idx="26">
                  <c:v>2.1399999999999999E-2</c:v>
                </c:pt>
                <c:pt idx="27">
                  <c:v>2.1499999999999998E-2</c:v>
                </c:pt>
                <c:pt idx="28">
                  <c:v>4.3999999999999997E-2</c:v>
                </c:pt>
                <c:pt idx="30">
                  <c:v>1.03E-2</c:v>
                </c:pt>
                <c:pt idx="31">
                  <c:v>1.46E-2</c:v>
                </c:pt>
                <c:pt idx="32">
                  <c:v>1.46E-2</c:v>
                </c:pt>
                <c:pt idx="33">
                  <c:v>2.2599999999999999E-2</c:v>
                </c:pt>
                <c:pt idx="35">
                  <c:v>1.8800000000000001E-2</c:v>
                </c:pt>
                <c:pt idx="36">
                  <c:v>2.2499999999999999E-2</c:v>
                </c:pt>
                <c:pt idx="37">
                  <c:v>2.2499999999999999E-2</c:v>
                </c:pt>
                <c:pt idx="38">
                  <c:v>2.5499999999999998E-2</c:v>
                </c:pt>
                <c:pt idx="40">
                  <c:v>1.37E-2</c:v>
                </c:pt>
                <c:pt idx="41">
                  <c:v>1.43E-2</c:v>
                </c:pt>
                <c:pt idx="42">
                  <c:v>1.44E-2</c:v>
                </c:pt>
                <c:pt idx="43">
                  <c:v>2.7E-2</c:v>
                </c:pt>
                <c:pt idx="45">
                  <c:v>2.4299999999999999E-2</c:v>
                </c:pt>
                <c:pt idx="46">
                  <c:v>2.8899999999999999E-2</c:v>
                </c:pt>
                <c:pt idx="47">
                  <c:v>2.8899999999999999E-2</c:v>
                </c:pt>
                <c:pt idx="48">
                  <c:v>3.3700000000000001E-2</c:v>
                </c:pt>
                <c:pt idx="50">
                  <c:v>2.5700000000000001E-2</c:v>
                </c:pt>
                <c:pt idx="51">
                  <c:v>3.0800000000000001E-2</c:v>
                </c:pt>
                <c:pt idx="52">
                  <c:v>3.2300000000000002E-2</c:v>
                </c:pt>
                <c:pt idx="53">
                  <c:v>3.9E-2</c:v>
                </c:pt>
                <c:pt idx="55">
                  <c:v>1.0999999999999999E-2</c:v>
                </c:pt>
                <c:pt idx="56">
                  <c:v>2.2800000000000001E-2</c:v>
                </c:pt>
                <c:pt idx="57">
                  <c:v>2.2800000000000001E-2</c:v>
                </c:pt>
                <c:pt idx="58">
                  <c:v>3.2300000000000002E-2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C-43B4-B00B-64B98B161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0416"/>
        <c:axId val="128070400"/>
      </c:scatterChart>
      <c:valAx>
        <c:axId val="1280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70400"/>
        <c:crosses val="autoZero"/>
        <c:crossBetween val="midCat"/>
      </c:valAx>
      <c:valAx>
        <c:axId val="128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6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IO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IO Rebar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'Result mid(0.25)4'!$B$6:$BI$6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mid(0.25)4'!$B$11:$BI$11</c:f>
              <c:numCache>
                <c:formatCode>General</c:formatCode>
                <c:ptCount val="60"/>
                <c:pt idx="0">
                  <c:v>1.3299999999999999E-2</c:v>
                </c:pt>
                <c:pt idx="1">
                  <c:v>1.2699999999999999E-2</c:v>
                </c:pt>
                <c:pt idx="2">
                  <c:v>1.2699999999999999E-2</c:v>
                </c:pt>
                <c:pt idx="3">
                  <c:v>1.37E-2</c:v>
                </c:pt>
                <c:pt idx="5">
                  <c:v>9.2999999999999992E-3</c:v>
                </c:pt>
                <c:pt idx="6">
                  <c:v>1.0699999999999999E-2</c:v>
                </c:pt>
                <c:pt idx="7">
                  <c:v>1.0699999999999999E-2</c:v>
                </c:pt>
                <c:pt idx="8">
                  <c:v>1.34E-2</c:v>
                </c:pt>
                <c:pt idx="10">
                  <c:v>1.06E-2</c:v>
                </c:pt>
                <c:pt idx="11">
                  <c:v>1.32E-2</c:v>
                </c:pt>
                <c:pt idx="12">
                  <c:v>1.32E-2</c:v>
                </c:pt>
                <c:pt idx="13">
                  <c:v>1.43E-2</c:v>
                </c:pt>
                <c:pt idx="15">
                  <c:v>1.2E-2</c:v>
                </c:pt>
                <c:pt idx="16">
                  <c:v>1.43E-2</c:v>
                </c:pt>
                <c:pt idx="17">
                  <c:v>1.43E-2</c:v>
                </c:pt>
                <c:pt idx="18">
                  <c:v>1.6500000000000001E-2</c:v>
                </c:pt>
                <c:pt idx="20">
                  <c:v>1.2699999999999999E-2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1.44E-2</c:v>
                </c:pt>
                <c:pt idx="25">
                  <c:v>1.43E-2</c:v>
                </c:pt>
                <c:pt idx="26">
                  <c:v>1.46E-2</c:v>
                </c:pt>
                <c:pt idx="27">
                  <c:v>1.46E-2</c:v>
                </c:pt>
                <c:pt idx="28">
                  <c:v>1.6299999999999999E-2</c:v>
                </c:pt>
                <c:pt idx="30">
                  <c:v>1.23E-2</c:v>
                </c:pt>
                <c:pt idx="31">
                  <c:v>1.12E-2</c:v>
                </c:pt>
                <c:pt idx="32">
                  <c:v>1.12E-2</c:v>
                </c:pt>
                <c:pt idx="33">
                  <c:v>1.29E-2</c:v>
                </c:pt>
                <c:pt idx="35">
                  <c:v>1.2500000000000001E-2</c:v>
                </c:pt>
                <c:pt idx="36">
                  <c:v>1.4500000000000001E-2</c:v>
                </c:pt>
                <c:pt idx="37">
                  <c:v>1.4500000000000001E-2</c:v>
                </c:pt>
                <c:pt idx="38">
                  <c:v>1.4E-2</c:v>
                </c:pt>
                <c:pt idx="40">
                  <c:v>1.2699999999999999E-2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1.34E-2</c:v>
                </c:pt>
                <c:pt idx="45">
                  <c:v>1.23E-2</c:v>
                </c:pt>
                <c:pt idx="46">
                  <c:v>1.4E-2</c:v>
                </c:pt>
                <c:pt idx="47">
                  <c:v>1.4E-2</c:v>
                </c:pt>
                <c:pt idx="48">
                  <c:v>1.43E-2</c:v>
                </c:pt>
                <c:pt idx="50">
                  <c:v>1.38E-2</c:v>
                </c:pt>
                <c:pt idx="51">
                  <c:v>1.4800000000000001E-2</c:v>
                </c:pt>
                <c:pt idx="52">
                  <c:v>1.55E-2</c:v>
                </c:pt>
                <c:pt idx="53">
                  <c:v>1.5299999999999999E-2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E-472A-A8C4-1696A9E1F70A}"/>
            </c:ext>
          </c:extLst>
        </c:ser>
        <c:ser>
          <c:idx val="4"/>
          <c:order val="1"/>
          <c:tx>
            <c:v>IO Concrete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mid(0.25)4'!$B$22:$BI$22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mid(0.25)4'!$B$27:$BI$27</c:f>
              <c:numCache>
                <c:formatCode>General</c:formatCode>
                <c:ptCount val="60"/>
                <c:pt idx="0">
                  <c:v>9.2999999999999992E-3</c:v>
                </c:pt>
                <c:pt idx="1">
                  <c:v>1.4E-2</c:v>
                </c:pt>
                <c:pt idx="2">
                  <c:v>1.4E-2</c:v>
                </c:pt>
                <c:pt idx="3">
                  <c:v>1.9E-2</c:v>
                </c:pt>
                <c:pt idx="5">
                  <c:v>0.01</c:v>
                </c:pt>
                <c:pt idx="6">
                  <c:v>1.37E-2</c:v>
                </c:pt>
                <c:pt idx="7">
                  <c:v>1.37E-2</c:v>
                </c:pt>
                <c:pt idx="8">
                  <c:v>1.9E-2</c:v>
                </c:pt>
                <c:pt idx="10">
                  <c:v>1.2E-2</c:v>
                </c:pt>
                <c:pt idx="11">
                  <c:v>1.6E-2</c:v>
                </c:pt>
                <c:pt idx="12">
                  <c:v>1.6E-2</c:v>
                </c:pt>
                <c:pt idx="13">
                  <c:v>1.52E-2</c:v>
                </c:pt>
                <c:pt idx="15">
                  <c:v>1.35E-2</c:v>
                </c:pt>
                <c:pt idx="16">
                  <c:v>1.7299999999999999E-2</c:v>
                </c:pt>
                <c:pt idx="17">
                  <c:v>1.7299999999999999E-2</c:v>
                </c:pt>
                <c:pt idx="18">
                  <c:v>2.4299999999999999E-2</c:v>
                </c:pt>
                <c:pt idx="20">
                  <c:v>9.7000000000000003E-3</c:v>
                </c:pt>
                <c:pt idx="21">
                  <c:v>1.0699999999999999E-2</c:v>
                </c:pt>
                <c:pt idx="22">
                  <c:v>1.0699999999999999E-2</c:v>
                </c:pt>
                <c:pt idx="23">
                  <c:v>1.47E-2</c:v>
                </c:pt>
                <c:pt idx="25">
                  <c:v>1.11E-2</c:v>
                </c:pt>
                <c:pt idx="26">
                  <c:v>1.23E-2</c:v>
                </c:pt>
                <c:pt idx="27">
                  <c:v>1.23E-2</c:v>
                </c:pt>
                <c:pt idx="28">
                  <c:v>1.66E-2</c:v>
                </c:pt>
                <c:pt idx="30">
                  <c:v>8.6E-3</c:v>
                </c:pt>
                <c:pt idx="31">
                  <c:v>0.01</c:v>
                </c:pt>
                <c:pt idx="32">
                  <c:v>0.01</c:v>
                </c:pt>
                <c:pt idx="33">
                  <c:v>1.29E-2</c:v>
                </c:pt>
                <c:pt idx="35">
                  <c:v>1.03E-2</c:v>
                </c:pt>
                <c:pt idx="36">
                  <c:v>1.2500000000000001E-2</c:v>
                </c:pt>
                <c:pt idx="37">
                  <c:v>1.2500000000000001E-2</c:v>
                </c:pt>
                <c:pt idx="38">
                  <c:v>1.43E-2</c:v>
                </c:pt>
                <c:pt idx="40">
                  <c:v>9.2999999999999992E-3</c:v>
                </c:pt>
                <c:pt idx="41">
                  <c:v>1.0699999999999999E-2</c:v>
                </c:pt>
                <c:pt idx="42">
                  <c:v>1.0699999999999999E-2</c:v>
                </c:pt>
                <c:pt idx="43">
                  <c:v>1.47E-2</c:v>
                </c:pt>
                <c:pt idx="45">
                  <c:v>1.09E-2</c:v>
                </c:pt>
                <c:pt idx="46">
                  <c:v>1.32E-2</c:v>
                </c:pt>
                <c:pt idx="47">
                  <c:v>1.32E-2</c:v>
                </c:pt>
                <c:pt idx="48">
                  <c:v>1.6E-2</c:v>
                </c:pt>
                <c:pt idx="50">
                  <c:v>1.23E-2</c:v>
                </c:pt>
                <c:pt idx="51">
                  <c:v>1.4500000000000001E-2</c:v>
                </c:pt>
                <c:pt idx="52">
                  <c:v>1.4500000000000001E-2</c:v>
                </c:pt>
                <c:pt idx="53">
                  <c:v>3.2300000000000002E-2</c:v>
                </c:pt>
                <c:pt idx="55">
                  <c:v>9.1999999999999998E-3</c:v>
                </c:pt>
                <c:pt idx="56">
                  <c:v>1.18E-2</c:v>
                </c:pt>
                <c:pt idx="57">
                  <c:v>1.18E-2</c:v>
                </c:pt>
                <c:pt idx="58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E-472A-A8C4-1696A9E1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6608"/>
        <c:axId val="128118144"/>
      </c:scatterChart>
      <c:valAx>
        <c:axId val="1281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18144"/>
        <c:crosses val="autoZero"/>
        <c:crossBetween val="midCat"/>
      </c:valAx>
      <c:valAx>
        <c:axId val="1281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1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edge(0.5)4'!$B$24:$BH$24</c:f>
              <c:numCache>
                <c:formatCode>General</c:formatCode>
                <c:ptCount val="59"/>
                <c:pt idx="0">
                  <c:v>6.7000000000000002E-3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9.4000000000000004E-3</c:v>
                </c:pt>
                <c:pt idx="5">
                  <c:v>5.3E-3</c:v>
                </c:pt>
                <c:pt idx="6">
                  <c:v>7.3000000000000001E-3</c:v>
                </c:pt>
                <c:pt idx="7">
                  <c:v>7.4000000000000003E-3</c:v>
                </c:pt>
                <c:pt idx="8">
                  <c:v>8.6999999999999994E-3</c:v>
                </c:pt>
                <c:pt idx="10">
                  <c:v>6.3E-3</c:v>
                </c:pt>
                <c:pt idx="11">
                  <c:v>8.6E-3</c:v>
                </c:pt>
                <c:pt idx="12">
                  <c:v>8.6E-3</c:v>
                </c:pt>
                <c:pt idx="13">
                  <c:v>9.4999999999999998E-3</c:v>
                </c:pt>
                <c:pt idx="15">
                  <c:v>6.7000000000000002E-3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1.03E-2</c:v>
                </c:pt>
                <c:pt idx="20">
                  <c:v>6.7000000000000002E-3</c:v>
                </c:pt>
                <c:pt idx="21">
                  <c:v>7.7000000000000002E-3</c:v>
                </c:pt>
                <c:pt idx="22">
                  <c:v>7.7000000000000002E-3</c:v>
                </c:pt>
                <c:pt idx="23">
                  <c:v>1.04E-2</c:v>
                </c:pt>
                <c:pt idx="25">
                  <c:v>7.4000000000000003E-3</c:v>
                </c:pt>
                <c:pt idx="26">
                  <c:v>8.6E-3</c:v>
                </c:pt>
                <c:pt idx="27">
                  <c:v>8.6E-3</c:v>
                </c:pt>
                <c:pt idx="28">
                  <c:v>1.15E-2</c:v>
                </c:pt>
                <c:pt idx="30">
                  <c:v>6.3E-3</c:v>
                </c:pt>
                <c:pt idx="31">
                  <c:v>6.8999999999999999E-3</c:v>
                </c:pt>
                <c:pt idx="32">
                  <c:v>6.8999999999999999E-3</c:v>
                </c:pt>
                <c:pt idx="33">
                  <c:v>8.8999999999999999E-3</c:v>
                </c:pt>
                <c:pt idx="35">
                  <c:v>7.3000000000000001E-3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9.4999999999999998E-3</c:v>
                </c:pt>
                <c:pt idx="40">
                  <c:v>6.7000000000000002E-3</c:v>
                </c:pt>
                <c:pt idx="41">
                  <c:v>7.7000000000000002E-3</c:v>
                </c:pt>
                <c:pt idx="42">
                  <c:v>7.7000000000000002E-3</c:v>
                </c:pt>
                <c:pt idx="43">
                  <c:v>9.4000000000000004E-3</c:v>
                </c:pt>
                <c:pt idx="45">
                  <c:v>6.8999999999999999E-3</c:v>
                </c:pt>
                <c:pt idx="46">
                  <c:v>8.8999999999999999E-3</c:v>
                </c:pt>
                <c:pt idx="47">
                  <c:v>8.8999999999999999E-3</c:v>
                </c:pt>
                <c:pt idx="48">
                  <c:v>1.03E-2</c:v>
                </c:pt>
                <c:pt idx="50">
                  <c:v>7.4999999999999997E-3</c:v>
                </c:pt>
                <c:pt idx="51">
                  <c:v>9.2999999999999992E-3</c:v>
                </c:pt>
                <c:pt idx="52">
                  <c:v>9.2999999999999992E-3</c:v>
                </c:pt>
                <c:pt idx="53">
                  <c:v>1.2E-2</c:v>
                </c:pt>
                <c:pt idx="55">
                  <c:v>6.3E-3</c:v>
                </c:pt>
                <c:pt idx="56">
                  <c:v>7.3000000000000001E-3</c:v>
                </c:pt>
                <c:pt idx="57">
                  <c:v>7.3000000000000001E-3</c:v>
                </c:pt>
                <c:pt idx="58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7-4FF2-9031-2689A5B398DF}"/>
            </c:ext>
          </c:extLst>
        </c:ser>
        <c:ser>
          <c:idx val="4"/>
          <c:order val="1"/>
          <c:tx>
            <c:v>IO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edge(0.5)4'!$B$27:$BH$27</c:f>
              <c:numCache>
                <c:formatCode>General</c:formatCode>
                <c:ptCount val="59"/>
                <c:pt idx="0">
                  <c:v>8.6999999999999994E-3</c:v>
                </c:pt>
                <c:pt idx="1">
                  <c:v>1.03E-2</c:v>
                </c:pt>
                <c:pt idx="2">
                  <c:v>1.04E-2</c:v>
                </c:pt>
                <c:pt idx="3">
                  <c:v>1.2E-2</c:v>
                </c:pt>
                <c:pt idx="5">
                  <c:v>7.3000000000000001E-3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10">
                  <c:v>8.0000000000000002E-3</c:v>
                </c:pt>
                <c:pt idx="11">
                  <c:v>1.06E-2</c:v>
                </c:pt>
                <c:pt idx="12">
                  <c:v>1.06E-2</c:v>
                </c:pt>
                <c:pt idx="13">
                  <c:v>1.15E-2</c:v>
                </c:pt>
                <c:pt idx="15">
                  <c:v>8.9999999999999993E-3</c:v>
                </c:pt>
                <c:pt idx="16">
                  <c:v>1.1299999999999999E-2</c:v>
                </c:pt>
                <c:pt idx="17">
                  <c:v>1.1299999999999999E-2</c:v>
                </c:pt>
                <c:pt idx="18">
                  <c:v>1.35E-2</c:v>
                </c:pt>
                <c:pt idx="20">
                  <c:v>8.3000000000000001E-3</c:v>
                </c:pt>
                <c:pt idx="21">
                  <c:v>9.2999999999999992E-3</c:v>
                </c:pt>
                <c:pt idx="22">
                  <c:v>9.4000000000000004E-3</c:v>
                </c:pt>
                <c:pt idx="23">
                  <c:v>1.24E-2</c:v>
                </c:pt>
                <c:pt idx="25">
                  <c:v>9.4000000000000004E-3</c:v>
                </c:pt>
                <c:pt idx="26">
                  <c:v>1.06E-2</c:v>
                </c:pt>
                <c:pt idx="27">
                  <c:v>1.06E-2</c:v>
                </c:pt>
                <c:pt idx="28">
                  <c:v>1.37E-2</c:v>
                </c:pt>
                <c:pt idx="30">
                  <c:v>8.0000000000000002E-3</c:v>
                </c:pt>
                <c:pt idx="31">
                  <c:v>8.6E-3</c:v>
                </c:pt>
                <c:pt idx="32">
                  <c:v>8.6E-3</c:v>
                </c:pt>
                <c:pt idx="33">
                  <c:v>1.06E-2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1.15E-2</c:v>
                </c:pt>
                <c:pt idx="40">
                  <c:v>8.3000000000000001E-3</c:v>
                </c:pt>
                <c:pt idx="41">
                  <c:v>9.2999999999999992E-3</c:v>
                </c:pt>
                <c:pt idx="42">
                  <c:v>9.4000000000000004E-3</c:v>
                </c:pt>
                <c:pt idx="43">
                  <c:v>1.17E-2</c:v>
                </c:pt>
                <c:pt idx="45">
                  <c:v>8.6E-3</c:v>
                </c:pt>
                <c:pt idx="46">
                  <c:v>1.09E-2</c:v>
                </c:pt>
                <c:pt idx="47">
                  <c:v>1.09E-2</c:v>
                </c:pt>
                <c:pt idx="48">
                  <c:v>1.26E-2</c:v>
                </c:pt>
                <c:pt idx="50">
                  <c:v>9.7999999999999997E-3</c:v>
                </c:pt>
                <c:pt idx="51">
                  <c:v>1.18E-2</c:v>
                </c:pt>
                <c:pt idx="52">
                  <c:v>1.18E-2</c:v>
                </c:pt>
                <c:pt idx="53">
                  <c:v>1.6299999999999999E-2</c:v>
                </c:pt>
                <c:pt idx="55">
                  <c:v>8.0000000000000002E-3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7-4FF2-9031-2689A5B398DF}"/>
            </c:ext>
          </c:extLst>
        </c:ser>
        <c:ser>
          <c:idx val="7"/>
          <c:order val="2"/>
          <c:tx>
            <c:v>LS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edge(0.5)4'!$B$30:$BH$30</c:f>
              <c:numCache>
                <c:formatCode>General</c:formatCode>
                <c:ptCount val="59"/>
                <c:pt idx="0">
                  <c:v>1.0999999999999999E-2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2.1999999999999999E-2</c:v>
                </c:pt>
                <c:pt idx="5">
                  <c:v>1.03E-2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1.7399999999999999E-2</c:v>
                </c:pt>
                <c:pt idx="10">
                  <c:v>1.2E-2</c:v>
                </c:pt>
                <c:pt idx="11">
                  <c:v>1.5699999999999999E-2</c:v>
                </c:pt>
                <c:pt idx="12">
                  <c:v>1.5699999999999999E-2</c:v>
                </c:pt>
                <c:pt idx="13">
                  <c:v>1.83E-2</c:v>
                </c:pt>
                <c:pt idx="15">
                  <c:v>1.38E-2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2.18E-2</c:v>
                </c:pt>
                <c:pt idx="20">
                  <c:v>1.2E-2</c:v>
                </c:pt>
                <c:pt idx="21">
                  <c:v>1.23E-2</c:v>
                </c:pt>
                <c:pt idx="22">
                  <c:v>1.24E-2</c:v>
                </c:pt>
                <c:pt idx="23">
                  <c:v>1.5699999999999999E-2</c:v>
                </c:pt>
                <c:pt idx="25">
                  <c:v>1.37E-2</c:v>
                </c:pt>
                <c:pt idx="26">
                  <c:v>1.4E-2</c:v>
                </c:pt>
                <c:pt idx="27">
                  <c:v>1.4E-2</c:v>
                </c:pt>
                <c:pt idx="28">
                  <c:v>1.77E-2</c:v>
                </c:pt>
                <c:pt idx="30">
                  <c:v>9.4000000000000004E-3</c:v>
                </c:pt>
                <c:pt idx="31">
                  <c:v>1.12E-2</c:v>
                </c:pt>
                <c:pt idx="32">
                  <c:v>1.12E-2</c:v>
                </c:pt>
                <c:pt idx="33">
                  <c:v>1.4E-2</c:v>
                </c:pt>
                <c:pt idx="35">
                  <c:v>1.2E-2</c:v>
                </c:pt>
                <c:pt idx="36">
                  <c:v>1.43E-2</c:v>
                </c:pt>
                <c:pt idx="37">
                  <c:v>1.43E-2</c:v>
                </c:pt>
                <c:pt idx="38">
                  <c:v>1.55E-2</c:v>
                </c:pt>
                <c:pt idx="40">
                  <c:v>1.0699999999999999E-2</c:v>
                </c:pt>
                <c:pt idx="41">
                  <c:v>1.17E-2</c:v>
                </c:pt>
                <c:pt idx="42">
                  <c:v>1.17E-2</c:v>
                </c:pt>
                <c:pt idx="43">
                  <c:v>1.47E-2</c:v>
                </c:pt>
                <c:pt idx="45">
                  <c:v>1.17E-2</c:v>
                </c:pt>
                <c:pt idx="46">
                  <c:v>1.37E-2</c:v>
                </c:pt>
                <c:pt idx="47">
                  <c:v>1.37E-2</c:v>
                </c:pt>
                <c:pt idx="48">
                  <c:v>1.5699999999999999E-2</c:v>
                </c:pt>
                <c:pt idx="50">
                  <c:v>1.3299999999999999E-2</c:v>
                </c:pt>
                <c:pt idx="51">
                  <c:v>1.5299999999999999E-2</c:v>
                </c:pt>
                <c:pt idx="52">
                  <c:v>1.5299999999999999E-2</c:v>
                </c:pt>
                <c:pt idx="53">
                  <c:v>2.8000000000000001E-2</c:v>
                </c:pt>
                <c:pt idx="55">
                  <c:v>9.4999999999999998E-3</c:v>
                </c:pt>
                <c:pt idx="56">
                  <c:v>1.1299999999999999E-2</c:v>
                </c:pt>
                <c:pt idx="57">
                  <c:v>1.1299999999999999E-2</c:v>
                </c:pt>
                <c:pt idx="58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87-4FF2-9031-2689A5B398DF}"/>
            </c:ext>
          </c:extLst>
        </c:ser>
        <c:ser>
          <c:idx val="10"/>
          <c:order val="3"/>
          <c:tx>
            <c:v>CP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edge(0.5)4'!$B$33:$BH$33</c:f>
              <c:numCache>
                <c:formatCode>General</c:formatCode>
                <c:ptCount val="59"/>
                <c:pt idx="0">
                  <c:v>1.7999999999999999E-2</c:v>
                </c:pt>
                <c:pt idx="1">
                  <c:v>4.7300000000000002E-2</c:v>
                </c:pt>
                <c:pt idx="2">
                  <c:v>4.7399999999999998E-2</c:v>
                </c:pt>
                <c:pt idx="3">
                  <c:v>5.2400000000000002E-2</c:v>
                </c:pt>
                <c:pt idx="5">
                  <c:v>2.53E-2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3.0700000000000002E-2</c:v>
                </c:pt>
                <c:pt idx="10">
                  <c:v>3.09E-2</c:v>
                </c:pt>
                <c:pt idx="11">
                  <c:v>3.5200000000000002E-2</c:v>
                </c:pt>
                <c:pt idx="12">
                  <c:v>3.5200000000000002E-2</c:v>
                </c:pt>
                <c:pt idx="13">
                  <c:v>3.6299999999999999E-2</c:v>
                </c:pt>
                <c:pt idx="15">
                  <c:v>3.5200000000000002E-2</c:v>
                </c:pt>
                <c:pt idx="16">
                  <c:v>3.9E-2</c:v>
                </c:pt>
                <c:pt idx="17">
                  <c:v>3.9E-2</c:v>
                </c:pt>
                <c:pt idx="18">
                  <c:v>3.9800000000000002E-2</c:v>
                </c:pt>
                <c:pt idx="20">
                  <c:v>1.7999999999999999E-2</c:v>
                </c:pt>
                <c:pt idx="21">
                  <c:v>2.4299999999999999E-2</c:v>
                </c:pt>
                <c:pt idx="22">
                  <c:v>2.4400000000000002E-2</c:v>
                </c:pt>
                <c:pt idx="23">
                  <c:v>3.7999999999999999E-2</c:v>
                </c:pt>
                <c:pt idx="25">
                  <c:v>2.0299999999999999E-2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4.3700000000000003E-2</c:v>
                </c:pt>
                <c:pt idx="30">
                  <c:v>1.17E-2</c:v>
                </c:pt>
                <c:pt idx="31">
                  <c:v>1.89E-2</c:v>
                </c:pt>
                <c:pt idx="32">
                  <c:v>1.89E-2</c:v>
                </c:pt>
                <c:pt idx="33">
                  <c:v>2.4899999999999999E-2</c:v>
                </c:pt>
                <c:pt idx="35">
                  <c:v>2.4299999999999999E-2</c:v>
                </c:pt>
                <c:pt idx="36">
                  <c:v>2.7799999999999998E-2</c:v>
                </c:pt>
                <c:pt idx="37">
                  <c:v>2.7799999999999998E-2</c:v>
                </c:pt>
                <c:pt idx="38">
                  <c:v>2.8000000000000001E-2</c:v>
                </c:pt>
                <c:pt idx="40">
                  <c:v>1.5699999999999999E-2</c:v>
                </c:pt>
                <c:pt idx="41">
                  <c:v>1.5699999999999999E-2</c:v>
                </c:pt>
                <c:pt idx="42">
                  <c:v>1.5699999999999999E-2</c:v>
                </c:pt>
                <c:pt idx="43">
                  <c:v>2.4400000000000002E-2</c:v>
                </c:pt>
                <c:pt idx="45">
                  <c:v>2.4E-2</c:v>
                </c:pt>
                <c:pt idx="46">
                  <c:v>2.7699999999999999E-2</c:v>
                </c:pt>
                <c:pt idx="47">
                  <c:v>2.7699999999999999E-2</c:v>
                </c:pt>
                <c:pt idx="48">
                  <c:v>2.9499999999999998E-2</c:v>
                </c:pt>
                <c:pt idx="50">
                  <c:v>2.6200000000000001E-2</c:v>
                </c:pt>
                <c:pt idx="51">
                  <c:v>2.7799999999999998E-2</c:v>
                </c:pt>
                <c:pt idx="52">
                  <c:v>3.1E-2</c:v>
                </c:pt>
                <c:pt idx="53">
                  <c:v>3.6799999999999999E-2</c:v>
                </c:pt>
                <c:pt idx="55">
                  <c:v>1.1299999999999999E-2</c:v>
                </c:pt>
                <c:pt idx="56">
                  <c:v>1.4800000000000001E-2</c:v>
                </c:pt>
                <c:pt idx="57">
                  <c:v>1.4800000000000001E-2</c:v>
                </c:pt>
                <c:pt idx="58">
                  <c:v>2.1299999999999999E-2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87-4FF2-9031-2689A5B3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09568"/>
        <c:axId val="105711104"/>
      </c:scatterChart>
      <c:valAx>
        <c:axId val="1057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711104"/>
        <c:crosses val="autoZero"/>
        <c:crossBetween val="midCat"/>
      </c:valAx>
      <c:valAx>
        <c:axId val="1057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7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mid(0.25)8'!$B$8:$DQ$8</c:f>
              <c:numCache>
                <c:formatCode>General</c:formatCode>
                <c:ptCount val="120"/>
                <c:pt idx="2">
                  <c:v>5.4999999999999997E-3</c:v>
                </c:pt>
                <c:pt idx="3">
                  <c:v>6.4000000000000003E-3</c:v>
                </c:pt>
                <c:pt idx="4">
                  <c:v>6.7000000000000002E-3</c:v>
                </c:pt>
                <c:pt idx="5">
                  <c:v>5.7999999999999996E-3</c:v>
                </c:pt>
                <c:pt idx="6">
                  <c:v>6.1999999999999998E-3</c:v>
                </c:pt>
                <c:pt idx="7">
                  <c:v>6.7000000000000002E-3</c:v>
                </c:pt>
                <c:pt idx="8">
                  <c:v>8.0999999999999996E-3</c:v>
                </c:pt>
                <c:pt idx="9">
                  <c:v>9.4000000000000004E-3</c:v>
                </c:pt>
                <c:pt idx="12">
                  <c:v>4.8999999999999998E-3</c:v>
                </c:pt>
                <c:pt idx="13">
                  <c:v>6.3E-3</c:v>
                </c:pt>
                <c:pt idx="14">
                  <c:v>6.3E-3</c:v>
                </c:pt>
                <c:pt idx="15">
                  <c:v>6.8999999999999999E-3</c:v>
                </c:pt>
                <c:pt idx="16">
                  <c:v>5.7999999999999996E-3</c:v>
                </c:pt>
                <c:pt idx="17">
                  <c:v>6.3E-3</c:v>
                </c:pt>
                <c:pt idx="18">
                  <c:v>7.3000000000000001E-3</c:v>
                </c:pt>
                <c:pt idx="19">
                  <c:v>9.4000000000000004E-3</c:v>
                </c:pt>
                <c:pt idx="22">
                  <c:v>5.4999999999999997E-3</c:v>
                </c:pt>
                <c:pt idx="23">
                  <c:v>6.7999999999999996E-3</c:v>
                </c:pt>
                <c:pt idx="24">
                  <c:v>6.7999999999999996E-3</c:v>
                </c:pt>
                <c:pt idx="25">
                  <c:v>7.3000000000000001E-3</c:v>
                </c:pt>
                <c:pt idx="26">
                  <c:v>6.3E-3</c:v>
                </c:pt>
                <c:pt idx="27">
                  <c:v>6.6E-3</c:v>
                </c:pt>
                <c:pt idx="28">
                  <c:v>7.9000000000000008E-3</c:v>
                </c:pt>
                <c:pt idx="29">
                  <c:v>1.03E-2</c:v>
                </c:pt>
                <c:pt idx="32">
                  <c:v>6.1000000000000004E-3</c:v>
                </c:pt>
                <c:pt idx="33">
                  <c:v>7.4000000000000003E-3</c:v>
                </c:pt>
                <c:pt idx="34">
                  <c:v>7.4000000000000003E-3</c:v>
                </c:pt>
                <c:pt idx="35">
                  <c:v>7.4000000000000003E-3</c:v>
                </c:pt>
                <c:pt idx="36">
                  <c:v>6.7999999999999996E-3</c:v>
                </c:pt>
                <c:pt idx="37">
                  <c:v>7.1000000000000004E-3</c:v>
                </c:pt>
                <c:pt idx="38">
                  <c:v>8.3000000000000001E-3</c:v>
                </c:pt>
                <c:pt idx="39">
                  <c:v>1.12E-2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5.4999999999999997E-3</c:v>
                </c:pt>
                <c:pt idx="45">
                  <c:v>5.7000000000000002E-3</c:v>
                </c:pt>
                <c:pt idx="46">
                  <c:v>5.8999999999999999E-3</c:v>
                </c:pt>
                <c:pt idx="47">
                  <c:v>6.1999999999999998E-3</c:v>
                </c:pt>
                <c:pt idx="48">
                  <c:v>7.4000000000000003E-3</c:v>
                </c:pt>
                <c:pt idx="49">
                  <c:v>8.8999999999999999E-3</c:v>
                </c:pt>
                <c:pt idx="52">
                  <c:v>5.5999999999999999E-3</c:v>
                </c:pt>
                <c:pt idx="53">
                  <c:v>6.8999999999999999E-3</c:v>
                </c:pt>
                <c:pt idx="54">
                  <c:v>6.8999999999999999E-3</c:v>
                </c:pt>
                <c:pt idx="55">
                  <c:v>5.8999999999999999E-3</c:v>
                </c:pt>
                <c:pt idx="56">
                  <c:v>6.1999999999999998E-3</c:v>
                </c:pt>
                <c:pt idx="57">
                  <c:v>6.4999999999999997E-3</c:v>
                </c:pt>
                <c:pt idx="58">
                  <c:v>7.7999999999999996E-3</c:v>
                </c:pt>
                <c:pt idx="59">
                  <c:v>9.7999999999999997E-3</c:v>
                </c:pt>
                <c:pt idx="62">
                  <c:v>5.1000000000000004E-3</c:v>
                </c:pt>
                <c:pt idx="63">
                  <c:v>6.4000000000000003E-3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5.7000000000000002E-3</c:v>
                </c:pt>
                <c:pt idx="67">
                  <c:v>6.7999999999999996E-3</c:v>
                </c:pt>
                <c:pt idx="68">
                  <c:v>7.9000000000000008E-3</c:v>
                </c:pt>
                <c:pt idx="69">
                  <c:v>8.6E-3</c:v>
                </c:pt>
                <c:pt idx="72">
                  <c:v>5.7999999999999996E-3</c:v>
                </c:pt>
                <c:pt idx="73">
                  <c:v>6.4000000000000003E-3</c:v>
                </c:pt>
                <c:pt idx="74">
                  <c:v>6.4000000000000003E-3</c:v>
                </c:pt>
                <c:pt idx="75">
                  <c:v>6.4000000000000003E-3</c:v>
                </c:pt>
                <c:pt idx="76">
                  <c:v>6.4000000000000003E-3</c:v>
                </c:pt>
                <c:pt idx="77">
                  <c:v>7.0000000000000001E-3</c:v>
                </c:pt>
                <c:pt idx="78">
                  <c:v>8.3999999999999995E-3</c:v>
                </c:pt>
                <c:pt idx="79">
                  <c:v>1.0800000000000001E-2</c:v>
                </c:pt>
                <c:pt idx="82">
                  <c:v>5.7000000000000002E-3</c:v>
                </c:pt>
                <c:pt idx="83">
                  <c:v>6.4999999999999997E-3</c:v>
                </c:pt>
                <c:pt idx="84">
                  <c:v>6.4999999999999997E-3</c:v>
                </c:pt>
                <c:pt idx="85">
                  <c:v>5.7000000000000002E-3</c:v>
                </c:pt>
                <c:pt idx="86">
                  <c:v>6.1000000000000004E-3</c:v>
                </c:pt>
                <c:pt idx="87">
                  <c:v>6.4000000000000003E-3</c:v>
                </c:pt>
                <c:pt idx="88">
                  <c:v>7.7000000000000002E-3</c:v>
                </c:pt>
                <c:pt idx="89">
                  <c:v>8.3999999999999995E-3</c:v>
                </c:pt>
                <c:pt idx="92">
                  <c:v>5.5999999999999999E-3</c:v>
                </c:pt>
                <c:pt idx="93">
                  <c:v>6.8999999999999999E-3</c:v>
                </c:pt>
                <c:pt idx="94">
                  <c:v>6.8999999999999999E-3</c:v>
                </c:pt>
                <c:pt idx="95">
                  <c:v>6.3E-3</c:v>
                </c:pt>
                <c:pt idx="96">
                  <c:v>6.3E-3</c:v>
                </c:pt>
                <c:pt idx="97">
                  <c:v>6.1999999999999998E-3</c:v>
                </c:pt>
                <c:pt idx="98">
                  <c:v>7.4000000000000003E-3</c:v>
                </c:pt>
                <c:pt idx="99">
                  <c:v>8.2000000000000007E-3</c:v>
                </c:pt>
                <c:pt idx="102">
                  <c:v>6.1000000000000004E-3</c:v>
                </c:pt>
                <c:pt idx="103">
                  <c:v>7.1000000000000004E-3</c:v>
                </c:pt>
                <c:pt idx="104">
                  <c:v>7.1999999999999998E-3</c:v>
                </c:pt>
                <c:pt idx="105">
                  <c:v>6.4999999999999997E-3</c:v>
                </c:pt>
                <c:pt idx="106">
                  <c:v>6.8999999999999999E-3</c:v>
                </c:pt>
                <c:pt idx="107">
                  <c:v>6.7000000000000002E-3</c:v>
                </c:pt>
                <c:pt idx="108">
                  <c:v>7.9000000000000008E-3</c:v>
                </c:pt>
                <c:pt idx="109">
                  <c:v>9.1999999999999998E-3</c:v>
                </c:pt>
                <c:pt idx="112">
                  <c:v>6.4000000000000003E-3</c:v>
                </c:pt>
                <c:pt idx="113">
                  <c:v>7.7999999999999996E-3</c:v>
                </c:pt>
                <c:pt idx="114">
                  <c:v>7.7999999999999996E-3</c:v>
                </c:pt>
                <c:pt idx="115">
                  <c:v>7.0000000000000001E-3</c:v>
                </c:pt>
                <c:pt idx="116">
                  <c:v>7.4000000000000003E-3</c:v>
                </c:pt>
                <c:pt idx="117">
                  <c:v>7.3000000000000001E-3</c:v>
                </c:pt>
                <c:pt idx="118">
                  <c:v>8.3999999999999995E-3</c:v>
                </c:pt>
                <c:pt idx="119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4-485F-909B-FD1A2DA65BB6}"/>
            </c:ext>
          </c:extLst>
        </c:ser>
        <c:ser>
          <c:idx val="4"/>
          <c:order val="1"/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mid(0.25)8'!$B$11:$DQ$11</c:f>
              <c:numCache>
                <c:formatCode>General</c:formatCode>
                <c:ptCount val="120"/>
                <c:pt idx="2">
                  <c:v>9.1999999999999998E-3</c:v>
                </c:pt>
                <c:pt idx="3">
                  <c:v>9.9000000000000008E-3</c:v>
                </c:pt>
                <c:pt idx="4">
                  <c:v>1.0800000000000001E-2</c:v>
                </c:pt>
                <c:pt idx="5">
                  <c:v>9.1999999999999998E-3</c:v>
                </c:pt>
                <c:pt idx="6">
                  <c:v>9.7000000000000003E-3</c:v>
                </c:pt>
                <c:pt idx="7">
                  <c:v>1.0699999999999999E-2</c:v>
                </c:pt>
                <c:pt idx="8">
                  <c:v>1.18E-2</c:v>
                </c:pt>
                <c:pt idx="9">
                  <c:v>1.44E-2</c:v>
                </c:pt>
                <c:pt idx="12">
                  <c:v>8.0000000000000002E-3</c:v>
                </c:pt>
                <c:pt idx="13">
                  <c:v>9.7999999999999997E-3</c:v>
                </c:pt>
                <c:pt idx="14">
                  <c:v>9.9000000000000008E-3</c:v>
                </c:pt>
                <c:pt idx="15">
                  <c:v>1.06E-2</c:v>
                </c:pt>
                <c:pt idx="16">
                  <c:v>9.1999999999999998E-3</c:v>
                </c:pt>
                <c:pt idx="17">
                  <c:v>1.01E-2</c:v>
                </c:pt>
                <c:pt idx="18">
                  <c:v>1.12E-2</c:v>
                </c:pt>
                <c:pt idx="19">
                  <c:v>1.44E-2</c:v>
                </c:pt>
                <c:pt idx="22">
                  <c:v>9.2999999999999992E-3</c:v>
                </c:pt>
                <c:pt idx="23">
                  <c:v>1.0999999999999999E-2</c:v>
                </c:pt>
                <c:pt idx="24">
                  <c:v>1.11E-2</c:v>
                </c:pt>
                <c:pt idx="25">
                  <c:v>1.17E-2</c:v>
                </c:pt>
                <c:pt idx="26">
                  <c:v>1.0500000000000001E-2</c:v>
                </c:pt>
                <c:pt idx="27">
                  <c:v>1.11E-2</c:v>
                </c:pt>
                <c:pt idx="28">
                  <c:v>1.24E-2</c:v>
                </c:pt>
                <c:pt idx="29">
                  <c:v>1.6199999999999999E-2</c:v>
                </c:pt>
                <c:pt idx="32">
                  <c:v>1.06E-2</c:v>
                </c:pt>
                <c:pt idx="33">
                  <c:v>1.21E-2</c:v>
                </c:pt>
                <c:pt idx="34">
                  <c:v>1.2200000000000001E-2</c:v>
                </c:pt>
                <c:pt idx="35">
                  <c:v>1.24E-2</c:v>
                </c:pt>
                <c:pt idx="36">
                  <c:v>1.17E-2</c:v>
                </c:pt>
                <c:pt idx="37">
                  <c:v>1.2200000000000001E-2</c:v>
                </c:pt>
                <c:pt idx="38">
                  <c:v>1.3299999999999999E-2</c:v>
                </c:pt>
                <c:pt idx="39">
                  <c:v>1.77E-2</c:v>
                </c:pt>
                <c:pt idx="42">
                  <c:v>8.5000000000000006E-3</c:v>
                </c:pt>
                <c:pt idx="43">
                  <c:v>8.6999999999999994E-3</c:v>
                </c:pt>
                <c:pt idx="44">
                  <c:v>8.6999999999999994E-3</c:v>
                </c:pt>
                <c:pt idx="45">
                  <c:v>8.6999999999999994E-3</c:v>
                </c:pt>
                <c:pt idx="46">
                  <c:v>8.6999999999999994E-3</c:v>
                </c:pt>
                <c:pt idx="47">
                  <c:v>9.1999999999999998E-3</c:v>
                </c:pt>
                <c:pt idx="48">
                  <c:v>1.04E-2</c:v>
                </c:pt>
                <c:pt idx="49">
                  <c:v>1.37E-2</c:v>
                </c:pt>
                <c:pt idx="52">
                  <c:v>9.5999999999999992E-3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9.1000000000000004E-3</c:v>
                </c:pt>
                <c:pt idx="56">
                  <c:v>9.5999999999999992E-3</c:v>
                </c:pt>
                <c:pt idx="57">
                  <c:v>1.04E-2</c:v>
                </c:pt>
                <c:pt idx="58">
                  <c:v>1.15E-2</c:v>
                </c:pt>
                <c:pt idx="59">
                  <c:v>1.55E-2</c:v>
                </c:pt>
                <c:pt idx="62">
                  <c:v>8.3000000000000001E-3</c:v>
                </c:pt>
                <c:pt idx="63">
                  <c:v>9.9000000000000008E-3</c:v>
                </c:pt>
                <c:pt idx="64">
                  <c:v>9.9000000000000008E-3</c:v>
                </c:pt>
                <c:pt idx="65">
                  <c:v>0.01</c:v>
                </c:pt>
                <c:pt idx="66">
                  <c:v>9.4999999999999998E-3</c:v>
                </c:pt>
                <c:pt idx="67">
                  <c:v>1.0800000000000001E-2</c:v>
                </c:pt>
                <c:pt idx="68">
                  <c:v>1.2E-2</c:v>
                </c:pt>
                <c:pt idx="69">
                  <c:v>1.35E-2</c:v>
                </c:pt>
                <c:pt idx="72">
                  <c:v>9.9000000000000008E-3</c:v>
                </c:pt>
                <c:pt idx="73">
                  <c:v>1.0500000000000001E-2</c:v>
                </c:pt>
                <c:pt idx="74">
                  <c:v>1.0500000000000001E-2</c:v>
                </c:pt>
                <c:pt idx="75">
                  <c:v>1.0699999999999999E-2</c:v>
                </c:pt>
                <c:pt idx="76">
                  <c:v>1.0699999999999999E-2</c:v>
                </c:pt>
                <c:pt idx="77">
                  <c:v>1.0999999999999999E-2</c:v>
                </c:pt>
                <c:pt idx="78">
                  <c:v>1.26E-2</c:v>
                </c:pt>
                <c:pt idx="79">
                  <c:v>1.66E-2</c:v>
                </c:pt>
                <c:pt idx="82">
                  <c:v>8.9999999999999993E-3</c:v>
                </c:pt>
                <c:pt idx="83">
                  <c:v>1.0200000000000001E-2</c:v>
                </c:pt>
                <c:pt idx="84">
                  <c:v>1.0200000000000001E-2</c:v>
                </c:pt>
                <c:pt idx="85">
                  <c:v>8.5000000000000006E-3</c:v>
                </c:pt>
                <c:pt idx="86">
                  <c:v>8.8999999999999999E-3</c:v>
                </c:pt>
                <c:pt idx="87">
                  <c:v>9.7000000000000003E-3</c:v>
                </c:pt>
                <c:pt idx="88">
                  <c:v>1.0699999999999999E-2</c:v>
                </c:pt>
                <c:pt idx="89">
                  <c:v>1.2500000000000001E-2</c:v>
                </c:pt>
                <c:pt idx="92">
                  <c:v>8.8999999999999999E-3</c:v>
                </c:pt>
                <c:pt idx="93">
                  <c:v>1.04E-2</c:v>
                </c:pt>
                <c:pt idx="94">
                  <c:v>1.0500000000000001E-2</c:v>
                </c:pt>
                <c:pt idx="95">
                  <c:v>0.01</c:v>
                </c:pt>
                <c:pt idx="96">
                  <c:v>0.01</c:v>
                </c:pt>
                <c:pt idx="97">
                  <c:v>1.06E-2</c:v>
                </c:pt>
                <c:pt idx="98">
                  <c:v>1.21E-2</c:v>
                </c:pt>
                <c:pt idx="99">
                  <c:v>1.38E-2</c:v>
                </c:pt>
                <c:pt idx="102">
                  <c:v>0.01</c:v>
                </c:pt>
                <c:pt idx="103">
                  <c:v>1.1299999999999999E-2</c:v>
                </c:pt>
                <c:pt idx="104">
                  <c:v>1.1299999999999999E-2</c:v>
                </c:pt>
                <c:pt idx="105">
                  <c:v>1.0800000000000001E-2</c:v>
                </c:pt>
                <c:pt idx="106">
                  <c:v>1.0699999999999999E-2</c:v>
                </c:pt>
                <c:pt idx="107">
                  <c:v>1.06E-2</c:v>
                </c:pt>
                <c:pt idx="108">
                  <c:v>1.1900000000000001E-2</c:v>
                </c:pt>
                <c:pt idx="109">
                  <c:v>1.43E-2</c:v>
                </c:pt>
                <c:pt idx="112">
                  <c:v>1.01E-2</c:v>
                </c:pt>
                <c:pt idx="113">
                  <c:v>1.1900000000000001E-2</c:v>
                </c:pt>
                <c:pt idx="114">
                  <c:v>1.1900000000000001E-2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1.11E-2</c:v>
                </c:pt>
                <c:pt idx="118">
                  <c:v>1.23E-2</c:v>
                </c:pt>
                <c:pt idx="119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B4-485F-909B-FD1A2DA65BB6}"/>
            </c:ext>
          </c:extLst>
        </c:ser>
        <c:ser>
          <c:idx val="7"/>
          <c:order val="2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mid(0.25)8'!$B$14:$DQ$14</c:f>
              <c:numCache>
                <c:formatCode>General</c:formatCode>
                <c:ptCount val="120"/>
                <c:pt idx="2">
                  <c:v>3.1699999999999999E-2</c:v>
                </c:pt>
                <c:pt idx="3">
                  <c:v>2.8500000000000001E-2</c:v>
                </c:pt>
                <c:pt idx="4">
                  <c:v>3.44E-2</c:v>
                </c:pt>
                <c:pt idx="5">
                  <c:v>2.75E-2</c:v>
                </c:pt>
                <c:pt idx="6">
                  <c:v>2.7799999999999998E-2</c:v>
                </c:pt>
                <c:pt idx="7">
                  <c:v>2.87E-2</c:v>
                </c:pt>
                <c:pt idx="8">
                  <c:v>3.0200000000000001E-2</c:v>
                </c:pt>
                <c:pt idx="9">
                  <c:v>3.3500000000000002E-2</c:v>
                </c:pt>
                <c:pt idx="12">
                  <c:v>2.7300000000000001E-2</c:v>
                </c:pt>
                <c:pt idx="13">
                  <c:v>0.03</c:v>
                </c:pt>
                <c:pt idx="14">
                  <c:v>3.1099999999999999E-2</c:v>
                </c:pt>
                <c:pt idx="15">
                  <c:v>3.0300000000000001E-2</c:v>
                </c:pt>
                <c:pt idx="16">
                  <c:v>2.75E-2</c:v>
                </c:pt>
                <c:pt idx="17">
                  <c:v>2.8199999999999999E-2</c:v>
                </c:pt>
                <c:pt idx="18">
                  <c:v>2.9499999999999998E-2</c:v>
                </c:pt>
                <c:pt idx="19">
                  <c:v>3.3599999999999998E-2</c:v>
                </c:pt>
                <c:pt idx="22">
                  <c:v>3.0499999999999999E-2</c:v>
                </c:pt>
                <c:pt idx="23">
                  <c:v>3.3099999999999997E-2</c:v>
                </c:pt>
                <c:pt idx="24">
                  <c:v>3.5200000000000002E-2</c:v>
                </c:pt>
                <c:pt idx="25">
                  <c:v>3.3700000000000001E-2</c:v>
                </c:pt>
                <c:pt idx="26">
                  <c:v>3.1600000000000003E-2</c:v>
                </c:pt>
                <c:pt idx="27">
                  <c:v>3.2099999999999997E-2</c:v>
                </c:pt>
                <c:pt idx="28">
                  <c:v>3.3700000000000001E-2</c:v>
                </c:pt>
                <c:pt idx="29">
                  <c:v>3.8399999999999997E-2</c:v>
                </c:pt>
                <c:pt idx="32">
                  <c:v>3.56E-2</c:v>
                </c:pt>
                <c:pt idx="33">
                  <c:v>3.7999999999999999E-2</c:v>
                </c:pt>
                <c:pt idx="34">
                  <c:v>3.9899999999999998E-2</c:v>
                </c:pt>
                <c:pt idx="35">
                  <c:v>3.6999999999999998E-2</c:v>
                </c:pt>
                <c:pt idx="36">
                  <c:v>3.5799999999999998E-2</c:v>
                </c:pt>
                <c:pt idx="37">
                  <c:v>3.6200000000000003E-2</c:v>
                </c:pt>
                <c:pt idx="38">
                  <c:v>3.7699999999999997E-2</c:v>
                </c:pt>
                <c:pt idx="39">
                  <c:v>4.2900000000000001E-2</c:v>
                </c:pt>
                <c:pt idx="42">
                  <c:v>3.1300000000000001E-2</c:v>
                </c:pt>
                <c:pt idx="43">
                  <c:v>2.63E-2</c:v>
                </c:pt>
                <c:pt idx="44">
                  <c:v>2.64E-2</c:v>
                </c:pt>
                <c:pt idx="45">
                  <c:v>2.6499999999999999E-2</c:v>
                </c:pt>
                <c:pt idx="46">
                  <c:v>2.6599999999999999E-2</c:v>
                </c:pt>
                <c:pt idx="47">
                  <c:v>2.7099999999999999E-2</c:v>
                </c:pt>
                <c:pt idx="48">
                  <c:v>2.8400000000000002E-2</c:v>
                </c:pt>
                <c:pt idx="49">
                  <c:v>3.1699999999999999E-2</c:v>
                </c:pt>
                <c:pt idx="52">
                  <c:v>3.1699999999999999E-2</c:v>
                </c:pt>
                <c:pt idx="53">
                  <c:v>2.8299999999999999E-2</c:v>
                </c:pt>
                <c:pt idx="54">
                  <c:v>3.8699999999999998E-2</c:v>
                </c:pt>
                <c:pt idx="55">
                  <c:v>2.35E-2</c:v>
                </c:pt>
                <c:pt idx="56">
                  <c:v>2.3800000000000002E-2</c:v>
                </c:pt>
                <c:pt idx="57">
                  <c:v>2.4400000000000002E-2</c:v>
                </c:pt>
                <c:pt idx="58">
                  <c:v>2.5899999999999999E-2</c:v>
                </c:pt>
                <c:pt idx="59">
                  <c:v>3.1800000000000002E-2</c:v>
                </c:pt>
                <c:pt idx="62">
                  <c:v>2.8299999999999999E-2</c:v>
                </c:pt>
                <c:pt idx="63">
                  <c:v>3.1300000000000001E-2</c:v>
                </c:pt>
                <c:pt idx="64">
                  <c:v>3.4200000000000001E-2</c:v>
                </c:pt>
                <c:pt idx="65">
                  <c:v>3.1199999999999999E-2</c:v>
                </c:pt>
                <c:pt idx="66">
                  <c:v>2.4199999999999999E-2</c:v>
                </c:pt>
                <c:pt idx="67">
                  <c:v>2.46E-2</c:v>
                </c:pt>
                <c:pt idx="68">
                  <c:v>2.6499999999999999E-2</c:v>
                </c:pt>
                <c:pt idx="69">
                  <c:v>2.8299999999999999E-2</c:v>
                </c:pt>
                <c:pt idx="72">
                  <c:v>3.3000000000000002E-2</c:v>
                </c:pt>
                <c:pt idx="73">
                  <c:v>3.0800000000000001E-2</c:v>
                </c:pt>
                <c:pt idx="74">
                  <c:v>3.3799999999999997E-2</c:v>
                </c:pt>
                <c:pt idx="75">
                  <c:v>2.5700000000000001E-2</c:v>
                </c:pt>
                <c:pt idx="76">
                  <c:v>2.6599999999999999E-2</c:v>
                </c:pt>
                <c:pt idx="77">
                  <c:v>2.7099999999999999E-2</c:v>
                </c:pt>
                <c:pt idx="78">
                  <c:v>2.7799999999999998E-2</c:v>
                </c:pt>
                <c:pt idx="79">
                  <c:v>3.7600000000000001E-2</c:v>
                </c:pt>
                <c:pt idx="82">
                  <c:v>3.5499999999999997E-2</c:v>
                </c:pt>
                <c:pt idx="83">
                  <c:v>3.5299999999999998E-2</c:v>
                </c:pt>
                <c:pt idx="84">
                  <c:v>4.2900000000000001E-2</c:v>
                </c:pt>
                <c:pt idx="85">
                  <c:v>2.3E-2</c:v>
                </c:pt>
                <c:pt idx="86">
                  <c:v>2.3199999999999998E-2</c:v>
                </c:pt>
                <c:pt idx="87">
                  <c:v>2.3599999999999999E-2</c:v>
                </c:pt>
                <c:pt idx="88">
                  <c:v>2.52E-2</c:v>
                </c:pt>
                <c:pt idx="89">
                  <c:v>2.69E-2</c:v>
                </c:pt>
                <c:pt idx="92">
                  <c:v>3.1300000000000001E-2</c:v>
                </c:pt>
                <c:pt idx="93">
                  <c:v>3.44E-2</c:v>
                </c:pt>
                <c:pt idx="94">
                  <c:v>3.7199999999999997E-2</c:v>
                </c:pt>
                <c:pt idx="95">
                  <c:v>2.76E-2</c:v>
                </c:pt>
                <c:pt idx="96">
                  <c:v>1.8499999999999999E-2</c:v>
                </c:pt>
                <c:pt idx="97">
                  <c:v>1.9599999999999999E-2</c:v>
                </c:pt>
                <c:pt idx="98">
                  <c:v>2.1100000000000001E-2</c:v>
                </c:pt>
                <c:pt idx="99">
                  <c:v>2.3800000000000002E-2</c:v>
                </c:pt>
                <c:pt idx="102">
                  <c:v>3.56E-2</c:v>
                </c:pt>
                <c:pt idx="103">
                  <c:v>3.85E-2</c:v>
                </c:pt>
                <c:pt idx="104">
                  <c:v>4.1300000000000003E-2</c:v>
                </c:pt>
                <c:pt idx="105">
                  <c:v>3.1E-2</c:v>
                </c:pt>
                <c:pt idx="106">
                  <c:v>2.2700000000000001E-2</c:v>
                </c:pt>
                <c:pt idx="107">
                  <c:v>2.3900000000000001E-2</c:v>
                </c:pt>
                <c:pt idx="108">
                  <c:v>2.4799999999999999E-2</c:v>
                </c:pt>
                <c:pt idx="109">
                  <c:v>2.92E-2</c:v>
                </c:pt>
                <c:pt idx="112">
                  <c:v>3.7699999999999997E-2</c:v>
                </c:pt>
                <c:pt idx="113">
                  <c:v>4.1099999999999998E-2</c:v>
                </c:pt>
                <c:pt idx="114">
                  <c:v>4.8000000000000001E-2</c:v>
                </c:pt>
                <c:pt idx="115">
                  <c:v>3.2399999999999998E-2</c:v>
                </c:pt>
                <c:pt idx="116">
                  <c:v>2.3E-2</c:v>
                </c:pt>
                <c:pt idx="117">
                  <c:v>2.3400000000000001E-2</c:v>
                </c:pt>
                <c:pt idx="118">
                  <c:v>2.5399999999999999E-2</c:v>
                </c:pt>
                <c:pt idx="119">
                  <c:v>3.0300000000000001E-2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4-485F-909B-FD1A2DA65BB6}"/>
            </c:ext>
          </c:extLst>
        </c:ser>
        <c:ser>
          <c:idx val="10"/>
          <c:order val="3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mid(0.25)8'!$B$17:$DQ$17</c:f>
              <c:numCache>
                <c:formatCode>General</c:formatCode>
                <c:ptCount val="120"/>
                <c:pt idx="2">
                  <c:v>7.0400000000000004E-2</c:v>
                </c:pt>
                <c:pt idx="3">
                  <c:v>6.3500000000000001E-2</c:v>
                </c:pt>
                <c:pt idx="4">
                  <c:v>7.3800000000000004E-2</c:v>
                </c:pt>
                <c:pt idx="5">
                  <c:v>6.3600000000000004E-2</c:v>
                </c:pt>
                <c:pt idx="6">
                  <c:v>6.3899999999999998E-2</c:v>
                </c:pt>
                <c:pt idx="7">
                  <c:v>6.3299999999999995E-2</c:v>
                </c:pt>
                <c:pt idx="8">
                  <c:v>6.6699999999999995E-2</c:v>
                </c:pt>
                <c:pt idx="9">
                  <c:v>7.6200000000000004E-2</c:v>
                </c:pt>
                <c:pt idx="12">
                  <c:v>6.3200000000000006E-2</c:v>
                </c:pt>
                <c:pt idx="13">
                  <c:v>6.4699999999999994E-2</c:v>
                </c:pt>
                <c:pt idx="14">
                  <c:v>6.4699999999999994E-2</c:v>
                </c:pt>
                <c:pt idx="15">
                  <c:v>6.5699999999999995E-2</c:v>
                </c:pt>
                <c:pt idx="16">
                  <c:v>6.3399999999999998E-2</c:v>
                </c:pt>
                <c:pt idx="17">
                  <c:v>6.2600000000000003E-2</c:v>
                </c:pt>
                <c:pt idx="18">
                  <c:v>6.59E-2</c:v>
                </c:pt>
                <c:pt idx="19">
                  <c:v>7.4499999999999997E-2</c:v>
                </c:pt>
                <c:pt idx="22">
                  <c:v>7.2300000000000003E-2</c:v>
                </c:pt>
                <c:pt idx="23">
                  <c:v>7.4399999999999994E-2</c:v>
                </c:pt>
                <c:pt idx="24">
                  <c:v>7.4399999999999994E-2</c:v>
                </c:pt>
                <c:pt idx="25">
                  <c:v>7.5300000000000006E-2</c:v>
                </c:pt>
                <c:pt idx="26">
                  <c:v>7.3400000000000007E-2</c:v>
                </c:pt>
                <c:pt idx="27">
                  <c:v>7.2099999999999997E-2</c:v>
                </c:pt>
                <c:pt idx="28">
                  <c:v>7.5999999999999998E-2</c:v>
                </c:pt>
                <c:pt idx="29">
                  <c:v>8.8200000000000001E-2</c:v>
                </c:pt>
                <c:pt idx="32">
                  <c:v>8.3099999999999993E-2</c:v>
                </c:pt>
                <c:pt idx="33">
                  <c:v>8.43E-2</c:v>
                </c:pt>
                <c:pt idx="34">
                  <c:v>8.43E-2</c:v>
                </c:pt>
                <c:pt idx="35">
                  <c:v>8.4699999999999998E-2</c:v>
                </c:pt>
                <c:pt idx="36">
                  <c:v>8.3699999999999997E-2</c:v>
                </c:pt>
                <c:pt idx="37">
                  <c:v>8.1799999999999998E-2</c:v>
                </c:pt>
                <c:pt idx="38">
                  <c:v>8.5800000000000001E-2</c:v>
                </c:pt>
                <c:pt idx="39">
                  <c:v>9.8699999999999996E-2</c:v>
                </c:pt>
                <c:pt idx="42">
                  <c:v>6.93E-2</c:v>
                </c:pt>
                <c:pt idx="43">
                  <c:v>6.1199999999999997E-2</c:v>
                </c:pt>
                <c:pt idx="44">
                  <c:v>6.4399999999999999E-2</c:v>
                </c:pt>
                <c:pt idx="45">
                  <c:v>6.2E-2</c:v>
                </c:pt>
                <c:pt idx="46">
                  <c:v>6.0400000000000002E-2</c:v>
                </c:pt>
                <c:pt idx="47">
                  <c:v>6.0699999999999997E-2</c:v>
                </c:pt>
                <c:pt idx="48">
                  <c:v>6.2600000000000003E-2</c:v>
                </c:pt>
                <c:pt idx="49">
                  <c:v>7.3200000000000001E-2</c:v>
                </c:pt>
                <c:pt idx="52">
                  <c:v>7.7399999999999997E-2</c:v>
                </c:pt>
                <c:pt idx="53">
                  <c:v>7.0199999999999999E-2</c:v>
                </c:pt>
                <c:pt idx="54">
                  <c:v>8.2299999999999998E-2</c:v>
                </c:pt>
                <c:pt idx="55">
                  <c:v>6.0600000000000001E-2</c:v>
                </c:pt>
                <c:pt idx="56">
                  <c:v>6.0400000000000002E-2</c:v>
                </c:pt>
                <c:pt idx="57">
                  <c:v>6.1100000000000002E-2</c:v>
                </c:pt>
                <c:pt idx="58">
                  <c:v>6.2799999999999995E-2</c:v>
                </c:pt>
                <c:pt idx="59">
                  <c:v>7.6899999999999996E-2</c:v>
                </c:pt>
                <c:pt idx="62">
                  <c:v>6.4399999999999999E-2</c:v>
                </c:pt>
                <c:pt idx="63">
                  <c:v>6.7199999999999996E-2</c:v>
                </c:pt>
                <c:pt idx="64">
                  <c:v>7.5200000000000003E-2</c:v>
                </c:pt>
                <c:pt idx="65">
                  <c:v>6.7000000000000004E-2</c:v>
                </c:pt>
                <c:pt idx="66">
                  <c:v>6.0900000000000003E-2</c:v>
                </c:pt>
                <c:pt idx="67">
                  <c:v>6.2899999999999998E-2</c:v>
                </c:pt>
                <c:pt idx="68">
                  <c:v>6.4500000000000002E-2</c:v>
                </c:pt>
                <c:pt idx="69">
                  <c:v>6.9699999999999998E-2</c:v>
                </c:pt>
                <c:pt idx="72">
                  <c:v>8.0299999999999996E-2</c:v>
                </c:pt>
                <c:pt idx="73">
                  <c:v>7.5899999999999995E-2</c:v>
                </c:pt>
                <c:pt idx="74">
                  <c:v>7.5899999999999995E-2</c:v>
                </c:pt>
                <c:pt idx="75">
                  <c:v>6.9199999999999998E-2</c:v>
                </c:pt>
                <c:pt idx="76">
                  <c:v>6.7599999999999993E-2</c:v>
                </c:pt>
                <c:pt idx="77">
                  <c:v>6.8599999999999994E-2</c:v>
                </c:pt>
                <c:pt idx="78">
                  <c:v>8.0100000000000005E-2</c:v>
                </c:pt>
                <c:pt idx="79">
                  <c:v>9.4600000000000004E-2</c:v>
                </c:pt>
                <c:pt idx="82">
                  <c:v>7.5999999999999998E-2</c:v>
                </c:pt>
                <c:pt idx="83">
                  <c:v>8.3500000000000005E-2</c:v>
                </c:pt>
                <c:pt idx="84">
                  <c:v>9.0200000000000002E-2</c:v>
                </c:pt>
                <c:pt idx="85">
                  <c:v>5.7500000000000002E-2</c:v>
                </c:pt>
                <c:pt idx="86">
                  <c:v>5.6599999999999998E-2</c:v>
                </c:pt>
                <c:pt idx="87">
                  <c:v>5.74E-2</c:v>
                </c:pt>
                <c:pt idx="88">
                  <c:v>5.8900000000000001E-2</c:v>
                </c:pt>
                <c:pt idx="89">
                  <c:v>6.3899999999999998E-2</c:v>
                </c:pt>
                <c:pt idx="92">
                  <c:v>7.2999999999999995E-2</c:v>
                </c:pt>
                <c:pt idx="93">
                  <c:v>7.4899999999999994E-2</c:v>
                </c:pt>
                <c:pt idx="94">
                  <c:v>8.1900000000000001E-2</c:v>
                </c:pt>
                <c:pt idx="95">
                  <c:v>6.6600000000000006E-2</c:v>
                </c:pt>
                <c:pt idx="96">
                  <c:v>6.2199999999999998E-2</c:v>
                </c:pt>
                <c:pt idx="97">
                  <c:v>6.2600000000000003E-2</c:v>
                </c:pt>
                <c:pt idx="98">
                  <c:v>6.4399999999999999E-2</c:v>
                </c:pt>
                <c:pt idx="99">
                  <c:v>6.4600000000000005E-2</c:v>
                </c:pt>
                <c:pt idx="102">
                  <c:v>8.3400000000000002E-2</c:v>
                </c:pt>
                <c:pt idx="103">
                  <c:v>8.4599999999999995E-2</c:v>
                </c:pt>
                <c:pt idx="104">
                  <c:v>9.1200000000000003E-2</c:v>
                </c:pt>
                <c:pt idx="105">
                  <c:v>7.4999999999999997E-2</c:v>
                </c:pt>
                <c:pt idx="106">
                  <c:v>5.9900000000000002E-2</c:v>
                </c:pt>
                <c:pt idx="107">
                  <c:v>5.7200000000000001E-2</c:v>
                </c:pt>
                <c:pt idx="109">
                  <c:v>6.9900000000000004E-2</c:v>
                </c:pt>
                <c:pt idx="112">
                  <c:v>8.8099999999999998E-2</c:v>
                </c:pt>
                <c:pt idx="113">
                  <c:v>9.1399999999999995E-2</c:v>
                </c:pt>
                <c:pt idx="114">
                  <c:v>0.10100000000000001</c:v>
                </c:pt>
                <c:pt idx="115">
                  <c:v>8.0399999999999999E-2</c:v>
                </c:pt>
                <c:pt idx="116">
                  <c:v>5.9900000000000002E-2</c:v>
                </c:pt>
                <c:pt idx="117">
                  <c:v>5.9900000000000002E-2</c:v>
                </c:pt>
                <c:pt idx="118">
                  <c:v>6.8099999999999994E-2</c:v>
                </c:pt>
                <c:pt idx="11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B4-485F-909B-FD1A2DA6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7408"/>
        <c:axId val="128283776"/>
      </c:scatterChart>
      <c:valAx>
        <c:axId val="1282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83776"/>
        <c:crosses val="autoZero"/>
        <c:crossBetween val="midCat"/>
      </c:valAx>
      <c:valAx>
        <c:axId val="128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2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Concrete Strain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mid(0.25)8'!$B$24:$DQ$24</c:f>
              <c:numCache>
                <c:formatCode>General</c:formatCode>
                <c:ptCount val="120"/>
                <c:pt idx="2">
                  <c:v>4.4000000000000003E-3</c:v>
                </c:pt>
                <c:pt idx="3">
                  <c:v>5.4999999999999997E-3</c:v>
                </c:pt>
                <c:pt idx="4">
                  <c:v>5.4999999999999997E-3</c:v>
                </c:pt>
                <c:pt idx="5">
                  <c:v>5.1000000000000004E-3</c:v>
                </c:pt>
                <c:pt idx="6">
                  <c:v>5.7000000000000002E-3</c:v>
                </c:pt>
                <c:pt idx="7">
                  <c:v>6.6E-3</c:v>
                </c:pt>
                <c:pt idx="8">
                  <c:v>5.1000000000000004E-3</c:v>
                </c:pt>
                <c:pt idx="9">
                  <c:v>5.1000000000000004E-3</c:v>
                </c:pt>
                <c:pt idx="12">
                  <c:v>4.0000000000000001E-3</c:v>
                </c:pt>
                <c:pt idx="13">
                  <c:v>5.3E-3</c:v>
                </c:pt>
                <c:pt idx="14">
                  <c:v>5.4000000000000003E-3</c:v>
                </c:pt>
                <c:pt idx="15">
                  <c:v>6.1000000000000004E-3</c:v>
                </c:pt>
                <c:pt idx="16">
                  <c:v>5.1999999999999998E-3</c:v>
                </c:pt>
                <c:pt idx="17">
                  <c:v>6.0000000000000001E-3</c:v>
                </c:pt>
                <c:pt idx="18">
                  <c:v>6.1000000000000004E-3</c:v>
                </c:pt>
                <c:pt idx="19">
                  <c:v>6.1000000000000004E-3</c:v>
                </c:pt>
                <c:pt idx="22">
                  <c:v>4.4999999999999997E-3</c:v>
                </c:pt>
                <c:pt idx="23">
                  <c:v>5.7999999999999996E-3</c:v>
                </c:pt>
                <c:pt idx="24">
                  <c:v>5.7999999999999996E-3</c:v>
                </c:pt>
                <c:pt idx="25">
                  <c:v>6.4999999999999997E-3</c:v>
                </c:pt>
                <c:pt idx="26">
                  <c:v>5.7999999999999996E-3</c:v>
                </c:pt>
                <c:pt idx="27">
                  <c:v>6.4000000000000003E-3</c:v>
                </c:pt>
                <c:pt idx="28">
                  <c:v>6.4999999999999997E-3</c:v>
                </c:pt>
                <c:pt idx="29">
                  <c:v>6.4999999999999997E-3</c:v>
                </c:pt>
                <c:pt idx="32">
                  <c:v>5.0000000000000001E-3</c:v>
                </c:pt>
                <c:pt idx="33">
                  <c:v>6.3E-3</c:v>
                </c:pt>
                <c:pt idx="34">
                  <c:v>6.3E-3</c:v>
                </c:pt>
                <c:pt idx="35">
                  <c:v>6.4000000000000003E-3</c:v>
                </c:pt>
                <c:pt idx="36">
                  <c:v>6.3E-3</c:v>
                </c:pt>
                <c:pt idx="37">
                  <c:v>6.7999999999999996E-3</c:v>
                </c:pt>
                <c:pt idx="38">
                  <c:v>6.4999999999999997E-3</c:v>
                </c:pt>
                <c:pt idx="39">
                  <c:v>6.4000000000000003E-3</c:v>
                </c:pt>
                <c:pt idx="42">
                  <c:v>4.3E-3</c:v>
                </c:pt>
                <c:pt idx="43">
                  <c:v>4.7999999999999996E-3</c:v>
                </c:pt>
                <c:pt idx="44">
                  <c:v>4.8999999999999998E-3</c:v>
                </c:pt>
                <c:pt idx="45">
                  <c:v>5.4000000000000003E-3</c:v>
                </c:pt>
                <c:pt idx="46">
                  <c:v>5.7000000000000002E-3</c:v>
                </c:pt>
                <c:pt idx="47">
                  <c:v>6.4000000000000003E-3</c:v>
                </c:pt>
                <c:pt idx="48">
                  <c:v>5.4000000000000003E-3</c:v>
                </c:pt>
                <c:pt idx="49">
                  <c:v>5.4000000000000003E-3</c:v>
                </c:pt>
                <c:pt idx="52">
                  <c:v>4.7000000000000002E-3</c:v>
                </c:pt>
                <c:pt idx="53">
                  <c:v>5.8999999999999999E-3</c:v>
                </c:pt>
                <c:pt idx="54">
                  <c:v>5.8999999999999999E-3</c:v>
                </c:pt>
                <c:pt idx="55">
                  <c:v>6.3E-3</c:v>
                </c:pt>
                <c:pt idx="56">
                  <c:v>6.8999999999999999E-3</c:v>
                </c:pt>
                <c:pt idx="57">
                  <c:v>7.6E-3</c:v>
                </c:pt>
                <c:pt idx="58">
                  <c:v>6.4000000000000003E-3</c:v>
                </c:pt>
                <c:pt idx="59">
                  <c:v>6.3E-3</c:v>
                </c:pt>
                <c:pt idx="62">
                  <c:v>4.3E-3</c:v>
                </c:pt>
                <c:pt idx="63">
                  <c:v>5.5999999999999999E-3</c:v>
                </c:pt>
                <c:pt idx="64">
                  <c:v>5.5999999999999999E-3</c:v>
                </c:pt>
                <c:pt idx="65">
                  <c:v>5.8999999999999999E-3</c:v>
                </c:pt>
                <c:pt idx="66">
                  <c:v>5.5999999999999999E-3</c:v>
                </c:pt>
                <c:pt idx="67">
                  <c:v>6.7999999999999996E-3</c:v>
                </c:pt>
                <c:pt idx="68">
                  <c:v>5.8999999999999999E-3</c:v>
                </c:pt>
                <c:pt idx="69">
                  <c:v>5.8999999999999999E-3</c:v>
                </c:pt>
                <c:pt idx="72">
                  <c:v>5.0000000000000001E-3</c:v>
                </c:pt>
                <c:pt idx="73">
                  <c:v>5.7999999999999996E-3</c:v>
                </c:pt>
                <c:pt idx="74">
                  <c:v>5.7999999999999996E-3</c:v>
                </c:pt>
                <c:pt idx="75">
                  <c:v>5.7999999999999996E-3</c:v>
                </c:pt>
                <c:pt idx="76">
                  <c:v>6.1000000000000004E-3</c:v>
                </c:pt>
                <c:pt idx="77">
                  <c:v>6.7000000000000002E-3</c:v>
                </c:pt>
                <c:pt idx="78">
                  <c:v>5.7999999999999996E-3</c:v>
                </c:pt>
                <c:pt idx="79">
                  <c:v>5.7999999999999996E-3</c:v>
                </c:pt>
                <c:pt idx="82">
                  <c:v>5.1999999999999998E-3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6.1999999999999998E-3</c:v>
                </c:pt>
                <c:pt idx="86">
                  <c:v>6.7000000000000002E-3</c:v>
                </c:pt>
                <c:pt idx="87">
                  <c:v>7.4000000000000003E-3</c:v>
                </c:pt>
                <c:pt idx="88">
                  <c:v>6.1999999999999998E-3</c:v>
                </c:pt>
                <c:pt idx="89">
                  <c:v>6.1999999999999998E-3</c:v>
                </c:pt>
                <c:pt idx="92">
                  <c:v>5.0000000000000001E-3</c:v>
                </c:pt>
                <c:pt idx="93">
                  <c:v>6.3E-3</c:v>
                </c:pt>
                <c:pt idx="94">
                  <c:v>6.3E-3</c:v>
                </c:pt>
                <c:pt idx="95">
                  <c:v>6.1999999999999998E-3</c:v>
                </c:pt>
                <c:pt idx="96">
                  <c:v>7.3000000000000001E-3</c:v>
                </c:pt>
                <c:pt idx="97">
                  <c:v>8.8999999999999999E-3</c:v>
                </c:pt>
                <c:pt idx="98">
                  <c:v>6.1999999999999998E-3</c:v>
                </c:pt>
                <c:pt idx="99">
                  <c:v>6.1999999999999998E-3</c:v>
                </c:pt>
                <c:pt idx="102">
                  <c:v>5.4999999999999997E-3</c:v>
                </c:pt>
                <c:pt idx="103">
                  <c:v>6.4999999999999997E-3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7.1000000000000004E-3</c:v>
                </c:pt>
                <c:pt idx="107">
                  <c:v>8.6E-3</c:v>
                </c:pt>
                <c:pt idx="108">
                  <c:v>6.6E-3</c:v>
                </c:pt>
                <c:pt idx="109">
                  <c:v>6.4999999999999997E-3</c:v>
                </c:pt>
                <c:pt idx="112">
                  <c:v>5.4999999999999997E-3</c:v>
                </c:pt>
                <c:pt idx="113">
                  <c:v>6.7999999999999996E-3</c:v>
                </c:pt>
                <c:pt idx="114">
                  <c:v>6.7999999999999996E-3</c:v>
                </c:pt>
                <c:pt idx="115">
                  <c:v>6.4999999999999997E-3</c:v>
                </c:pt>
                <c:pt idx="116">
                  <c:v>7.3000000000000001E-3</c:v>
                </c:pt>
                <c:pt idx="117">
                  <c:v>8.3999999999999995E-3</c:v>
                </c:pt>
                <c:pt idx="118">
                  <c:v>6.6E-3</c:v>
                </c:pt>
                <c:pt idx="119">
                  <c:v>6.4999999999999997E-3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C-40E3-9C85-BAF32C5D9EDF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mid(0.25)8'!$B$27:$DQ$27</c:f>
              <c:numCache>
                <c:formatCode>General</c:formatCode>
                <c:ptCount val="120"/>
                <c:pt idx="2">
                  <c:v>5.8999999999999999E-3</c:v>
                </c:pt>
                <c:pt idx="3">
                  <c:v>7.3000000000000001E-3</c:v>
                </c:pt>
                <c:pt idx="4">
                  <c:v>7.4000000000000003E-3</c:v>
                </c:pt>
                <c:pt idx="5">
                  <c:v>7.4000000000000003E-3</c:v>
                </c:pt>
                <c:pt idx="6">
                  <c:v>7.7999999999999996E-3</c:v>
                </c:pt>
                <c:pt idx="7">
                  <c:v>8.6999999999999994E-3</c:v>
                </c:pt>
                <c:pt idx="8">
                  <c:v>1.03E-2</c:v>
                </c:pt>
                <c:pt idx="9">
                  <c:v>7.4000000000000003E-3</c:v>
                </c:pt>
                <c:pt idx="12">
                  <c:v>5.4000000000000003E-3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7.9000000000000008E-3</c:v>
                </c:pt>
                <c:pt idx="16">
                  <c:v>7.4000000000000003E-3</c:v>
                </c:pt>
                <c:pt idx="17">
                  <c:v>8.2000000000000007E-3</c:v>
                </c:pt>
                <c:pt idx="18">
                  <c:v>9.9000000000000008E-3</c:v>
                </c:pt>
                <c:pt idx="19">
                  <c:v>7.9000000000000008E-3</c:v>
                </c:pt>
                <c:pt idx="22">
                  <c:v>6.1999999999999998E-3</c:v>
                </c:pt>
                <c:pt idx="23">
                  <c:v>7.7000000000000002E-3</c:v>
                </c:pt>
                <c:pt idx="24">
                  <c:v>7.7000000000000002E-3</c:v>
                </c:pt>
                <c:pt idx="25">
                  <c:v>8.5000000000000006E-3</c:v>
                </c:pt>
                <c:pt idx="26">
                  <c:v>8.3000000000000001E-3</c:v>
                </c:pt>
                <c:pt idx="27">
                  <c:v>8.8999999999999999E-3</c:v>
                </c:pt>
                <c:pt idx="28">
                  <c:v>1.0800000000000001E-2</c:v>
                </c:pt>
                <c:pt idx="29">
                  <c:v>8.5000000000000006E-3</c:v>
                </c:pt>
                <c:pt idx="32">
                  <c:v>6.8999999999999999E-3</c:v>
                </c:pt>
                <c:pt idx="33">
                  <c:v>8.3999999999999995E-3</c:v>
                </c:pt>
                <c:pt idx="34">
                  <c:v>8.3999999999999995E-3</c:v>
                </c:pt>
                <c:pt idx="35">
                  <c:v>8.6999999999999994E-3</c:v>
                </c:pt>
                <c:pt idx="36">
                  <c:v>9.1999999999999998E-3</c:v>
                </c:pt>
                <c:pt idx="37">
                  <c:v>9.7000000000000003E-3</c:v>
                </c:pt>
                <c:pt idx="38">
                  <c:v>1.15E-2</c:v>
                </c:pt>
                <c:pt idx="39">
                  <c:v>8.6999999999999994E-3</c:v>
                </c:pt>
                <c:pt idx="42">
                  <c:v>5.7999999999999996E-3</c:v>
                </c:pt>
                <c:pt idx="43">
                  <c:v>6.7000000000000002E-3</c:v>
                </c:pt>
                <c:pt idx="44">
                  <c:v>6.7000000000000002E-3</c:v>
                </c:pt>
                <c:pt idx="45">
                  <c:v>7.4000000000000003E-3</c:v>
                </c:pt>
                <c:pt idx="46">
                  <c:v>7.6E-3</c:v>
                </c:pt>
                <c:pt idx="47">
                  <c:v>8.2000000000000007E-3</c:v>
                </c:pt>
                <c:pt idx="48">
                  <c:v>9.9000000000000008E-3</c:v>
                </c:pt>
                <c:pt idx="49">
                  <c:v>7.4000000000000003E-3</c:v>
                </c:pt>
                <c:pt idx="52">
                  <c:v>6.4000000000000003E-3</c:v>
                </c:pt>
                <c:pt idx="53">
                  <c:v>7.7000000000000002E-3</c:v>
                </c:pt>
                <c:pt idx="54">
                  <c:v>7.7000000000000002E-3</c:v>
                </c:pt>
                <c:pt idx="55">
                  <c:v>9.1000000000000004E-3</c:v>
                </c:pt>
                <c:pt idx="56">
                  <c:v>9.7999999999999997E-3</c:v>
                </c:pt>
                <c:pt idx="57">
                  <c:v>1.0800000000000001E-2</c:v>
                </c:pt>
                <c:pt idx="58">
                  <c:v>1.3100000000000001E-2</c:v>
                </c:pt>
                <c:pt idx="59">
                  <c:v>8.9999999999999993E-3</c:v>
                </c:pt>
                <c:pt idx="62">
                  <c:v>5.7000000000000002E-3</c:v>
                </c:pt>
                <c:pt idx="63">
                  <c:v>7.1999999999999998E-3</c:v>
                </c:pt>
                <c:pt idx="64">
                  <c:v>7.1999999999999998E-3</c:v>
                </c:pt>
                <c:pt idx="65">
                  <c:v>7.6E-3</c:v>
                </c:pt>
                <c:pt idx="66">
                  <c:v>7.7000000000000002E-3</c:v>
                </c:pt>
                <c:pt idx="67">
                  <c:v>9.5999999999999992E-3</c:v>
                </c:pt>
                <c:pt idx="68">
                  <c:v>1.23E-2</c:v>
                </c:pt>
                <c:pt idx="69">
                  <c:v>7.6E-3</c:v>
                </c:pt>
                <c:pt idx="72">
                  <c:v>6.7999999999999996E-3</c:v>
                </c:pt>
                <c:pt idx="73">
                  <c:v>7.9000000000000008E-3</c:v>
                </c:pt>
                <c:pt idx="74">
                  <c:v>7.9000000000000008E-3</c:v>
                </c:pt>
                <c:pt idx="75">
                  <c:v>9.9000000000000008E-3</c:v>
                </c:pt>
                <c:pt idx="76">
                  <c:v>1.04E-2</c:v>
                </c:pt>
                <c:pt idx="77">
                  <c:v>1.11E-2</c:v>
                </c:pt>
                <c:pt idx="78">
                  <c:v>1.4200000000000001E-2</c:v>
                </c:pt>
                <c:pt idx="79">
                  <c:v>9.9000000000000008E-3</c:v>
                </c:pt>
                <c:pt idx="82">
                  <c:v>6.4999999999999997E-3</c:v>
                </c:pt>
                <c:pt idx="83">
                  <c:v>7.7000000000000002E-3</c:v>
                </c:pt>
                <c:pt idx="84">
                  <c:v>7.7000000000000002E-3</c:v>
                </c:pt>
                <c:pt idx="85">
                  <c:v>8.3999999999999995E-3</c:v>
                </c:pt>
                <c:pt idx="86">
                  <c:v>8.8999999999999999E-3</c:v>
                </c:pt>
                <c:pt idx="87">
                  <c:v>9.9000000000000008E-3</c:v>
                </c:pt>
                <c:pt idx="88">
                  <c:v>1.14E-2</c:v>
                </c:pt>
                <c:pt idx="89">
                  <c:v>8.3999999999999995E-3</c:v>
                </c:pt>
                <c:pt idx="92">
                  <c:v>6.4000000000000003E-3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9.7999999999999997E-3</c:v>
                </c:pt>
                <c:pt idx="96">
                  <c:v>1.0800000000000001E-2</c:v>
                </c:pt>
                <c:pt idx="97">
                  <c:v>1.21E-2</c:v>
                </c:pt>
                <c:pt idx="98">
                  <c:v>1.4200000000000001E-2</c:v>
                </c:pt>
                <c:pt idx="99">
                  <c:v>9.7999999999999997E-3</c:v>
                </c:pt>
                <c:pt idx="102">
                  <c:v>7.3000000000000001E-3</c:v>
                </c:pt>
                <c:pt idx="103">
                  <c:v>8.5000000000000006E-3</c:v>
                </c:pt>
                <c:pt idx="104">
                  <c:v>8.5000000000000006E-3</c:v>
                </c:pt>
                <c:pt idx="105">
                  <c:v>1.0500000000000001E-2</c:v>
                </c:pt>
                <c:pt idx="106">
                  <c:v>1.1299999999999999E-2</c:v>
                </c:pt>
                <c:pt idx="107">
                  <c:v>1.44E-2</c:v>
                </c:pt>
                <c:pt idx="108">
                  <c:v>1.6799999999999999E-2</c:v>
                </c:pt>
                <c:pt idx="109">
                  <c:v>1.0500000000000001E-2</c:v>
                </c:pt>
                <c:pt idx="112">
                  <c:v>7.0000000000000001E-3</c:v>
                </c:pt>
                <c:pt idx="113">
                  <c:v>8.6E-3</c:v>
                </c:pt>
                <c:pt idx="114">
                  <c:v>8.6999999999999994E-3</c:v>
                </c:pt>
                <c:pt idx="115">
                  <c:v>9.2999999999999992E-3</c:v>
                </c:pt>
                <c:pt idx="116">
                  <c:v>1.0999999999999999E-2</c:v>
                </c:pt>
                <c:pt idx="117">
                  <c:v>1.29E-2</c:v>
                </c:pt>
                <c:pt idx="118">
                  <c:v>1.66E-2</c:v>
                </c:pt>
                <c:pt idx="119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C-40E3-9C85-BAF32C5D9EDF}"/>
            </c:ext>
          </c:extLst>
        </c:ser>
        <c:ser>
          <c:idx val="7"/>
          <c:order val="2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mid(0.25)8'!$B$30:$DQ$30</c:f>
              <c:numCache>
                <c:formatCode>General</c:formatCode>
                <c:ptCount val="120"/>
                <c:pt idx="2">
                  <c:v>8.8999999999999999E-3</c:v>
                </c:pt>
                <c:pt idx="3">
                  <c:v>1.0800000000000001E-2</c:v>
                </c:pt>
                <c:pt idx="4">
                  <c:v>1.0800000000000001E-2</c:v>
                </c:pt>
                <c:pt idx="5">
                  <c:v>1.43E-2</c:v>
                </c:pt>
                <c:pt idx="6">
                  <c:v>1.5699999999999999E-2</c:v>
                </c:pt>
                <c:pt idx="7">
                  <c:v>1.7399999999999999E-2</c:v>
                </c:pt>
                <c:pt idx="8">
                  <c:v>1.9400000000000001E-2</c:v>
                </c:pt>
                <c:pt idx="9">
                  <c:v>1.43E-2</c:v>
                </c:pt>
                <c:pt idx="12">
                  <c:v>7.6E-3</c:v>
                </c:pt>
                <c:pt idx="13">
                  <c:v>9.5999999999999992E-3</c:v>
                </c:pt>
                <c:pt idx="14">
                  <c:v>9.5999999999999992E-3</c:v>
                </c:pt>
                <c:pt idx="15">
                  <c:v>1.06E-2</c:v>
                </c:pt>
                <c:pt idx="16">
                  <c:v>1.46E-2</c:v>
                </c:pt>
                <c:pt idx="17">
                  <c:v>1.6299999999999999E-2</c:v>
                </c:pt>
                <c:pt idx="18">
                  <c:v>1.8700000000000001E-2</c:v>
                </c:pt>
                <c:pt idx="19">
                  <c:v>1.06E-2</c:v>
                </c:pt>
                <c:pt idx="22">
                  <c:v>8.9999999999999993E-3</c:v>
                </c:pt>
                <c:pt idx="23">
                  <c:v>1.09E-2</c:v>
                </c:pt>
                <c:pt idx="24">
                  <c:v>1.09E-2</c:v>
                </c:pt>
                <c:pt idx="25">
                  <c:v>1.18E-2</c:v>
                </c:pt>
                <c:pt idx="26">
                  <c:v>1.7399999999999999E-2</c:v>
                </c:pt>
                <c:pt idx="27">
                  <c:v>1.8800000000000001E-2</c:v>
                </c:pt>
                <c:pt idx="28">
                  <c:v>2.1399999999999999E-2</c:v>
                </c:pt>
                <c:pt idx="29">
                  <c:v>1.18E-2</c:v>
                </c:pt>
                <c:pt idx="32">
                  <c:v>1.01E-2</c:v>
                </c:pt>
                <c:pt idx="33">
                  <c:v>1.1900000000000001E-2</c:v>
                </c:pt>
                <c:pt idx="34">
                  <c:v>1.1900000000000001E-2</c:v>
                </c:pt>
                <c:pt idx="35">
                  <c:v>1.24E-2</c:v>
                </c:pt>
                <c:pt idx="36">
                  <c:v>1.9300000000000001E-2</c:v>
                </c:pt>
                <c:pt idx="37">
                  <c:v>2.07E-2</c:v>
                </c:pt>
                <c:pt idx="38">
                  <c:v>2.3599999999999999E-2</c:v>
                </c:pt>
                <c:pt idx="39">
                  <c:v>1.24E-2</c:v>
                </c:pt>
                <c:pt idx="42">
                  <c:v>8.5000000000000006E-3</c:v>
                </c:pt>
                <c:pt idx="43">
                  <c:v>1.15E-2</c:v>
                </c:pt>
                <c:pt idx="44">
                  <c:v>1.15E-2</c:v>
                </c:pt>
                <c:pt idx="45">
                  <c:v>1.37E-2</c:v>
                </c:pt>
                <c:pt idx="46">
                  <c:v>1.47E-2</c:v>
                </c:pt>
                <c:pt idx="47">
                  <c:v>1.61E-2</c:v>
                </c:pt>
                <c:pt idx="48">
                  <c:v>1.8100000000000002E-2</c:v>
                </c:pt>
                <c:pt idx="49">
                  <c:v>1.37E-2</c:v>
                </c:pt>
                <c:pt idx="52">
                  <c:v>8.9999999999999993E-3</c:v>
                </c:pt>
                <c:pt idx="53">
                  <c:v>1.1299999999999999E-2</c:v>
                </c:pt>
                <c:pt idx="54">
                  <c:v>1.1299999999999999E-2</c:v>
                </c:pt>
                <c:pt idx="55">
                  <c:v>2.35E-2</c:v>
                </c:pt>
                <c:pt idx="56">
                  <c:v>2.5499999999999998E-2</c:v>
                </c:pt>
                <c:pt idx="57">
                  <c:v>2.7400000000000001E-2</c:v>
                </c:pt>
                <c:pt idx="58">
                  <c:v>3.0599999999999999E-2</c:v>
                </c:pt>
                <c:pt idx="59">
                  <c:v>2.35E-2</c:v>
                </c:pt>
                <c:pt idx="62">
                  <c:v>8.0000000000000002E-3</c:v>
                </c:pt>
                <c:pt idx="63">
                  <c:v>1.0200000000000001E-2</c:v>
                </c:pt>
                <c:pt idx="64">
                  <c:v>1.0200000000000001E-2</c:v>
                </c:pt>
                <c:pt idx="65">
                  <c:v>1.09E-2</c:v>
                </c:pt>
                <c:pt idx="66">
                  <c:v>1.0699999999999999E-2</c:v>
                </c:pt>
                <c:pt idx="67">
                  <c:v>1.2800000000000001E-2</c:v>
                </c:pt>
                <c:pt idx="68">
                  <c:v>1.5599999999999999E-2</c:v>
                </c:pt>
                <c:pt idx="69">
                  <c:v>1.09E-2</c:v>
                </c:pt>
                <c:pt idx="72">
                  <c:v>9.5999999999999992E-3</c:v>
                </c:pt>
                <c:pt idx="73">
                  <c:v>1.1299999999999999E-2</c:v>
                </c:pt>
                <c:pt idx="74">
                  <c:v>1.1299999999999999E-2</c:v>
                </c:pt>
                <c:pt idx="75">
                  <c:v>1.3299999999999999E-2</c:v>
                </c:pt>
                <c:pt idx="76">
                  <c:v>1.4200000000000001E-2</c:v>
                </c:pt>
                <c:pt idx="77">
                  <c:v>1.55E-2</c:v>
                </c:pt>
                <c:pt idx="78">
                  <c:v>2.18E-2</c:v>
                </c:pt>
                <c:pt idx="79">
                  <c:v>1.3299999999999999E-2</c:v>
                </c:pt>
                <c:pt idx="82">
                  <c:v>1.03E-2</c:v>
                </c:pt>
                <c:pt idx="83">
                  <c:v>9.7999999999999997E-3</c:v>
                </c:pt>
                <c:pt idx="84">
                  <c:v>9.9000000000000008E-3</c:v>
                </c:pt>
                <c:pt idx="85">
                  <c:v>2.1999999999999999E-2</c:v>
                </c:pt>
                <c:pt idx="86">
                  <c:v>2.4199999999999999E-2</c:v>
                </c:pt>
                <c:pt idx="87">
                  <c:v>2.64E-2</c:v>
                </c:pt>
                <c:pt idx="88">
                  <c:v>2.87E-2</c:v>
                </c:pt>
                <c:pt idx="89">
                  <c:v>2.1999999999999999E-2</c:v>
                </c:pt>
                <c:pt idx="92">
                  <c:v>8.9999999999999993E-3</c:v>
                </c:pt>
                <c:pt idx="93">
                  <c:v>1.12E-2</c:v>
                </c:pt>
                <c:pt idx="94">
                  <c:v>1.12E-2</c:v>
                </c:pt>
                <c:pt idx="95">
                  <c:v>1.35E-2</c:v>
                </c:pt>
                <c:pt idx="96">
                  <c:v>1.4500000000000001E-2</c:v>
                </c:pt>
                <c:pt idx="97">
                  <c:v>2.4500000000000001E-2</c:v>
                </c:pt>
                <c:pt idx="98">
                  <c:v>2.86E-2</c:v>
                </c:pt>
                <c:pt idx="99">
                  <c:v>1.35E-2</c:v>
                </c:pt>
                <c:pt idx="102">
                  <c:v>1.01E-2</c:v>
                </c:pt>
                <c:pt idx="103">
                  <c:v>1.23E-2</c:v>
                </c:pt>
                <c:pt idx="104">
                  <c:v>1.23E-2</c:v>
                </c:pt>
                <c:pt idx="105">
                  <c:v>1.5299999999999999E-2</c:v>
                </c:pt>
                <c:pt idx="106">
                  <c:v>2.1399999999999999E-2</c:v>
                </c:pt>
                <c:pt idx="107">
                  <c:v>3.1300000000000001E-2</c:v>
                </c:pt>
                <c:pt idx="108">
                  <c:v>3.5799999999999998E-2</c:v>
                </c:pt>
                <c:pt idx="109">
                  <c:v>1.5299999999999999E-2</c:v>
                </c:pt>
                <c:pt idx="112">
                  <c:v>8.8999999999999999E-3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1.1900000000000001E-2</c:v>
                </c:pt>
                <c:pt idx="116">
                  <c:v>1.44E-2</c:v>
                </c:pt>
                <c:pt idx="117">
                  <c:v>2.7699999999999999E-2</c:v>
                </c:pt>
                <c:pt idx="118">
                  <c:v>3.6799999999999999E-2</c:v>
                </c:pt>
                <c:pt idx="119">
                  <c:v>1.1900000000000001E-2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C-40E3-9C85-BAF32C5D9EDF}"/>
            </c:ext>
          </c:extLst>
        </c:ser>
        <c:ser>
          <c:idx val="10"/>
          <c:order val="3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mid(0.25)8'!$B$33:$DQ$33</c:f>
              <c:numCache>
                <c:formatCode>General</c:formatCode>
                <c:ptCount val="120"/>
                <c:pt idx="2">
                  <c:v>2.0299999999999999E-2</c:v>
                </c:pt>
                <c:pt idx="3">
                  <c:v>2.5600000000000001E-2</c:v>
                </c:pt>
                <c:pt idx="4">
                  <c:v>2.5899999999999999E-2</c:v>
                </c:pt>
                <c:pt idx="5">
                  <c:v>4.02E-2</c:v>
                </c:pt>
                <c:pt idx="6">
                  <c:v>4.4999999999999998E-2</c:v>
                </c:pt>
                <c:pt idx="7">
                  <c:v>4.7E-2</c:v>
                </c:pt>
                <c:pt idx="8">
                  <c:v>4.9399999999999999E-2</c:v>
                </c:pt>
                <c:pt idx="9">
                  <c:v>4.02E-2</c:v>
                </c:pt>
                <c:pt idx="12">
                  <c:v>1.5599999999999999E-2</c:v>
                </c:pt>
                <c:pt idx="13">
                  <c:v>1.8200000000000001E-2</c:v>
                </c:pt>
                <c:pt idx="14">
                  <c:v>1.8200000000000001E-2</c:v>
                </c:pt>
                <c:pt idx="15">
                  <c:v>2.01E-2</c:v>
                </c:pt>
                <c:pt idx="16">
                  <c:v>4.2599999999999999E-2</c:v>
                </c:pt>
                <c:pt idx="17">
                  <c:v>4.58E-2</c:v>
                </c:pt>
                <c:pt idx="18">
                  <c:v>4.8599999999999997E-2</c:v>
                </c:pt>
                <c:pt idx="19">
                  <c:v>2.01E-2</c:v>
                </c:pt>
                <c:pt idx="22">
                  <c:v>1.7899999999999999E-2</c:v>
                </c:pt>
                <c:pt idx="23">
                  <c:v>2.1499999999999998E-2</c:v>
                </c:pt>
                <c:pt idx="24">
                  <c:v>2.1600000000000001E-2</c:v>
                </c:pt>
                <c:pt idx="25">
                  <c:v>2.3099999999999999E-2</c:v>
                </c:pt>
                <c:pt idx="26">
                  <c:v>5.1400000000000001E-2</c:v>
                </c:pt>
                <c:pt idx="27">
                  <c:v>5.3100000000000001E-2</c:v>
                </c:pt>
                <c:pt idx="28">
                  <c:v>5.6300000000000003E-2</c:v>
                </c:pt>
                <c:pt idx="29">
                  <c:v>2.3099999999999999E-2</c:v>
                </c:pt>
                <c:pt idx="32">
                  <c:v>1.9900000000000001E-2</c:v>
                </c:pt>
                <c:pt idx="33">
                  <c:v>2.3599999999999999E-2</c:v>
                </c:pt>
                <c:pt idx="34">
                  <c:v>2.3900000000000001E-2</c:v>
                </c:pt>
                <c:pt idx="35">
                  <c:v>2.5000000000000001E-2</c:v>
                </c:pt>
                <c:pt idx="36">
                  <c:v>5.62E-2</c:v>
                </c:pt>
                <c:pt idx="37">
                  <c:v>5.9799999999999999E-2</c:v>
                </c:pt>
                <c:pt idx="38">
                  <c:v>6.3500000000000001E-2</c:v>
                </c:pt>
                <c:pt idx="39">
                  <c:v>2.5100000000000001E-2</c:v>
                </c:pt>
                <c:pt idx="42">
                  <c:v>2.2200000000000001E-2</c:v>
                </c:pt>
                <c:pt idx="43">
                  <c:v>3.1300000000000001E-2</c:v>
                </c:pt>
                <c:pt idx="44">
                  <c:v>3.1399999999999997E-2</c:v>
                </c:pt>
                <c:pt idx="45">
                  <c:v>4.4499999999999998E-2</c:v>
                </c:pt>
                <c:pt idx="46">
                  <c:v>4.5900000000000003E-2</c:v>
                </c:pt>
                <c:pt idx="47">
                  <c:v>4.7199999999999999E-2</c:v>
                </c:pt>
                <c:pt idx="48">
                  <c:v>4.9599999999999998E-2</c:v>
                </c:pt>
                <c:pt idx="49">
                  <c:v>4.4499999999999998E-2</c:v>
                </c:pt>
                <c:pt idx="52">
                  <c:v>1.41E-2</c:v>
                </c:pt>
                <c:pt idx="53">
                  <c:v>1.6299999999999999E-2</c:v>
                </c:pt>
                <c:pt idx="54">
                  <c:v>2.9700000000000001E-2</c:v>
                </c:pt>
                <c:pt idx="55">
                  <c:v>5.2200000000000003E-2</c:v>
                </c:pt>
                <c:pt idx="56">
                  <c:v>5.9400000000000001E-2</c:v>
                </c:pt>
                <c:pt idx="57">
                  <c:v>6.6799999999999998E-2</c:v>
                </c:pt>
                <c:pt idx="58">
                  <c:v>7.9799999999999996E-2</c:v>
                </c:pt>
                <c:pt idx="59">
                  <c:v>5.2200000000000003E-2</c:v>
                </c:pt>
                <c:pt idx="62">
                  <c:v>1.34E-2</c:v>
                </c:pt>
                <c:pt idx="63">
                  <c:v>1.7899999999999999E-2</c:v>
                </c:pt>
                <c:pt idx="64">
                  <c:v>1.7899999999999999E-2</c:v>
                </c:pt>
                <c:pt idx="65">
                  <c:v>2.1499999999999998E-2</c:v>
                </c:pt>
                <c:pt idx="66">
                  <c:v>2.2599999999999999E-2</c:v>
                </c:pt>
                <c:pt idx="67">
                  <c:v>2.5499999999999998E-2</c:v>
                </c:pt>
                <c:pt idx="68">
                  <c:v>2.9000000000000001E-2</c:v>
                </c:pt>
                <c:pt idx="69">
                  <c:v>2.1499999999999998E-2</c:v>
                </c:pt>
                <c:pt idx="72">
                  <c:v>1.9E-2</c:v>
                </c:pt>
                <c:pt idx="73">
                  <c:v>2.5100000000000001E-2</c:v>
                </c:pt>
                <c:pt idx="74">
                  <c:v>2.64E-2</c:v>
                </c:pt>
                <c:pt idx="75">
                  <c:v>1.78E-2</c:v>
                </c:pt>
                <c:pt idx="76">
                  <c:v>2.06E-2</c:v>
                </c:pt>
                <c:pt idx="77">
                  <c:v>2.4500000000000001E-2</c:v>
                </c:pt>
                <c:pt idx="78">
                  <c:v>3.1600000000000003E-2</c:v>
                </c:pt>
                <c:pt idx="79">
                  <c:v>1.78E-2</c:v>
                </c:pt>
                <c:pt idx="82">
                  <c:v>3.4799999999999998E-2</c:v>
                </c:pt>
                <c:pt idx="83">
                  <c:v>1.6199999999999999E-2</c:v>
                </c:pt>
                <c:pt idx="84">
                  <c:v>1.6199999999999999E-2</c:v>
                </c:pt>
                <c:pt idx="85">
                  <c:v>4.8000000000000001E-2</c:v>
                </c:pt>
                <c:pt idx="86">
                  <c:v>5.4199999999999998E-2</c:v>
                </c:pt>
                <c:pt idx="87">
                  <c:v>6.1100000000000002E-2</c:v>
                </c:pt>
                <c:pt idx="88">
                  <c:v>7.22E-2</c:v>
                </c:pt>
                <c:pt idx="89">
                  <c:v>4.8000000000000001E-2</c:v>
                </c:pt>
                <c:pt idx="92">
                  <c:v>1.5299999999999999E-2</c:v>
                </c:pt>
                <c:pt idx="93">
                  <c:v>1.9300000000000001E-2</c:v>
                </c:pt>
                <c:pt idx="94">
                  <c:v>2.12E-2</c:v>
                </c:pt>
                <c:pt idx="95">
                  <c:v>2.3800000000000002E-2</c:v>
                </c:pt>
                <c:pt idx="96">
                  <c:v>2.8799999999999999E-2</c:v>
                </c:pt>
                <c:pt idx="97">
                  <c:v>8.2299999999999998E-2</c:v>
                </c:pt>
                <c:pt idx="98">
                  <c:v>8.6400000000000005E-2</c:v>
                </c:pt>
                <c:pt idx="99">
                  <c:v>2.3800000000000002E-2</c:v>
                </c:pt>
                <c:pt idx="102">
                  <c:v>1.7000000000000001E-2</c:v>
                </c:pt>
                <c:pt idx="103">
                  <c:v>2.1000000000000001E-2</c:v>
                </c:pt>
                <c:pt idx="104">
                  <c:v>2.4199999999999999E-2</c:v>
                </c:pt>
                <c:pt idx="105">
                  <c:v>2.6200000000000001E-2</c:v>
                </c:pt>
                <c:pt idx="106">
                  <c:v>3.6799999999999999E-2</c:v>
                </c:pt>
                <c:pt idx="107">
                  <c:v>5.6399999999999999E-2</c:v>
                </c:pt>
                <c:pt idx="108">
                  <c:v>5.5899999999999998E-2</c:v>
                </c:pt>
                <c:pt idx="109">
                  <c:v>2.6200000000000001E-2</c:v>
                </c:pt>
                <c:pt idx="112">
                  <c:v>1.29E-2</c:v>
                </c:pt>
                <c:pt idx="113">
                  <c:v>1.5900000000000001E-2</c:v>
                </c:pt>
                <c:pt idx="114">
                  <c:v>1.5900000000000001E-2</c:v>
                </c:pt>
                <c:pt idx="115">
                  <c:v>1.7999999999999999E-2</c:v>
                </c:pt>
                <c:pt idx="116">
                  <c:v>2.64E-2</c:v>
                </c:pt>
                <c:pt idx="117">
                  <c:v>4.7800000000000002E-2</c:v>
                </c:pt>
                <c:pt idx="118">
                  <c:v>6.0299999999999999E-2</c:v>
                </c:pt>
                <c:pt idx="119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C-40E3-9C85-BAF32C5D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8560"/>
        <c:axId val="128420096"/>
      </c:scatterChart>
      <c:valAx>
        <c:axId val="1284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20096"/>
        <c:crosses val="autoZero"/>
        <c:crossBetween val="midCat"/>
      </c:valAx>
      <c:valAx>
        <c:axId val="128420096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 Rebar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mid(0.25)8'!$B$8:$DQ$8</c:f>
              <c:numCache>
                <c:formatCode>General</c:formatCode>
                <c:ptCount val="120"/>
                <c:pt idx="2">
                  <c:v>5.4999999999999997E-3</c:v>
                </c:pt>
                <c:pt idx="3">
                  <c:v>6.4000000000000003E-3</c:v>
                </c:pt>
                <c:pt idx="4">
                  <c:v>6.7000000000000002E-3</c:v>
                </c:pt>
                <c:pt idx="5">
                  <c:v>5.7999999999999996E-3</c:v>
                </c:pt>
                <c:pt idx="6">
                  <c:v>6.1999999999999998E-3</c:v>
                </c:pt>
                <c:pt idx="7">
                  <c:v>6.7000000000000002E-3</c:v>
                </c:pt>
                <c:pt idx="8">
                  <c:v>8.0999999999999996E-3</c:v>
                </c:pt>
                <c:pt idx="9">
                  <c:v>9.4000000000000004E-3</c:v>
                </c:pt>
                <c:pt idx="12">
                  <c:v>4.8999999999999998E-3</c:v>
                </c:pt>
                <c:pt idx="13">
                  <c:v>6.3E-3</c:v>
                </c:pt>
                <c:pt idx="14">
                  <c:v>6.3E-3</c:v>
                </c:pt>
                <c:pt idx="15">
                  <c:v>6.8999999999999999E-3</c:v>
                </c:pt>
                <c:pt idx="16">
                  <c:v>5.7999999999999996E-3</c:v>
                </c:pt>
                <c:pt idx="17">
                  <c:v>6.3E-3</c:v>
                </c:pt>
                <c:pt idx="18">
                  <c:v>7.3000000000000001E-3</c:v>
                </c:pt>
                <c:pt idx="19">
                  <c:v>9.4000000000000004E-3</c:v>
                </c:pt>
                <c:pt idx="22">
                  <c:v>5.4999999999999997E-3</c:v>
                </c:pt>
                <c:pt idx="23">
                  <c:v>6.7999999999999996E-3</c:v>
                </c:pt>
                <c:pt idx="24">
                  <c:v>6.7999999999999996E-3</c:v>
                </c:pt>
                <c:pt idx="25">
                  <c:v>7.3000000000000001E-3</c:v>
                </c:pt>
                <c:pt idx="26">
                  <c:v>6.3E-3</c:v>
                </c:pt>
                <c:pt idx="27">
                  <c:v>6.6E-3</c:v>
                </c:pt>
                <c:pt idx="28">
                  <c:v>7.9000000000000008E-3</c:v>
                </c:pt>
                <c:pt idx="29">
                  <c:v>1.03E-2</c:v>
                </c:pt>
                <c:pt idx="32">
                  <c:v>6.1000000000000004E-3</c:v>
                </c:pt>
                <c:pt idx="33">
                  <c:v>7.4000000000000003E-3</c:v>
                </c:pt>
                <c:pt idx="34">
                  <c:v>7.4000000000000003E-3</c:v>
                </c:pt>
                <c:pt idx="35">
                  <c:v>7.4000000000000003E-3</c:v>
                </c:pt>
                <c:pt idx="36">
                  <c:v>6.7999999999999996E-3</c:v>
                </c:pt>
                <c:pt idx="37">
                  <c:v>7.1000000000000004E-3</c:v>
                </c:pt>
                <c:pt idx="38">
                  <c:v>8.3000000000000001E-3</c:v>
                </c:pt>
                <c:pt idx="39">
                  <c:v>1.12E-2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5.4999999999999997E-3</c:v>
                </c:pt>
                <c:pt idx="45">
                  <c:v>5.7000000000000002E-3</c:v>
                </c:pt>
                <c:pt idx="46">
                  <c:v>5.8999999999999999E-3</c:v>
                </c:pt>
                <c:pt idx="47">
                  <c:v>6.1999999999999998E-3</c:v>
                </c:pt>
                <c:pt idx="48">
                  <c:v>7.4000000000000003E-3</c:v>
                </c:pt>
                <c:pt idx="49">
                  <c:v>8.8999999999999999E-3</c:v>
                </c:pt>
                <c:pt idx="52">
                  <c:v>5.5999999999999999E-3</c:v>
                </c:pt>
                <c:pt idx="53">
                  <c:v>6.8999999999999999E-3</c:v>
                </c:pt>
                <c:pt idx="54">
                  <c:v>6.8999999999999999E-3</c:v>
                </c:pt>
                <c:pt idx="55">
                  <c:v>5.8999999999999999E-3</c:v>
                </c:pt>
                <c:pt idx="56">
                  <c:v>6.1999999999999998E-3</c:v>
                </c:pt>
                <c:pt idx="57">
                  <c:v>6.4999999999999997E-3</c:v>
                </c:pt>
                <c:pt idx="58">
                  <c:v>7.7999999999999996E-3</c:v>
                </c:pt>
                <c:pt idx="59">
                  <c:v>9.7999999999999997E-3</c:v>
                </c:pt>
                <c:pt idx="62">
                  <c:v>5.1000000000000004E-3</c:v>
                </c:pt>
                <c:pt idx="63">
                  <c:v>6.4000000000000003E-3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5.7000000000000002E-3</c:v>
                </c:pt>
                <c:pt idx="67">
                  <c:v>6.7999999999999996E-3</c:v>
                </c:pt>
                <c:pt idx="68">
                  <c:v>7.9000000000000008E-3</c:v>
                </c:pt>
                <c:pt idx="69">
                  <c:v>8.6E-3</c:v>
                </c:pt>
                <c:pt idx="72">
                  <c:v>5.7999999999999996E-3</c:v>
                </c:pt>
                <c:pt idx="73">
                  <c:v>6.4000000000000003E-3</c:v>
                </c:pt>
                <c:pt idx="74">
                  <c:v>6.4000000000000003E-3</c:v>
                </c:pt>
                <c:pt idx="75">
                  <c:v>6.4000000000000003E-3</c:v>
                </c:pt>
                <c:pt idx="76">
                  <c:v>6.4000000000000003E-3</c:v>
                </c:pt>
                <c:pt idx="77">
                  <c:v>7.0000000000000001E-3</c:v>
                </c:pt>
                <c:pt idx="78">
                  <c:v>8.3999999999999995E-3</c:v>
                </c:pt>
                <c:pt idx="79">
                  <c:v>1.0800000000000001E-2</c:v>
                </c:pt>
                <c:pt idx="82">
                  <c:v>5.7000000000000002E-3</c:v>
                </c:pt>
                <c:pt idx="83">
                  <c:v>6.4999999999999997E-3</c:v>
                </c:pt>
                <c:pt idx="84">
                  <c:v>6.4999999999999997E-3</c:v>
                </c:pt>
                <c:pt idx="85">
                  <c:v>5.7000000000000002E-3</c:v>
                </c:pt>
                <c:pt idx="86">
                  <c:v>6.1000000000000004E-3</c:v>
                </c:pt>
                <c:pt idx="87">
                  <c:v>6.4000000000000003E-3</c:v>
                </c:pt>
                <c:pt idx="88">
                  <c:v>7.7000000000000002E-3</c:v>
                </c:pt>
                <c:pt idx="89">
                  <c:v>8.3999999999999995E-3</c:v>
                </c:pt>
                <c:pt idx="92">
                  <c:v>5.5999999999999999E-3</c:v>
                </c:pt>
                <c:pt idx="93">
                  <c:v>6.8999999999999999E-3</c:v>
                </c:pt>
                <c:pt idx="94">
                  <c:v>6.8999999999999999E-3</c:v>
                </c:pt>
                <c:pt idx="95">
                  <c:v>6.3E-3</c:v>
                </c:pt>
                <c:pt idx="96">
                  <c:v>6.3E-3</c:v>
                </c:pt>
                <c:pt idx="97">
                  <c:v>6.1999999999999998E-3</c:v>
                </c:pt>
                <c:pt idx="98">
                  <c:v>7.4000000000000003E-3</c:v>
                </c:pt>
                <c:pt idx="99">
                  <c:v>8.2000000000000007E-3</c:v>
                </c:pt>
                <c:pt idx="102">
                  <c:v>6.1000000000000004E-3</c:v>
                </c:pt>
                <c:pt idx="103">
                  <c:v>7.1000000000000004E-3</c:v>
                </c:pt>
                <c:pt idx="104">
                  <c:v>7.1999999999999998E-3</c:v>
                </c:pt>
                <c:pt idx="105">
                  <c:v>6.4999999999999997E-3</c:v>
                </c:pt>
                <c:pt idx="106">
                  <c:v>6.8999999999999999E-3</c:v>
                </c:pt>
                <c:pt idx="107">
                  <c:v>6.7000000000000002E-3</c:v>
                </c:pt>
                <c:pt idx="108">
                  <c:v>7.9000000000000008E-3</c:v>
                </c:pt>
                <c:pt idx="109">
                  <c:v>9.1999999999999998E-3</c:v>
                </c:pt>
                <c:pt idx="112">
                  <c:v>6.4000000000000003E-3</c:v>
                </c:pt>
                <c:pt idx="113">
                  <c:v>7.7999999999999996E-3</c:v>
                </c:pt>
                <c:pt idx="114">
                  <c:v>7.7999999999999996E-3</c:v>
                </c:pt>
                <c:pt idx="115">
                  <c:v>7.0000000000000001E-3</c:v>
                </c:pt>
                <c:pt idx="116">
                  <c:v>7.4000000000000003E-3</c:v>
                </c:pt>
                <c:pt idx="117">
                  <c:v>7.3000000000000001E-3</c:v>
                </c:pt>
                <c:pt idx="118">
                  <c:v>8.3999999999999995E-3</c:v>
                </c:pt>
                <c:pt idx="119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B-4F0C-969E-A88C20FB7D8C}"/>
            </c:ext>
          </c:extLst>
        </c:ser>
        <c:ser>
          <c:idx val="1"/>
          <c:order val="1"/>
          <c:tx>
            <c:v>O Concrete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mid(0.25)8'!$B$24:$DQ$24</c:f>
              <c:numCache>
                <c:formatCode>General</c:formatCode>
                <c:ptCount val="120"/>
                <c:pt idx="2">
                  <c:v>4.4000000000000003E-3</c:v>
                </c:pt>
                <c:pt idx="3">
                  <c:v>5.4999999999999997E-3</c:v>
                </c:pt>
                <c:pt idx="4">
                  <c:v>5.4999999999999997E-3</c:v>
                </c:pt>
                <c:pt idx="5">
                  <c:v>5.1000000000000004E-3</c:v>
                </c:pt>
                <c:pt idx="6">
                  <c:v>5.7000000000000002E-3</c:v>
                </c:pt>
                <c:pt idx="7">
                  <c:v>6.6E-3</c:v>
                </c:pt>
                <c:pt idx="8">
                  <c:v>5.1000000000000004E-3</c:v>
                </c:pt>
                <c:pt idx="9">
                  <c:v>5.1000000000000004E-3</c:v>
                </c:pt>
                <c:pt idx="12">
                  <c:v>4.0000000000000001E-3</c:v>
                </c:pt>
                <c:pt idx="13">
                  <c:v>5.3E-3</c:v>
                </c:pt>
                <c:pt idx="14">
                  <c:v>5.4000000000000003E-3</c:v>
                </c:pt>
                <c:pt idx="15">
                  <c:v>6.1000000000000004E-3</c:v>
                </c:pt>
                <c:pt idx="16">
                  <c:v>5.1999999999999998E-3</c:v>
                </c:pt>
                <c:pt idx="17">
                  <c:v>6.0000000000000001E-3</c:v>
                </c:pt>
                <c:pt idx="18">
                  <c:v>6.1000000000000004E-3</c:v>
                </c:pt>
                <c:pt idx="19">
                  <c:v>6.1000000000000004E-3</c:v>
                </c:pt>
                <c:pt idx="22">
                  <c:v>4.4999999999999997E-3</c:v>
                </c:pt>
                <c:pt idx="23">
                  <c:v>5.7999999999999996E-3</c:v>
                </c:pt>
                <c:pt idx="24">
                  <c:v>5.7999999999999996E-3</c:v>
                </c:pt>
                <c:pt idx="25">
                  <c:v>6.4999999999999997E-3</c:v>
                </c:pt>
                <c:pt idx="26">
                  <c:v>5.7999999999999996E-3</c:v>
                </c:pt>
                <c:pt idx="27">
                  <c:v>6.4000000000000003E-3</c:v>
                </c:pt>
                <c:pt idx="28">
                  <c:v>6.4999999999999997E-3</c:v>
                </c:pt>
                <c:pt idx="29">
                  <c:v>6.4999999999999997E-3</c:v>
                </c:pt>
                <c:pt idx="32">
                  <c:v>5.0000000000000001E-3</c:v>
                </c:pt>
                <c:pt idx="33">
                  <c:v>6.3E-3</c:v>
                </c:pt>
                <c:pt idx="34">
                  <c:v>6.3E-3</c:v>
                </c:pt>
                <c:pt idx="35">
                  <c:v>6.4000000000000003E-3</c:v>
                </c:pt>
                <c:pt idx="36">
                  <c:v>6.3E-3</c:v>
                </c:pt>
                <c:pt idx="37">
                  <c:v>6.7999999999999996E-3</c:v>
                </c:pt>
                <c:pt idx="38">
                  <c:v>6.4999999999999997E-3</c:v>
                </c:pt>
                <c:pt idx="39">
                  <c:v>6.4000000000000003E-3</c:v>
                </c:pt>
                <c:pt idx="42">
                  <c:v>4.3E-3</c:v>
                </c:pt>
                <c:pt idx="43">
                  <c:v>4.7999999999999996E-3</c:v>
                </c:pt>
                <c:pt idx="44">
                  <c:v>4.8999999999999998E-3</c:v>
                </c:pt>
                <c:pt idx="45">
                  <c:v>5.4000000000000003E-3</c:v>
                </c:pt>
                <c:pt idx="46">
                  <c:v>5.7000000000000002E-3</c:v>
                </c:pt>
                <c:pt idx="47">
                  <c:v>6.4000000000000003E-3</c:v>
                </c:pt>
                <c:pt idx="48">
                  <c:v>5.4000000000000003E-3</c:v>
                </c:pt>
                <c:pt idx="49">
                  <c:v>5.4000000000000003E-3</c:v>
                </c:pt>
                <c:pt idx="52">
                  <c:v>4.7000000000000002E-3</c:v>
                </c:pt>
                <c:pt idx="53">
                  <c:v>5.8999999999999999E-3</c:v>
                </c:pt>
                <c:pt idx="54">
                  <c:v>5.8999999999999999E-3</c:v>
                </c:pt>
                <c:pt idx="55">
                  <c:v>6.3E-3</c:v>
                </c:pt>
                <c:pt idx="56">
                  <c:v>6.8999999999999999E-3</c:v>
                </c:pt>
                <c:pt idx="57">
                  <c:v>7.6E-3</c:v>
                </c:pt>
                <c:pt idx="58">
                  <c:v>6.4000000000000003E-3</c:v>
                </c:pt>
                <c:pt idx="59">
                  <c:v>6.3E-3</c:v>
                </c:pt>
                <c:pt idx="62">
                  <c:v>4.3E-3</c:v>
                </c:pt>
                <c:pt idx="63">
                  <c:v>5.5999999999999999E-3</c:v>
                </c:pt>
                <c:pt idx="64">
                  <c:v>5.5999999999999999E-3</c:v>
                </c:pt>
                <c:pt idx="65">
                  <c:v>5.8999999999999999E-3</c:v>
                </c:pt>
                <c:pt idx="66">
                  <c:v>5.5999999999999999E-3</c:v>
                </c:pt>
                <c:pt idx="67">
                  <c:v>6.7999999999999996E-3</c:v>
                </c:pt>
                <c:pt idx="68">
                  <c:v>5.8999999999999999E-3</c:v>
                </c:pt>
                <c:pt idx="69">
                  <c:v>5.8999999999999999E-3</c:v>
                </c:pt>
                <c:pt idx="72">
                  <c:v>5.0000000000000001E-3</c:v>
                </c:pt>
                <c:pt idx="73">
                  <c:v>5.7999999999999996E-3</c:v>
                </c:pt>
                <c:pt idx="74">
                  <c:v>5.7999999999999996E-3</c:v>
                </c:pt>
                <c:pt idx="75">
                  <c:v>5.7999999999999996E-3</c:v>
                </c:pt>
                <c:pt idx="76">
                  <c:v>6.1000000000000004E-3</c:v>
                </c:pt>
                <c:pt idx="77">
                  <c:v>6.7000000000000002E-3</c:v>
                </c:pt>
                <c:pt idx="78">
                  <c:v>5.7999999999999996E-3</c:v>
                </c:pt>
                <c:pt idx="79">
                  <c:v>5.7999999999999996E-3</c:v>
                </c:pt>
                <c:pt idx="82">
                  <c:v>5.1999999999999998E-3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6.1999999999999998E-3</c:v>
                </c:pt>
                <c:pt idx="86">
                  <c:v>6.7000000000000002E-3</c:v>
                </c:pt>
                <c:pt idx="87">
                  <c:v>7.4000000000000003E-3</c:v>
                </c:pt>
                <c:pt idx="88">
                  <c:v>6.1999999999999998E-3</c:v>
                </c:pt>
                <c:pt idx="89">
                  <c:v>6.1999999999999998E-3</c:v>
                </c:pt>
                <c:pt idx="92">
                  <c:v>5.0000000000000001E-3</c:v>
                </c:pt>
                <c:pt idx="93">
                  <c:v>6.3E-3</c:v>
                </c:pt>
                <c:pt idx="94">
                  <c:v>6.3E-3</c:v>
                </c:pt>
                <c:pt idx="95">
                  <c:v>6.1999999999999998E-3</c:v>
                </c:pt>
                <c:pt idx="96">
                  <c:v>7.3000000000000001E-3</c:v>
                </c:pt>
                <c:pt idx="97">
                  <c:v>8.8999999999999999E-3</c:v>
                </c:pt>
                <c:pt idx="98">
                  <c:v>6.1999999999999998E-3</c:v>
                </c:pt>
                <c:pt idx="99">
                  <c:v>6.1999999999999998E-3</c:v>
                </c:pt>
                <c:pt idx="102">
                  <c:v>5.4999999999999997E-3</c:v>
                </c:pt>
                <c:pt idx="103">
                  <c:v>6.4999999999999997E-3</c:v>
                </c:pt>
                <c:pt idx="104">
                  <c:v>6.4999999999999997E-3</c:v>
                </c:pt>
                <c:pt idx="105">
                  <c:v>6.4999999999999997E-3</c:v>
                </c:pt>
                <c:pt idx="106">
                  <c:v>7.1000000000000004E-3</c:v>
                </c:pt>
                <c:pt idx="107">
                  <c:v>8.6E-3</c:v>
                </c:pt>
                <c:pt idx="108">
                  <c:v>6.6E-3</c:v>
                </c:pt>
                <c:pt idx="109">
                  <c:v>6.4999999999999997E-3</c:v>
                </c:pt>
                <c:pt idx="112">
                  <c:v>5.4999999999999997E-3</c:v>
                </c:pt>
                <c:pt idx="113">
                  <c:v>6.7999999999999996E-3</c:v>
                </c:pt>
                <c:pt idx="114">
                  <c:v>6.7999999999999996E-3</c:v>
                </c:pt>
                <c:pt idx="115">
                  <c:v>6.4999999999999997E-3</c:v>
                </c:pt>
                <c:pt idx="116">
                  <c:v>7.3000000000000001E-3</c:v>
                </c:pt>
                <c:pt idx="117">
                  <c:v>8.3999999999999995E-3</c:v>
                </c:pt>
                <c:pt idx="118">
                  <c:v>6.6E-3</c:v>
                </c:pt>
                <c:pt idx="119">
                  <c:v>6.4999999999999997E-3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B-4F0C-969E-A88C20FB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3424"/>
        <c:axId val="128357504"/>
      </c:scatterChart>
      <c:valAx>
        <c:axId val="1283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357504"/>
        <c:crosses val="autoZero"/>
        <c:crossBetween val="midCat"/>
      </c:valAx>
      <c:valAx>
        <c:axId val="1283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3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CP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CP Rebar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mid(0.25)8'!$B$17:$DQ$17</c:f>
              <c:numCache>
                <c:formatCode>General</c:formatCode>
                <c:ptCount val="120"/>
                <c:pt idx="2">
                  <c:v>7.0400000000000004E-2</c:v>
                </c:pt>
                <c:pt idx="3">
                  <c:v>6.3500000000000001E-2</c:v>
                </c:pt>
                <c:pt idx="4">
                  <c:v>7.3800000000000004E-2</c:v>
                </c:pt>
                <c:pt idx="5">
                  <c:v>6.3600000000000004E-2</c:v>
                </c:pt>
                <c:pt idx="6">
                  <c:v>6.3899999999999998E-2</c:v>
                </c:pt>
                <c:pt idx="7">
                  <c:v>6.3299999999999995E-2</c:v>
                </c:pt>
                <c:pt idx="8">
                  <c:v>6.6699999999999995E-2</c:v>
                </c:pt>
                <c:pt idx="9">
                  <c:v>7.6200000000000004E-2</c:v>
                </c:pt>
                <c:pt idx="12">
                  <c:v>6.3200000000000006E-2</c:v>
                </c:pt>
                <c:pt idx="13">
                  <c:v>6.4699999999999994E-2</c:v>
                </c:pt>
                <c:pt idx="14">
                  <c:v>6.4699999999999994E-2</c:v>
                </c:pt>
                <c:pt idx="15">
                  <c:v>6.5699999999999995E-2</c:v>
                </c:pt>
                <c:pt idx="16">
                  <c:v>6.3399999999999998E-2</c:v>
                </c:pt>
                <c:pt idx="17">
                  <c:v>6.2600000000000003E-2</c:v>
                </c:pt>
                <c:pt idx="18">
                  <c:v>6.59E-2</c:v>
                </c:pt>
                <c:pt idx="19">
                  <c:v>7.4499999999999997E-2</c:v>
                </c:pt>
                <c:pt idx="22">
                  <c:v>7.2300000000000003E-2</c:v>
                </c:pt>
                <c:pt idx="23">
                  <c:v>7.4399999999999994E-2</c:v>
                </c:pt>
                <c:pt idx="24">
                  <c:v>7.4399999999999994E-2</c:v>
                </c:pt>
                <c:pt idx="25">
                  <c:v>7.5300000000000006E-2</c:v>
                </c:pt>
                <c:pt idx="26">
                  <c:v>7.3400000000000007E-2</c:v>
                </c:pt>
                <c:pt idx="27">
                  <c:v>7.2099999999999997E-2</c:v>
                </c:pt>
                <c:pt idx="28">
                  <c:v>7.5999999999999998E-2</c:v>
                </c:pt>
                <c:pt idx="29">
                  <c:v>8.8200000000000001E-2</c:v>
                </c:pt>
                <c:pt idx="32">
                  <c:v>8.3099999999999993E-2</c:v>
                </c:pt>
                <c:pt idx="33">
                  <c:v>8.43E-2</c:v>
                </c:pt>
                <c:pt idx="34">
                  <c:v>8.43E-2</c:v>
                </c:pt>
                <c:pt idx="35">
                  <c:v>8.4699999999999998E-2</c:v>
                </c:pt>
                <c:pt idx="36">
                  <c:v>8.3699999999999997E-2</c:v>
                </c:pt>
                <c:pt idx="37">
                  <c:v>8.1799999999999998E-2</c:v>
                </c:pt>
                <c:pt idx="38">
                  <c:v>8.5800000000000001E-2</c:v>
                </c:pt>
                <c:pt idx="39">
                  <c:v>9.8699999999999996E-2</c:v>
                </c:pt>
                <c:pt idx="42">
                  <c:v>6.93E-2</c:v>
                </c:pt>
                <c:pt idx="43">
                  <c:v>6.1199999999999997E-2</c:v>
                </c:pt>
                <c:pt idx="44">
                  <c:v>6.4399999999999999E-2</c:v>
                </c:pt>
                <c:pt idx="45">
                  <c:v>6.2E-2</c:v>
                </c:pt>
                <c:pt idx="46">
                  <c:v>6.0400000000000002E-2</c:v>
                </c:pt>
                <c:pt idx="47">
                  <c:v>6.0699999999999997E-2</c:v>
                </c:pt>
                <c:pt idx="48">
                  <c:v>6.2600000000000003E-2</c:v>
                </c:pt>
                <c:pt idx="49">
                  <c:v>7.3200000000000001E-2</c:v>
                </c:pt>
                <c:pt idx="52">
                  <c:v>7.7399999999999997E-2</c:v>
                </c:pt>
                <c:pt idx="53">
                  <c:v>7.0199999999999999E-2</c:v>
                </c:pt>
                <c:pt idx="54">
                  <c:v>8.2299999999999998E-2</c:v>
                </c:pt>
                <c:pt idx="55">
                  <c:v>6.0600000000000001E-2</c:v>
                </c:pt>
                <c:pt idx="56">
                  <c:v>6.0400000000000002E-2</c:v>
                </c:pt>
                <c:pt idx="57">
                  <c:v>6.1100000000000002E-2</c:v>
                </c:pt>
                <c:pt idx="58">
                  <c:v>6.2799999999999995E-2</c:v>
                </c:pt>
                <c:pt idx="59">
                  <c:v>7.6899999999999996E-2</c:v>
                </c:pt>
                <c:pt idx="62">
                  <c:v>6.4399999999999999E-2</c:v>
                </c:pt>
                <c:pt idx="63">
                  <c:v>6.7199999999999996E-2</c:v>
                </c:pt>
                <c:pt idx="64">
                  <c:v>7.5200000000000003E-2</c:v>
                </c:pt>
                <c:pt idx="65">
                  <c:v>6.7000000000000004E-2</c:v>
                </c:pt>
                <c:pt idx="66">
                  <c:v>6.0900000000000003E-2</c:v>
                </c:pt>
                <c:pt idx="67">
                  <c:v>6.2899999999999998E-2</c:v>
                </c:pt>
                <c:pt idx="68">
                  <c:v>6.4500000000000002E-2</c:v>
                </c:pt>
                <c:pt idx="69">
                  <c:v>6.9699999999999998E-2</c:v>
                </c:pt>
                <c:pt idx="72">
                  <c:v>8.0299999999999996E-2</c:v>
                </c:pt>
                <c:pt idx="73">
                  <c:v>7.5899999999999995E-2</c:v>
                </c:pt>
                <c:pt idx="74">
                  <c:v>7.5899999999999995E-2</c:v>
                </c:pt>
                <c:pt idx="75">
                  <c:v>6.9199999999999998E-2</c:v>
                </c:pt>
                <c:pt idx="76">
                  <c:v>6.7599999999999993E-2</c:v>
                </c:pt>
                <c:pt idx="77">
                  <c:v>6.8599999999999994E-2</c:v>
                </c:pt>
                <c:pt idx="78">
                  <c:v>8.0100000000000005E-2</c:v>
                </c:pt>
                <c:pt idx="79">
                  <c:v>9.4600000000000004E-2</c:v>
                </c:pt>
                <c:pt idx="82">
                  <c:v>7.5999999999999998E-2</c:v>
                </c:pt>
                <c:pt idx="83">
                  <c:v>8.3500000000000005E-2</c:v>
                </c:pt>
                <c:pt idx="84">
                  <c:v>9.0200000000000002E-2</c:v>
                </c:pt>
                <c:pt idx="85">
                  <c:v>5.7500000000000002E-2</c:v>
                </c:pt>
                <c:pt idx="86">
                  <c:v>5.6599999999999998E-2</c:v>
                </c:pt>
                <c:pt idx="87">
                  <c:v>5.74E-2</c:v>
                </c:pt>
                <c:pt idx="88">
                  <c:v>5.8900000000000001E-2</c:v>
                </c:pt>
                <c:pt idx="89">
                  <c:v>6.3899999999999998E-2</c:v>
                </c:pt>
                <c:pt idx="92">
                  <c:v>7.2999999999999995E-2</c:v>
                </c:pt>
                <c:pt idx="93">
                  <c:v>7.4899999999999994E-2</c:v>
                </c:pt>
                <c:pt idx="94">
                  <c:v>8.1900000000000001E-2</c:v>
                </c:pt>
                <c:pt idx="95">
                  <c:v>6.6600000000000006E-2</c:v>
                </c:pt>
                <c:pt idx="96">
                  <c:v>6.2199999999999998E-2</c:v>
                </c:pt>
                <c:pt idx="97">
                  <c:v>6.2600000000000003E-2</c:v>
                </c:pt>
                <c:pt idx="98">
                  <c:v>6.4399999999999999E-2</c:v>
                </c:pt>
                <c:pt idx="99">
                  <c:v>6.4600000000000005E-2</c:v>
                </c:pt>
                <c:pt idx="102">
                  <c:v>8.3400000000000002E-2</c:v>
                </c:pt>
                <c:pt idx="103">
                  <c:v>8.4599999999999995E-2</c:v>
                </c:pt>
                <c:pt idx="104">
                  <c:v>9.1200000000000003E-2</c:v>
                </c:pt>
                <c:pt idx="105">
                  <c:v>7.4999999999999997E-2</c:v>
                </c:pt>
                <c:pt idx="106">
                  <c:v>5.9900000000000002E-2</c:v>
                </c:pt>
                <c:pt idx="107">
                  <c:v>5.7200000000000001E-2</c:v>
                </c:pt>
                <c:pt idx="109">
                  <c:v>6.9900000000000004E-2</c:v>
                </c:pt>
                <c:pt idx="112">
                  <c:v>8.8099999999999998E-2</c:v>
                </c:pt>
                <c:pt idx="113">
                  <c:v>9.1399999999999995E-2</c:v>
                </c:pt>
                <c:pt idx="114">
                  <c:v>0.10100000000000001</c:v>
                </c:pt>
                <c:pt idx="115">
                  <c:v>8.0399999999999999E-2</c:v>
                </c:pt>
                <c:pt idx="116">
                  <c:v>5.9900000000000002E-2</c:v>
                </c:pt>
                <c:pt idx="117">
                  <c:v>5.9900000000000002E-2</c:v>
                </c:pt>
                <c:pt idx="118">
                  <c:v>6.8099999999999994E-2</c:v>
                </c:pt>
                <c:pt idx="119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F-4D53-B147-8037C02EE277}"/>
            </c:ext>
          </c:extLst>
        </c:ser>
        <c:ser>
          <c:idx val="10"/>
          <c:order val="1"/>
          <c:tx>
            <c:v>CP Concrete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mid(0.25)8'!$B$33:$DQ$33</c:f>
              <c:numCache>
                <c:formatCode>General</c:formatCode>
                <c:ptCount val="120"/>
                <c:pt idx="2">
                  <c:v>2.0299999999999999E-2</c:v>
                </c:pt>
                <c:pt idx="3">
                  <c:v>2.5600000000000001E-2</c:v>
                </c:pt>
                <c:pt idx="4">
                  <c:v>2.5899999999999999E-2</c:v>
                </c:pt>
                <c:pt idx="5">
                  <c:v>4.02E-2</c:v>
                </c:pt>
                <c:pt idx="6">
                  <c:v>4.4999999999999998E-2</c:v>
                </c:pt>
                <c:pt idx="7">
                  <c:v>4.7E-2</c:v>
                </c:pt>
                <c:pt idx="8">
                  <c:v>4.9399999999999999E-2</c:v>
                </c:pt>
                <c:pt idx="9">
                  <c:v>4.02E-2</c:v>
                </c:pt>
                <c:pt idx="12">
                  <c:v>1.5599999999999999E-2</c:v>
                </c:pt>
                <c:pt idx="13">
                  <c:v>1.8200000000000001E-2</c:v>
                </c:pt>
                <c:pt idx="14">
                  <c:v>1.8200000000000001E-2</c:v>
                </c:pt>
                <c:pt idx="15">
                  <c:v>2.01E-2</c:v>
                </c:pt>
                <c:pt idx="16">
                  <c:v>4.2599999999999999E-2</c:v>
                </c:pt>
                <c:pt idx="17">
                  <c:v>4.58E-2</c:v>
                </c:pt>
                <c:pt idx="18">
                  <c:v>4.8599999999999997E-2</c:v>
                </c:pt>
                <c:pt idx="19">
                  <c:v>2.01E-2</c:v>
                </c:pt>
                <c:pt idx="22">
                  <c:v>1.7899999999999999E-2</c:v>
                </c:pt>
                <c:pt idx="23">
                  <c:v>2.1499999999999998E-2</c:v>
                </c:pt>
                <c:pt idx="24">
                  <c:v>2.1600000000000001E-2</c:v>
                </c:pt>
                <c:pt idx="25">
                  <c:v>2.3099999999999999E-2</c:v>
                </c:pt>
                <c:pt idx="26">
                  <c:v>5.1400000000000001E-2</c:v>
                </c:pt>
                <c:pt idx="27">
                  <c:v>5.3100000000000001E-2</c:v>
                </c:pt>
                <c:pt idx="28">
                  <c:v>5.6300000000000003E-2</c:v>
                </c:pt>
                <c:pt idx="29">
                  <c:v>2.3099999999999999E-2</c:v>
                </c:pt>
                <c:pt idx="32">
                  <c:v>1.9900000000000001E-2</c:v>
                </c:pt>
                <c:pt idx="33">
                  <c:v>2.3599999999999999E-2</c:v>
                </c:pt>
                <c:pt idx="34">
                  <c:v>2.3900000000000001E-2</c:v>
                </c:pt>
                <c:pt idx="35">
                  <c:v>2.5000000000000001E-2</c:v>
                </c:pt>
                <c:pt idx="36">
                  <c:v>5.62E-2</c:v>
                </c:pt>
                <c:pt idx="37">
                  <c:v>5.9799999999999999E-2</c:v>
                </c:pt>
                <c:pt idx="38">
                  <c:v>6.3500000000000001E-2</c:v>
                </c:pt>
                <c:pt idx="39">
                  <c:v>2.5100000000000001E-2</c:v>
                </c:pt>
                <c:pt idx="42">
                  <c:v>2.2200000000000001E-2</c:v>
                </c:pt>
                <c:pt idx="43">
                  <c:v>3.1300000000000001E-2</c:v>
                </c:pt>
                <c:pt idx="44">
                  <c:v>3.1399999999999997E-2</c:v>
                </c:pt>
                <c:pt idx="45">
                  <c:v>4.4499999999999998E-2</c:v>
                </c:pt>
                <c:pt idx="46">
                  <c:v>4.5900000000000003E-2</c:v>
                </c:pt>
                <c:pt idx="47">
                  <c:v>4.7199999999999999E-2</c:v>
                </c:pt>
                <c:pt idx="48">
                  <c:v>4.9599999999999998E-2</c:v>
                </c:pt>
                <c:pt idx="49">
                  <c:v>4.4499999999999998E-2</c:v>
                </c:pt>
                <c:pt idx="52">
                  <c:v>1.41E-2</c:v>
                </c:pt>
                <c:pt idx="53">
                  <c:v>1.6299999999999999E-2</c:v>
                </c:pt>
                <c:pt idx="54">
                  <c:v>2.9700000000000001E-2</c:v>
                </c:pt>
                <c:pt idx="55">
                  <c:v>5.2200000000000003E-2</c:v>
                </c:pt>
                <c:pt idx="56">
                  <c:v>5.9400000000000001E-2</c:v>
                </c:pt>
                <c:pt idx="57">
                  <c:v>6.6799999999999998E-2</c:v>
                </c:pt>
                <c:pt idx="58">
                  <c:v>7.9799999999999996E-2</c:v>
                </c:pt>
                <c:pt idx="59">
                  <c:v>5.2200000000000003E-2</c:v>
                </c:pt>
                <c:pt idx="62">
                  <c:v>1.34E-2</c:v>
                </c:pt>
                <c:pt idx="63">
                  <c:v>1.7899999999999999E-2</c:v>
                </c:pt>
                <c:pt idx="64">
                  <c:v>1.7899999999999999E-2</c:v>
                </c:pt>
                <c:pt idx="65">
                  <c:v>2.1499999999999998E-2</c:v>
                </c:pt>
                <c:pt idx="66">
                  <c:v>2.2599999999999999E-2</c:v>
                </c:pt>
                <c:pt idx="67">
                  <c:v>2.5499999999999998E-2</c:v>
                </c:pt>
                <c:pt idx="68">
                  <c:v>2.9000000000000001E-2</c:v>
                </c:pt>
                <c:pt idx="69">
                  <c:v>2.1499999999999998E-2</c:v>
                </c:pt>
                <c:pt idx="72">
                  <c:v>1.9E-2</c:v>
                </c:pt>
                <c:pt idx="73">
                  <c:v>2.5100000000000001E-2</c:v>
                </c:pt>
                <c:pt idx="74">
                  <c:v>2.64E-2</c:v>
                </c:pt>
                <c:pt idx="75">
                  <c:v>1.78E-2</c:v>
                </c:pt>
                <c:pt idx="76">
                  <c:v>2.06E-2</c:v>
                </c:pt>
                <c:pt idx="77">
                  <c:v>2.4500000000000001E-2</c:v>
                </c:pt>
                <c:pt idx="78">
                  <c:v>3.1600000000000003E-2</c:v>
                </c:pt>
                <c:pt idx="79">
                  <c:v>1.78E-2</c:v>
                </c:pt>
                <c:pt idx="82">
                  <c:v>3.4799999999999998E-2</c:v>
                </c:pt>
                <c:pt idx="83">
                  <c:v>1.6199999999999999E-2</c:v>
                </c:pt>
                <c:pt idx="84">
                  <c:v>1.6199999999999999E-2</c:v>
                </c:pt>
                <c:pt idx="85">
                  <c:v>4.8000000000000001E-2</c:v>
                </c:pt>
                <c:pt idx="86">
                  <c:v>5.4199999999999998E-2</c:v>
                </c:pt>
                <c:pt idx="87">
                  <c:v>6.1100000000000002E-2</c:v>
                </c:pt>
                <c:pt idx="88">
                  <c:v>7.22E-2</c:v>
                </c:pt>
                <c:pt idx="89">
                  <c:v>4.8000000000000001E-2</c:v>
                </c:pt>
                <c:pt idx="92">
                  <c:v>1.5299999999999999E-2</c:v>
                </c:pt>
                <c:pt idx="93">
                  <c:v>1.9300000000000001E-2</c:v>
                </c:pt>
                <c:pt idx="94">
                  <c:v>2.12E-2</c:v>
                </c:pt>
                <c:pt idx="95">
                  <c:v>2.3800000000000002E-2</c:v>
                </c:pt>
                <c:pt idx="96">
                  <c:v>2.8799999999999999E-2</c:v>
                </c:pt>
                <c:pt idx="97">
                  <c:v>8.2299999999999998E-2</c:v>
                </c:pt>
                <c:pt idx="98">
                  <c:v>8.6400000000000005E-2</c:v>
                </c:pt>
                <c:pt idx="99">
                  <c:v>2.3800000000000002E-2</c:v>
                </c:pt>
                <c:pt idx="102">
                  <c:v>1.7000000000000001E-2</c:v>
                </c:pt>
                <c:pt idx="103">
                  <c:v>2.1000000000000001E-2</c:v>
                </c:pt>
                <c:pt idx="104">
                  <c:v>2.4199999999999999E-2</c:v>
                </c:pt>
                <c:pt idx="105">
                  <c:v>2.6200000000000001E-2</c:v>
                </c:pt>
                <c:pt idx="106">
                  <c:v>3.6799999999999999E-2</c:v>
                </c:pt>
                <c:pt idx="107">
                  <c:v>5.6399999999999999E-2</c:v>
                </c:pt>
                <c:pt idx="108">
                  <c:v>5.5899999999999998E-2</c:v>
                </c:pt>
                <c:pt idx="109">
                  <c:v>2.6200000000000001E-2</c:v>
                </c:pt>
                <c:pt idx="112">
                  <c:v>1.29E-2</c:v>
                </c:pt>
                <c:pt idx="113">
                  <c:v>1.5900000000000001E-2</c:v>
                </c:pt>
                <c:pt idx="114">
                  <c:v>1.5900000000000001E-2</c:v>
                </c:pt>
                <c:pt idx="115">
                  <c:v>1.7999999999999999E-2</c:v>
                </c:pt>
                <c:pt idx="116">
                  <c:v>2.64E-2</c:v>
                </c:pt>
                <c:pt idx="117">
                  <c:v>4.7800000000000002E-2</c:v>
                </c:pt>
                <c:pt idx="118">
                  <c:v>6.0299999999999999E-2</c:v>
                </c:pt>
                <c:pt idx="119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F-4D53-B147-8037C02E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9728"/>
        <c:axId val="128499712"/>
      </c:scatterChart>
      <c:valAx>
        <c:axId val="1284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99712"/>
        <c:crosses val="autoZero"/>
        <c:crossBetween val="midCat"/>
      </c:valAx>
      <c:valAx>
        <c:axId val="128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8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LS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LS Rebar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mid(0.25)8'!$B$14:$DQ$14</c:f>
              <c:numCache>
                <c:formatCode>General</c:formatCode>
                <c:ptCount val="120"/>
                <c:pt idx="2">
                  <c:v>3.1699999999999999E-2</c:v>
                </c:pt>
                <c:pt idx="3">
                  <c:v>2.8500000000000001E-2</c:v>
                </c:pt>
                <c:pt idx="4">
                  <c:v>3.44E-2</c:v>
                </c:pt>
                <c:pt idx="5">
                  <c:v>2.75E-2</c:v>
                </c:pt>
                <c:pt idx="6">
                  <c:v>2.7799999999999998E-2</c:v>
                </c:pt>
                <c:pt idx="7">
                  <c:v>2.87E-2</c:v>
                </c:pt>
                <c:pt idx="8">
                  <c:v>3.0200000000000001E-2</c:v>
                </c:pt>
                <c:pt idx="9">
                  <c:v>3.3500000000000002E-2</c:v>
                </c:pt>
                <c:pt idx="12">
                  <c:v>2.7300000000000001E-2</c:v>
                </c:pt>
                <c:pt idx="13">
                  <c:v>0.03</c:v>
                </c:pt>
                <c:pt idx="14">
                  <c:v>3.1099999999999999E-2</c:v>
                </c:pt>
                <c:pt idx="15">
                  <c:v>3.0300000000000001E-2</c:v>
                </c:pt>
                <c:pt idx="16">
                  <c:v>2.75E-2</c:v>
                </c:pt>
                <c:pt idx="17">
                  <c:v>2.8199999999999999E-2</c:v>
                </c:pt>
                <c:pt idx="18">
                  <c:v>2.9499999999999998E-2</c:v>
                </c:pt>
                <c:pt idx="19">
                  <c:v>3.3599999999999998E-2</c:v>
                </c:pt>
                <c:pt idx="22">
                  <c:v>3.0499999999999999E-2</c:v>
                </c:pt>
                <c:pt idx="23">
                  <c:v>3.3099999999999997E-2</c:v>
                </c:pt>
                <c:pt idx="24">
                  <c:v>3.5200000000000002E-2</c:v>
                </c:pt>
                <c:pt idx="25">
                  <c:v>3.3700000000000001E-2</c:v>
                </c:pt>
                <c:pt idx="26">
                  <c:v>3.1600000000000003E-2</c:v>
                </c:pt>
                <c:pt idx="27">
                  <c:v>3.2099999999999997E-2</c:v>
                </c:pt>
                <c:pt idx="28">
                  <c:v>3.3700000000000001E-2</c:v>
                </c:pt>
                <c:pt idx="29">
                  <c:v>3.8399999999999997E-2</c:v>
                </c:pt>
                <c:pt idx="32">
                  <c:v>3.56E-2</c:v>
                </c:pt>
                <c:pt idx="33">
                  <c:v>3.7999999999999999E-2</c:v>
                </c:pt>
                <c:pt idx="34">
                  <c:v>3.9899999999999998E-2</c:v>
                </c:pt>
                <c:pt idx="35">
                  <c:v>3.6999999999999998E-2</c:v>
                </c:pt>
                <c:pt idx="36">
                  <c:v>3.5799999999999998E-2</c:v>
                </c:pt>
                <c:pt idx="37">
                  <c:v>3.6200000000000003E-2</c:v>
                </c:pt>
                <c:pt idx="38">
                  <c:v>3.7699999999999997E-2</c:v>
                </c:pt>
                <c:pt idx="39">
                  <c:v>4.2900000000000001E-2</c:v>
                </c:pt>
                <c:pt idx="42">
                  <c:v>3.1300000000000001E-2</c:v>
                </c:pt>
                <c:pt idx="43">
                  <c:v>2.63E-2</c:v>
                </c:pt>
                <c:pt idx="44">
                  <c:v>2.64E-2</c:v>
                </c:pt>
                <c:pt idx="45">
                  <c:v>2.6499999999999999E-2</c:v>
                </c:pt>
                <c:pt idx="46">
                  <c:v>2.6599999999999999E-2</c:v>
                </c:pt>
                <c:pt idx="47">
                  <c:v>2.7099999999999999E-2</c:v>
                </c:pt>
                <c:pt idx="48">
                  <c:v>2.8400000000000002E-2</c:v>
                </c:pt>
                <c:pt idx="49">
                  <c:v>3.1699999999999999E-2</c:v>
                </c:pt>
                <c:pt idx="52">
                  <c:v>3.1699999999999999E-2</c:v>
                </c:pt>
                <c:pt idx="53">
                  <c:v>2.8299999999999999E-2</c:v>
                </c:pt>
                <c:pt idx="54">
                  <c:v>3.8699999999999998E-2</c:v>
                </c:pt>
                <c:pt idx="55">
                  <c:v>2.35E-2</c:v>
                </c:pt>
                <c:pt idx="56">
                  <c:v>2.3800000000000002E-2</c:v>
                </c:pt>
                <c:pt idx="57">
                  <c:v>2.4400000000000002E-2</c:v>
                </c:pt>
                <c:pt idx="58">
                  <c:v>2.5899999999999999E-2</c:v>
                </c:pt>
                <c:pt idx="59">
                  <c:v>3.1800000000000002E-2</c:v>
                </c:pt>
                <c:pt idx="62">
                  <c:v>2.8299999999999999E-2</c:v>
                </c:pt>
                <c:pt idx="63">
                  <c:v>3.1300000000000001E-2</c:v>
                </c:pt>
                <c:pt idx="64">
                  <c:v>3.4200000000000001E-2</c:v>
                </c:pt>
                <c:pt idx="65">
                  <c:v>3.1199999999999999E-2</c:v>
                </c:pt>
                <c:pt idx="66">
                  <c:v>2.4199999999999999E-2</c:v>
                </c:pt>
                <c:pt idx="67">
                  <c:v>2.46E-2</c:v>
                </c:pt>
                <c:pt idx="68">
                  <c:v>2.6499999999999999E-2</c:v>
                </c:pt>
                <c:pt idx="69">
                  <c:v>2.8299999999999999E-2</c:v>
                </c:pt>
                <c:pt idx="72">
                  <c:v>3.3000000000000002E-2</c:v>
                </c:pt>
                <c:pt idx="73">
                  <c:v>3.0800000000000001E-2</c:v>
                </c:pt>
                <c:pt idx="74">
                  <c:v>3.3799999999999997E-2</c:v>
                </c:pt>
                <c:pt idx="75">
                  <c:v>2.5700000000000001E-2</c:v>
                </c:pt>
                <c:pt idx="76">
                  <c:v>2.6599999999999999E-2</c:v>
                </c:pt>
                <c:pt idx="77">
                  <c:v>2.7099999999999999E-2</c:v>
                </c:pt>
                <c:pt idx="78">
                  <c:v>2.7799999999999998E-2</c:v>
                </c:pt>
                <c:pt idx="79">
                  <c:v>3.7600000000000001E-2</c:v>
                </c:pt>
                <c:pt idx="82">
                  <c:v>3.5499999999999997E-2</c:v>
                </c:pt>
                <c:pt idx="83">
                  <c:v>3.5299999999999998E-2</c:v>
                </c:pt>
                <c:pt idx="84">
                  <c:v>4.2900000000000001E-2</c:v>
                </c:pt>
                <c:pt idx="85">
                  <c:v>2.3E-2</c:v>
                </c:pt>
                <c:pt idx="86">
                  <c:v>2.3199999999999998E-2</c:v>
                </c:pt>
                <c:pt idx="87">
                  <c:v>2.3599999999999999E-2</c:v>
                </c:pt>
                <c:pt idx="88">
                  <c:v>2.52E-2</c:v>
                </c:pt>
                <c:pt idx="89">
                  <c:v>2.69E-2</c:v>
                </c:pt>
                <c:pt idx="92">
                  <c:v>3.1300000000000001E-2</c:v>
                </c:pt>
                <c:pt idx="93">
                  <c:v>3.44E-2</c:v>
                </c:pt>
                <c:pt idx="94">
                  <c:v>3.7199999999999997E-2</c:v>
                </c:pt>
                <c:pt idx="95">
                  <c:v>2.76E-2</c:v>
                </c:pt>
                <c:pt idx="96">
                  <c:v>1.8499999999999999E-2</c:v>
                </c:pt>
                <c:pt idx="97">
                  <c:v>1.9599999999999999E-2</c:v>
                </c:pt>
                <c:pt idx="98">
                  <c:v>2.1100000000000001E-2</c:v>
                </c:pt>
                <c:pt idx="99">
                  <c:v>2.3800000000000002E-2</c:v>
                </c:pt>
                <c:pt idx="102">
                  <c:v>3.56E-2</c:v>
                </c:pt>
                <c:pt idx="103">
                  <c:v>3.85E-2</c:v>
                </c:pt>
                <c:pt idx="104">
                  <c:v>4.1300000000000003E-2</c:v>
                </c:pt>
                <c:pt idx="105">
                  <c:v>3.1E-2</c:v>
                </c:pt>
                <c:pt idx="106">
                  <c:v>2.2700000000000001E-2</c:v>
                </c:pt>
                <c:pt idx="107">
                  <c:v>2.3900000000000001E-2</c:v>
                </c:pt>
                <c:pt idx="108">
                  <c:v>2.4799999999999999E-2</c:v>
                </c:pt>
                <c:pt idx="109">
                  <c:v>2.92E-2</c:v>
                </c:pt>
                <c:pt idx="112">
                  <c:v>3.7699999999999997E-2</c:v>
                </c:pt>
                <c:pt idx="113">
                  <c:v>4.1099999999999998E-2</c:v>
                </c:pt>
                <c:pt idx="114">
                  <c:v>4.8000000000000001E-2</c:v>
                </c:pt>
                <c:pt idx="115">
                  <c:v>3.2399999999999998E-2</c:v>
                </c:pt>
                <c:pt idx="116">
                  <c:v>2.3E-2</c:v>
                </c:pt>
                <c:pt idx="117">
                  <c:v>2.3400000000000001E-2</c:v>
                </c:pt>
                <c:pt idx="118">
                  <c:v>2.5399999999999999E-2</c:v>
                </c:pt>
                <c:pt idx="119">
                  <c:v>3.0300000000000001E-2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C-4BB3-9C69-00F0EB5572F5}"/>
            </c:ext>
          </c:extLst>
        </c:ser>
        <c:ser>
          <c:idx val="7"/>
          <c:order val="1"/>
          <c:tx>
            <c:v>LS Concrete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mid(0.25)8'!$B$30:$DQ$30</c:f>
              <c:numCache>
                <c:formatCode>General</c:formatCode>
                <c:ptCount val="120"/>
                <c:pt idx="2">
                  <c:v>8.8999999999999999E-3</c:v>
                </c:pt>
                <c:pt idx="3">
                  <c:v>1.0800000000000001E-2</c:v>
                </c:pt>
                <c:pt idx="4">
                  <c:v>1.0800000000000001E-2</c:v>
                </c:pt>
                <c:pt idx="5">
                  <c:v>1.43E-2</c:v>
                </c:pt>
                <c:pt idx="6">
                  <c:v>1.5699999999999999E-2</c:v>
                </c:pt>
                <c:pt idx="7">
                  <c:v>1.7399999999999999E-2</c:v>
                </c:pt>
                <c:pt idx="8">
                  <c:v>1.9400000000000001E-2</c:v>
                </c:pt>
                <c:pt idx="9">
                  <c:v>1.43E-2</c:v>
                </c:pt>
                <c:pt idx="12">
                  <c:v>7.6E-3</c:v>
                </c:pt>
                <c:pt idx="13">
                  <c:v>9.5999999999999992E-3</c:v>
                </c:pt>
                <c:pt idx="14">
                  <c:v>9.5999999999999992E-3</c:v>
                </c:pt>
                <c:pt idx="15">
                  <c:v>1.06E-2</c:v>
                </c:pt>
                <c:pt idx="16">
                  <c:v>1.46E-2</c:v>
                </c:pt>
                <c:pt idx="17">
                  <c:v>1.6299999999999999E-2</c:v>
                </c:pt>
                <c:pt idx="18">
                  <c:v>1.8700000000000001E-2</c:v>
                </c:pt>
                <c:pt idx="19">
                  <c:v>1.06E-2</c:v>
                </c:pt>
                <c:pt idx="22">
                  <c:v>8.9999999999999993E-3</c:v>
                </c:pt>
                <c:pt idx="23">
                  <c:v>1.09E-2</c:v>
                </c:pt>
                <c:pt idx="24">
                  <c:v>1.09E-2</c:v>
                </c:pt>
                <c:pt idx="25">
                  <c:v>1.18E-2</c:v>
                </c:pt>
                <c:pt idx="26">
                  <c:v>1.7399999999999999E-2</c:v>
                </c:pt>
                <c:pt idx="27">
                  <c:v>1.8800000000000001E-2</c:v>
                </c:pt>
                <c:pt idx="28">
                  <c:v>2.1399999999999999E-2</c:v>
                </c:pt>
                <c:pt idx="29">
                  <c:v>1.18E-2</c:v>
                </c:pt>
                <c:pt idx="32">
                  <c:v>1.01E-2</c:v>
                </c:pt>
                <c:pt idx="33">
                  <c:v>1.1900000000000001E-2</c:v>
                </c:pt>
                <c:pt idx="34">
                  <c:v>1.1900000000000001E-2</c:v>
                </c:pt>
                <c:pt idx="35">
                  <c:v>1.24E-2</c:v>
                </c:pt>
                <c:pt idx="36">
                  <c:v>1.9300000000000001E-2</c:v>
                </c:pt>
                <c:pt idx="37">
                  <c:v>2.07E-2</c:v>
                </c:pt>
                <c:pt idx="38">
                  <c:v>2.3599999999999999E-2</c:v>
                </c:pt>
                <c:pt idx="39">
                  <c:v>1.24E-2</c:v>
                </c:pt>
                <c:pt idx="42">
                  <c:v>8.5000000000000006E-3</c:v>
                </c:pt>
                <c:pt idx="43">
                  <c:v>1.15E-2</c:v>
                </c:pt>
                <c:pt idx="44">
                  <c:v>1.15E-2</c:v>
                </c:pt>
                <c:pt idx="45">
                  <c:v>1.37E-2</c:v>
                </c:pt>
                <c:pt idx="46">
                  <c:v>1.47E-2</c:v>
                </c:pt>
                <c:pt idx="47">
                  <c:v>1.61E-2</c:v>
                </c:pt>
                <c:pt idx="48">
                  <c:v>1.8100000000000002E-2</c:v>
                </c:pt>
                <c:pt idx="49">
                  <c:v>1.37E-2</c:v>
                </c:pt>
                <c:pt idx="52">
                  <c:v>8.9999999999999993E-3</c:v>
                </c:pt>
                <c:pt idx="53">
                  <c:v>1.1299999999999999E-2</c:v>
                </c:pt>
                <c:pt idx="54">
                  <c:v>1.1299999999999999E-2</c:v>
                </c:pt>
                <c:pt idx="55">
                  <c:v>2.35E-2</c:v>
                </c:pt>
                <c:pt idx="56">
                  <c:v>2.5499999999999998E-2</c:v>
                </c:pt>
                <c:pt idx="57">
                  <c:v>2.7400000000000001E-2</c:v>
                </c:pt>
                <c:pt idx="58">
                  <c:v>3.0599999999999999E-2</c:v>
                </c:pt>
                <c:pt idx="59">
                  <c:v>2.35E-2</c:v>
                </c:pt>
                <c:pt idx="62">
                  <c:v>8.0000000000000002E-3</c:v>
                </c:pt>
                <c:pt idx="63">
                  <c:v>1.0200000000000001E-2</c:v>
                </c:pt>
                <c:pt idx="64">
                  <c:v>1.0200000000000001E-2</c:v>
                </c:pt>
                <c:pt idx="65">
                  <c:v>1.09E-2</c:v>
                </c:pt>
                <c:pt idx="66">
                  <c:v>1.0699999999999999E-2</c:v>
                </c:pt>
                <c:pt idx="67">
                  <c:v>1.2800000000000001E-2</c:v>
                </c:pt>
                <c:pt idx="68">
                  <c:v>1.5599999999999999E-2</c:v>
                </c:pt>
                <c:pt idx="69">
                  <c:v>1.09E-2</c:v>
                </c:pt>
                <c:pt idx="72">
                  <c:v>9.5999999999999992E-3</c:v>
                </c:pt>
                <c:pt idx="73">
                  <c:v>1.1299999999999999E-2</c:v>
                </c:pt>
                <c:pt idx="74">
                  <c:v>1.1299999999999999E-2</c:v>
                </c:pt>
                <c:pt idx="75">
                  <c:v>1.3299999999999999E-2</c:v>
                </c:pt>
                <c:pt idx="76">
                  <c:v>1.4200000000000001E-2</c:v>
                </c:pt>
                <c:pt idx="77">
                  <c:v>1.55E-2</c:v>
                </c:pt>
                <c:pt idx="78">
                  <c:v>2.18E-2</c:v>
                </c:pt>
                <c:pt idx="79">
                  <c:v>1.3299999999999999E-2</c:v>
                </c:pt>
                <c:pt idx="82">
                  <c:v>1.03E-2</c:v>
                </c:pt>
                <c:pt idx="83">
                  <c:v>9.7999999999999997E-3</c:v>
                </c:pt>
                <c:pt idx="84">
                  <c:v>9.9000000000000008E-3</c:v>
                </c:pt>
                <c:pt idx="85">
                  <c:v>2.1999999999999999E-2</c:v>
                </c:pt>
                <c:pt idx="86">
                  <c:v>2.4199999999999999E-2</c:v>
                </c:pt>
                <c:pt idx="87">
                  <c:v>2.64E-2</c:v>
                </c:pt>
                <c:pt idx="88">
                  <c:v>2.87E-2</c:v>
                </c:pt>
                <c:pt idx="89">
                  <c:v>2.1999999999999999E-2</c:v>
                </c:pt>
                <c:pt idx="92">
                  <c:v>8.9999999999999993E-3</c:v>
                </c:pt>
                <c:pt idx="93">
                  <c:v>1.12E-2</c:v>
                </c:pt>
                <c:pt idx="94">
                  <c:v>1.12E-2</c:v>
                </c:pt>
                <c:pt idx="95">
                  <c:v>1.35E-2</c:v>
                </c:pt>
                <c:pt idx="96">
                  <c:v>1.4500000000000001E-2</c:v>
                </c:pt>
                <c:pt idx="97">
                  <c:v>2.4500000000000001E-2</c:v>
                </c:pt>
                <c:pt idx="98">
                  <c:v>2.86E-2</c:v>
                </c:pt>
                <c:pt idx="99">
                  <c:v>1.35E-2</c:v>
                </c:pt>
                <c:pt idx="102">
                  <c:v>1.01E-2</c:v>
                </c:pt>
                <c:pt idx="103">
                  <c:v>1.23E-2</c:v>
                </c:pt>
                <c:pt idx="104">
                  <c:v>1.23E-2</c:v>
                </c:pt>
                <c:pt idx="105">
                  <c:v>1.5299999999999999E-2</c:v>
                </c:pt>
                <c:pt idx="106">
                  <c:v>2.1399999999999999E-2</c:v>
                </c:pt>
                <c:pt idx="107">
                  <c:v>3.1300000000000001E-2</c:v>
                </c:pt>
                <c:pt idx="108">
                  <c:v>3.5799999999999998E-2</c:v>
                </c:pt>
                <c:pt idx="109">
                  <c:v>1.5299999999999999E-2</c:v>
                </c:pt>
                <c:pt idx="112">
                  <c:v>8.8999999999999999E-3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1.1900000000000001E-2</c:v>
                </c:pt>
                <c:pt idx="116">
                  <c:v>1.44E-2</c:v>
                </c:pt>
                <c:pt idx="117">
                  <c:v>2.7699999999999999E-2</c:v>
                </c:pt>
                <c:pt idx="118">
                  <c:v>3.6799999999999999E-2</c:v>
                </c:pt>
                <c:pt idx="119">
                  <c:v>1.1900000000000001E-2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C-4BB3-9C69-00F0EB55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7360"/>
        <c:axId val="128608896"/>
      </c:scatterChart>
      <c:valAx>
        <c:axId val="1286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08896"/>
        <c:crosses val="autoZero"/>
        <c:crossBetween val="midCat"/>
      </c:valAx>
      <c:valAx>
        <c:axId val="128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0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IO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IO Rebar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'Result mid(0.25)8'!$B$6:$DQ$6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mid(0.25)8'!$B$11:$DQ$11</c:f>
              <c:numCache>
                <c:formatCode>General</c:formatCode>
                <c:ptCount val="120"/>
                <c:pt idx="2">
                  <c:v>9.1999999999999998E-3</c:v>
                </c:pt>
                <c:pt idx="3">
                  <c:v>9.9000000000000008E-3</c:v>
                </c:pt>
                <c:pt idx="4">
                  <c:v>1.0800000000000001E-2</c:v>
                </c:pt>
                <c:pt idx="5">
                  <c:v>9.1999999999999998E-3</c:v>
                </c:pt>
                <c:pt idx="6">
                  <c:v>9.7000000000000003E-3</c:v>
                </c:pt>
                <c:pt idx="7">
                  <c:v>1.0699999999999999E-2</c:v>
                </c:pt>
                <c:pt idx="8">
                  <c:v>1.18E-2</c:v>
                </c:pt>
                <c:pt idx="9">
                  <c:v>1.44E-2</c:v>
                </c:pt>
                <c:pt idx="12">
                  <c:v>8.0000000000000002E-3</c:v>
                </c:pt>
                <c:pt idx="13">
                  <c:v>9.7999999999999997E-3</c:v>
                </c:pt>
                <c:pt idx="14">
                  <c:v>9.9000000000000008E-3</c:v>
                </c:pt>
                <c:pt idx="15">
                  <c:v>1.06E-2</c:v>
                </c:pt>
                <c:pt idx="16">
                  <c:v>9.1999999999999998E-3</c:v>
                </c:pt>
                <c:pt idx="17">
                  <c:v>1.01E-2</c:v>
                </c:pt>
                <c:pt idx="18">
                  <c:v>1.12E-2</c:v>
                </c:pt>
                <c:pt idx="19">
                  <c:v>1.44E-2</c:v>
                </c:pt>
                <c:pt idx="22">
                  <c:v>9.2999999999999992E-3</c:v>
                </c:pt>
                <c:pt idx="23">
                  <c:v>1.0999999999999999E-2</c:v>
                </c:pt>
                <c:pt idx="24">
                  <c:v>1.11E-2</c:v>
                </c:pt>
                <c:pt idx="25">
                  <c:v>1.17E-2</c:v>
                </c:pt>
                <c:pt idx="26">
                  <c:v>1.0500000000000001E-2</c:v>
                </c:pt>
                <c:pt idx="27">
                  <c:v>1.11E-2</c:v>
                </c:pt>
                <c:pt idx="28">
                  <c:v>1.24E-2</c:v>
                </c:pt>
                <c:pt idx="29">
                  <c:v>1.6199999999999999E-2</c:v>
                </c:pt>
                <c:pt idx="32">
                  <c:v>1.06E-2</c:v>
                </c:pt>
                <c:pt idx="33">
                  <c:v>1.21E-2</c:v>
                </c:pt>
                <c:pt idx="34">
                  <c:v>1.2200000000000001E-2</c:v>
                </c:pt>
                <c:pt idx="35">
                  <c:v>1.24E-2</c:v>
                </c:pt>
                <c:pt idx="36">
                  <c:v>1.17E-2</c:v>
                </c:pt>
                <c:pt idx="37">
                  <c:v>1.2200000000000001E-2</c:v>
                </c:pt>
                <c:pt idx="38">
                  <c:v>1.3299999999999999E-2</c:v>
                </c:pt>
                <c:pt idx="39">
                  <c:v>1.77E-2</c:v>
                </c:pt>
                <c:pt idx="42">
                  <c:v>8.5000000000000006E-3</c:v>
                </c:pt>
                <c:pt idx="43">
                  <c:v>8.6999999999999994E-3</c:v>
                </c:pt>
                <c:pt idx="44">
                  <c:v>8.6999999999999994E-3</c:v>
                </c:pt>
                <c:pt idx="45">
                  <c:v>8.6999999999999994E-3</c:v>
                </c:pt>
                <c:pt idx="46">
                  <c:v>8.6999999999999994E-3</c:v>
                </c:pt>
                <c:pt idx="47">
                  <c:v>9.1999999999999998E-3</c:v>
                </c:pt>
                <c:pt idx="48">
                  <c:v>1.04E-2</c:v>
                </c:pt>
                <c:pt idx="49">
                  <c:v>1.37E-2</c:v>
                </c:pt>
                <c:pt idx="52">
                  <c:v>9.5999999999999992E-3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9.1000000000000004E-3</c:v>
                </c:pt>
                <c:pt idx="56">
                  <c:v>9.5999999999999992E-3</c:v>
                </c:pt>
                <c:pt idx="57">
                  <c:v>1.04E-2</c:v>
                </c:pt>
                <c:pt idx="58">
                  <c:v>1.15E-2</c:v>
                </c:pt>
                <c:pt idx="59">
                  <c:v>1.55E-2</c:v>
                </c:pt>
                <c:pt idx="62">
                  <c:v>8.3000000000000001E-3</c:v>
                </c:pt>
                <c:pt idx="63">
                  <c:v>9.9000000000000008E-3</c:v>
                </c:pt>
                <c:pt idx="64">
                  <c:v>9.9000000000000008E-3</c:v>
                </c:pt>
                <c:pt idx="65">
                  <c:v>0.01</c:v>
                </c:pt>
                <c:pt idx="66">
                  <c:v>9.4999999999999998E-3</c:v>
                </c:pt>
                <c:pt idx="67">
                  <c:v>1.0800000000000001E-2</c:v>
                </c:pt>
                <c:pt idx="68">
                  <c:v>1.2E-2</c:v>
                </c:pt>
                <c:pt idx="69">
                  <c:v>1.35E-2</c:v>
                </c:pt>
                <c:pt idx="72">
                  <c:v>9.9000000000000008E-3</c:v>
                </c:pt>
                <c:pt idx="73">
                  <c:v>1.0500000000000001E-2</c:v>
                </c:pt>
                <c:pt idx="74">
                  <c:v>1.0500000000000001E-2</c:v>
                </c:pt>
                <c:pt idx="75">
                  <c:v>1.0699999999999999E-2</c:v>
                </c:pt>
                <c:pt idx="76">
                  <c:v>1.0699999999999999E-2</c:v>
                </c:pt>
                <c:pt idx="77">
                  <c:v>1.0999999999999999E-2</c:v>
                </c:pt>
                <c:pt idx="78">
                  <c:v>1.26E-2</c:v>
                </c:pt>
                <c:pt idx="79">
                  <c:v>1.66E-2</c:v>
                </c:pt>
                <c:pt idx="82">
                  <c:v>8.9999999999999993E-3</c:v>
                </c:pt>
                <c:pt idx="83">
                  <c:v>1.0200000000000001E-2</c:v>
                </c:pt>
                <c:pt idx="84">
                  <c:v>1.0200000000000001E-2</c:v>
                </c:pt>
                <c:pt idx="85">
                  <c:v>8.5000000000000006E-3</c:v>
                </c:pt>
                <c:pt idx="86">
                  <c:v>8.8999999999999999E-3</c:v>
                </c:pt>
                <c:pt idx="87">
                  <c:v>9.7000000000000003E-3</c:v>
                </c:pt>
                <c:pt idx="88">
                  <c:v>1.0699999999999999E-2</c:v>
                </c:pt>
                <c:pt idx="89">
                  <c:v>1.2500000000000001E-2</c:v>
                </c:pt>
                <c:pt idx="92">
                  <c:v>8.8999999999999999E-3</c:v>
                </c:pt>
                <c:pt idx="93">
                  <c:v>1.04E-2</c:v>
                </c:pt>
                <c:pt idx="94">
                  <c:v>1.0500000000000001E-2</c:v>
                </c:pt>
                <c:pt idx="95">
                  <c:v>0.01</c:v>
                </c:pt>
                <c:pt idx="96">
                  <c:v>0.01</c:v>
                </c:pt>
                <c:pt idx="97">
                  <c:v>1.06E-2</c:v>
                </c:pt>
                <c:pt idx="98">
                  <c:v>1.21E-2</c:v>
                </c:pt>
                <c:pt idx="99">
                  <c:v>1.38E-2</c:v>
                </c:pt>
                <c:pt idx="102">
                  <c:v>0.01</c:v>
                </c:pt>
                <c:pt idx="103">
                  <c:v>1.1299999999999999E-2</c:v>
                </c:pt>
                <c:pt idx="104">
                  <c:v>1.1299999999999999E-2</c:v>
                </c:pt>
                <c:pt idx="105">
                  <c:v>1.0800000000000001E-2</c:v>
                </c:pt>
                <c:pt idx="106">
                  <c:v>1.0699999999999999E-2</c:v>
                </c:pt>
                <c:pt idx="107">
                  <c:v>1.06E-2</c:v>
                </c:pt>
                <c:pt idx="108">
                  <c:v>1.1900000000000001E-2</c:v>
                </c:pt>
                <c:pt idx="109">
                  <c:v>1.43E-2</c:v>
                </c:pt>
                <c:pt idx="112">
                  <c:v>1.01E-2</c:v>
                </c:pt>
                <c:pt idx="113">
                  <c:v>1.1900000000000001E-2</c:v>
                </c:pt>
                <c:pt idx="114">
                  <c:v>1.1900000000000001E-2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1.11E-2</c:v>
                </c:pt>
                <c:pt idx="118">
                  <c:v>1.23E-2</c:v>
                </c:pt>
                <c:pt idx="119">
                  <c:v>1.5699999999999999E-2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A-40E0-AC3A-34E9D72531EE}"/>
            </c:ext>
          </c:extLst>
        </c:ser>
        <c:ser>
          <c:idx val="4"/>
          <c:order val="1"/>
          <c:tx>
            <c:v>IO Concrete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mid(0.25)8'!$B$22:$DQ$22</c:f>
              <c:strCache>
                <c:ptCount val="120"/>
                <c:pt idx="2">
                  <c:v>Story1</c:v>
                </c:pt>
                <c:pt idx="3">
                  <c:v>Story2</c:v>
                </c:pt>
                <c:pt idx="4">
                  <c:v>Story3</c:v>
                </c:pt>
                <c:pt idx="5">
                  <c:v>Story4</c:v>
                </c:pt>
                <c:pt idx="6">
                  <c:v>Story5</c:v>
                </c:pt>
                <c:pt idx="7">
                  <c:v>Story6</c:v>
                </c:pt>
                <c:pt idx="8">
                  <c:v>Story7</c:v>
                </c:pt>
                <c:pt idx="9">
                  <c:v>Story8</c:v>
                </c:pt>
                <c:pt idx="12">
                  <c:v>Story1</c:v>
                </c:pt>
                <c:pt idx="13">
                  <c:v>Story2</c:v>
                </c:pt>
                <c:pt idx="14">
                  <c:v>Story3</c:v>
                </c:pt>
                <c:pt idx="15">
                  <c:v>Story4</c:v>
                </c:pt>
                <c:pt idx="16">
                  <c:v>Story5</c:v>
                </c:pt>
                <c:pt idx="17">
                  <c:v>Story6</c:v>
                </c:pt>
                <c:pt idx="18">
                  <c:v>Story7</c:v>
                </c:pt>
                <c:pt idx="19">
                  <c:v>Story8</c:v>
                </c:pt>
                <c:pt idx="22">
                  <c:v>Story1</c:v>
                </c:pt>
                <c:pt idx="23">
                  <c:v>Story2</c:v>
                </c:pt>
                <c:pt idx="24">
                  <c:v>Story3</c:v>
                </c:pt>
                <c:pt idx="25">
                  <c:v>Story4</c:v>
                </c:pt>
                <c:pt idx="26">
                  <c:v>Story5</c:v>
                </c:pt>
                <c:pt idx="27">
                  <c:v>Story6</c:v>
                </c:pt>
                <c:pt idx="28">
                  <c:v>Story7</c:v>
                </c:pt>
                <c:pt idx="29">
                  <c:v>Story8</c:v>
                </c:pt>
                <c:pt idx="32">
                  <c:v>Story1</c:v>
                </c:pt>
                <c:pt idx="33">
                  <c:v>Story2</c:v>
                </c:pt>
                <c:pt idx="34">
                  <c:v>Story3</c:v>
                </c:pt>
                <c:pt idx="35">
                  <c:v>Story4</c:v>
                </c:pt>
                <c:pt idx="36">
                  <c:v>Story5</c:v>
                </c:pt>
                <c:pt idx="37">
                  <c:v>Story6</c:v>
                </c:pt>
                <c:pt idx="38">
                  <c:v>Story7</c:v>
                </c:pt>
                <c:pt idx="39">
                  <c:v>Story8</c:v>
                </c:pt>
                <c:pt idx="42">
                  <c:v>Story1</c:v>
                </c:pt>
                <c:pt idx="43">
                  <c:v>Story2</c:v>
                </c:pt>
                <c:pt idx="44">
                  <c:v>Story3</c:v>
                </c:pt>
                <c:pt idx="45">
                  <c:v>Story4</c:v>
                </c:pt>
                <c:pt idx="46">
                  <c:v>Story5</c:v>
                </c:pt>
                <c:pt idx="47">
                  <c:v>Story6</c:v>
                </c:pt>
                <c:pt idx="48">
                  <c:v>Story7</c:v>
                </c:pt>
                <c:pt idx="49">
                  <c:v>Story8</c:v>
                </c:pt>
                <c:pt idx="52">
                  <c:v>Story1</c:v>
                </c:pt>
                <c:pt idx="53">
                  <c:v>Story2</c:v>
                </c:pt>
                <c:pt idx="54">
                  <c:v>Story3</c:v>
                </c:pt>
                <c:pt idx="55">
                  <c:v>Story4</c:v>
                </c:pt>
                <c:pt idx="56">
                  <c:v>Story5</c:v>
                </c:pt>
                <c:pt idx="57">
                  <c:v>Story6</c:v>
                </c:pt>
                <c:pt idx="58">
                  <c:v>Story7</c:v>
                </c:pt>
                <c:pt idx="59">
                  <c:v>Story8</c:v>
                </c:pt>
                <c:pt idx="62">
                  <c:v>Story1</c:v>
                </c:pt>
                <c:pt idx="63">
                  <c:v>Story2</c:v>
                </c:pt>
                <c:pt idx="64">
                  <c:v>Story3</c:v>
                </c:pt>
                <c:pt idx="65">
                  <c:v>Story4</c:v>
                </c:pt>
                <c:pt idx="66">
                  <c:v>Story5</c:v>
                </c:pt>
                <c:pt idx="67">
                  <c:v>Story6</c:v>
                </c:pt>
                <c:pt idx="68">
                  <c:v>Story7</c:v>
                </c:pt>
                <c:pt idx="69">
                  <c:v>Story8</c:v>
                </c:pt>
                <c:pt idx="72">
                  <c:v>Story1</c:v>
                </c:pt>
                <c:pt idx="73">
                  <c:v>Story2</c:v>
                </c:pt>
                <c:pt idx="74">
                  <c:v>Story3</c:v>
                </c:pt>
                <c:pt idx="75">
                  <c:v>Story4</c:v>
                </c:pt>
                <c:pt idx="76">
                  <c:v>Story5</c:v>
                </c:pt>
                <c:pt idx="77">
                  <c:v>Story6</c:v>
                </c:pt>
                <c:pt idx="78">
                  <c:v>Story7</c:v>
                </c:pt>
                <c:pt idx="79">
                  <c:v>Story8</c:v>
                </c:pt>
                <c:pt idx="82">
                  <c:v>Story1</c:v>
                </c:pt>
                <c:pt idx="83">
                  <c:v>Story2</c:v>
                </c:pt>
                <c:pt idx="84">
                  <c:v>Story3</c:v>
                </c:pt>
                <c:pt idx="85">
                  <c:v>Story4</c:v>
                </c:pt>
                <c:pt idx="86">
                  <c:v>Story5</c:v>
                </c:pt>
                <c:pt idx="87">
                  <c:v>Story6</c:v>
                </c:pt>
                <c:pt idx="88">
                  <c:v>Story7</c:v>
                </c:pt>
                <c:pt idx="89">
                  <c:v>Story8</c:v>
                </c:pt>
                <c:pt idx="92">
                  <c:v>Story1</c:v>
                </c:pt>
                <c:pt idx="93">
                  <c:v>Story2</c:v>
                </c:pt>
                <c:pt idx="94">
                  <c:v>Story3</c:v>
                </c:pt>
                <c:pt idx="95">
                  <c:v>Story4</c:v>
                </c:pt>
                <c:pt idx="96">
                  <c:v>Story5</c:v>
                </c:pt>
                <c:pt idx="97">
                  <c:v>Story6</c:v>
                </c:pt>
                <c:pt idx="98">
                  <c:v>Story7</c:v>
                </c:pt>
                <c:pt idx="99">
                  <c:v>Story8</c:v>
                </c:pt>
                <c:pt idx="102">
                  <c:v>Story1</c:v>
                </c:pt>
                <c:pt idx="103">
                  <c:v>Story2</c:v>
                </c:pt>
                <c:pt idx="104">
                  <c:v>Story3</c:v>
                </c:pt>
                <c:pt idx="105">
                  <c:v>Story4</c:v>
                </c:pt>
                <c:pt idx="106">
                  <c:v>Story5</c:v>
                </c:pt>
                <c:pt idx="107">
                  <c:v>Story6</c:v>
                </c:pt>
                <c:pt idx="108">
                  <c:v>Story7</c:v>
                </c:pt>
                <c:pt idx="109">
                  <c:v>Story8</c:v>
                </c:pt>
                <c:pt idx="112">
                  <c:v>Story1</c:v>
                </c:pt>
                <c:pt idx="113">
                  <c:v>Story2</c:v>
                </c:pt>
                <c:pt idx="114">
                  <c:v>Story3</c:v>
                </c:pt>
                <c:pt idx="115">
                  <c:v>Story4</c:v>
                </c:pt>
                <c:pt idx="116">
                  <c:v>Story5</c:v>
                </c:pt>
                <c:pt idx="117">
                  <c:v>Story6</c:v>
                </c:pt>
                <c:pt idx="118">
                  <c:v>Story7</c:v>
                </c:pt>
                <c:pt idx="119">
                  <c:v>Story8</c:v>
                </c:pt>
              </c:strCache>
            </c:strRef>
          </c:xVal>
          <c:yVal>
            <c:numRef>
              <c:f>'Result mid(0.25)8'!$B$27:$DQ$27</c:f>
              <c:numCache>
                <c:formatCode>General</c:formatCode>
                <c:ptCount val="120"/>
                <c:pt idx="2">
                  <c:v>5.8999999999999999E-3</c:v>
                </c:pt>
                <c:pt idx="3">
                  <c:v>7.3000000000000001E-3</c:v>
                </c:pt>
                <c:pt idx="4">
                  <c:v>7.4000000000000003E-3</c:v>
                </c:pt>
                <c:pt idx="5">
                  <c:v>7.4000000000000003E-3</c:v>
                </c:pt>
                <c:pt idx="6">
                  <c:v>7.7999999999999996E-3</c:v>
                </c:pt>
                <c:pt idx="7">
                  <c:v>8.6999999999999994E-3</c:v>
                </c:pt>
                <c:pt idx="8">
                  <c:v>1.03E-2</c:v>
                </c:pt>
                <c:pt idx="9">
                  <c:v>7.4000000000000003E-3</c:v>
                </c:pt>
                <c:pt idx="12">
                  <c:v>5.4000000000000003E-3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7.9000000000000008E-3</c:v>
                </c:pt>
                <c:pt idx="16">
                  <c:v>7.4000000000000003E-3</c:v>
                </c:pt>
                <c:pt idx="17">
                  <c:v>8.2000000000000007E-3</c:v>
                </c:pt>
                <c:pt idx="18">
                  <c:v>9.9000000000000008E-3</c:v>
                </c:pt>
                <c:pt idx="19">
                  <c:v>7.9000000000000008E-3</c:v>
                </c:pt>
                <c:pt idx="22">
                  <c:v>6.1999999999999998E-3</c:v>
                </c:pt>
                <c:pt idx="23">
                  <c:v>7.7000000000000002E-3</c:v>
                </c:pt>
                <c:pt idx="24">
                  <c:v>7.7000000000000002E-3</c:v>
                </c:pt>
                <c:pt idx="25">
                  <c:v>8.5000000000000006E-3</c:v>
                </c:pt>
                <c:pt idx="26">
                  <c:v>8.3000000000000001E-3</c:v>
                </c:pt>
                <c:pt idx="27">
                  <c:v>8.8999999999999999E-3</c:v>
                </c:pt>
                <c:pt idx="28">
                  <c:v>1.0800000000000001E-2</c:v>
                </c:pt>
                <c:pt idx="29">
                  <c:v>8.5000000000000006E-3</c:v>
                </c:pt>
                <c:pt idx="32">
                  <c:v>6.8999999999999999E-3</c:v>
                </c:pt>
                <c:pt idx="33">
                  <c:v>8.3999999999999995E-3</c:v>
                </c:pt>
                <c:pt idx="34">
                  <c:v>8.3999999999999995E-3</c:v>
                </c:pt>
                <c:pt idx="35">
                  <c:v>8.6999999999999994E-3</c:v>
                </c:pt>
                <c:pt idx="36">
                  <c:v>9.1999999999999998E-3</c:v>
                </c:pt>
                <c:pt idx="37">
                  <c:v>9.7000000000000003E-3</c:v>
                </c:pt>
                <c:pt idx="38">
                  <c:v>1.15E-2</c:v>
                </c:pt>
                <c:pt idx="39">
                  <c:v>8.6999999999999994E-3</c:v>
                </c:pt>
                <c:pt idx="42">
                  <c:v>5.7999999999999996E-3</c:v>
                </c:pt>
                <c:pt idx="43">
                  <c:v>6.7000000000000002E-3</c:v>
                </c:pt>
                <c:pt idx="44">
                  <c:v>6.7000000000000002E-3</c:v>
                </c:pt>
                <c:pt idx="45">
                  <c:v>7.4000000000000003E-3</c:v>
                </c:pt>
                <c:pt idx="46">
                  <c:v>7.6E-3</c:v>
                </c:pt>
                <c:pt idx="47">
                  <c:v>8.2000000000000007E-3</c:v>
                </c:pt>
                <c:pt idx="48">
                  <c:v>9.9000000000000008E-3</c:v>
                </c:pt>
                <c:pt idx="49">
                  <c:v>7.4000000000000003E-3</c:v>
                </c:pt>
                <c:pt idx="52">
                  <c:v>6.4000000000000003E-3</c:v>
                </c:pt>
                <c:pt idx="53">
                  <c:v>7.7000000000000002E-3</c:v>
                </c:pt>
                <c:pt idx="54">
                  <c:v>7.7000000000000002E-3</c:v>
                </c:pt>
                <c:pt idx="55">
                  <c:v>9.1000000000000004E-3</c:v>
                </c:pt>
                <c:pt idx="56">
                  <c:v>9.7999999999999997E-3</c:v>
                </c:pt>
                <c:pt idx="57">
                  <c:v>1.0800000000000001E-2</c:v>
                </c:pt>
                <c:pt idx="58">
                  <c:v>1.3100000000000001E-2</c:v>
                </c:pt>
                <c:pt idx="59">
                  <c:v>8.9999999999999993E-3</c:v>
                </c:pt>
                <c:pt idx="62">
                  <c:v>5.7000000000000002E-3</c:v>
                </c:pt>
                <c:pt idx="63">
                  <c:v>7.1999999999999998E-3</c:v>
                </c:pt>
                <c:pt idx="64">
                  <c:v>7.1999999999999998E-3</c:v>
                </c:pt>
                <c:pt idx="65">
                  <c:v>7.6E-3</c:v>
                </c:pt>
                <c:pt idx="66">
                  <c:v>7.7000000000000002E-3</c:v>
                </c:pt>
                <c:pt idx="67">
                  <c:v>9.5999999999999992E-3</c:v>
                </c:pt>
                <c:pt idx="68">
                  <c:v>1.23E-2</c:v>
                </c:pt>
                <c:pt idx="69">
                  <c:v>7.6E-3</c:v>
                </c:pt>
                <c:pt idx="72">
                  <c:v>6.7999999999999996E-3</c:v>
                </c:pt>
                <c:pt idx="73">
                  <c:v>7.9000000000000008E-3</c:v>
                </c:pt>
                <c:pt idx="74">
                  <c:v>7.9000000000000008E-3</c:v>
                </c:pt>
                <c:pt idx="75">
                  <c:v>9.9000000000000008E-3</c:v>
                </c:pt>
                <c:pt idx="76">
                  <c:v>1.04E-2</c:v>
                </c:pt>
                <c:pt idx="77">
                  <c:v>1.11E-2</c:v>
                </c:pt>
                <c:pt idx="78">
                  <c:v>1.4200000000000001E-2</c:v>
                </c:pt>
                <c:pt idx="79">
                  <c:v>9.9000000000000008E-3</c:v>
                </c:pt>
                <c:pt idx="82">
                  <c:v>6.4999999999999997E-3</c:v>
                </c:pt>
                <c:pt idx="83">
                  <c:v>7.7000000000000002E-3</c:v>
                </c:pt>
                <c:pt idx="84">
                  <c:v>7.7000000000000002E-3</c:v>
                </c:pt>
                <c:pt idx="85">
                  <c:v>8.3999999999999995E-3</c:v>
                </c:pt>
                <c:pt idx="86">
                  <c:v>8.8999999999999999E-3</c:v>
                </c:pt>
                <c:pt idx="87">
                  <c:v>9.9000000000000008E-3</c:v>
                </c:pt>
                <c:pt idx="88">
                  <c:v>1.14E-2</c:v>
                </c:pt>
                <c:pt idx="89">
                  <c:v>8.3999999999999995E-3</c:v>
                </c:pt>
                <c:pt idx="92">
                  <c:v>6.4000000000000003E-3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9.7999999999999997E-3</c:v>
                </c:pt>
                <c:pt idx="96">
                  <c:v>1.0800000000000001E-2</c:v>
                </c:pt>
                <c:pt idx="97">
                  <c:v>1.21E-2</c:v>
                </c:pt>
                <c:pt idx="98">
                  <c:v>1.4200000000000001E-2</c:v>
                </c:pt>
                <c:pt idx="99">
                  <c:v>9.7999999999999997E-3</c:v>
                </c:pt>
                <c:pt idx="102">
                  <c:v>7.3000000000000001E-3</c:v>
                </c:pt>
                <c:pt idx="103">
                  <c:v>8.5000000000000006E-3</c:v>
                </c:pt>
                <c:pt idx="104">
                  <c:v>8.5000000000000006E-3</c:v>
                </c:pt>
                <c:pt idx="105">
                  <c:v>1.0500000000000001E-2</c:v>
                </c:pt>
                <c:pt idx="106">
                  <c:v>1.1299999999999999E-2</c:v>
                </c:pt>
                <c:pt idx="107">
                  <c:v>1.44E-2</c:v>
                </c:pt>
                <c:pt idx="108">
                  <c:v>1.6799999999999999E-2</c:v>
                </c:pt>
                <c:pt idx="109">
                  <c:v>1.0500000000000001E-2</c:v>
                </c:pt>
                <c:pt idx="112">
                  <c:v>7.0000000000000001E-3</c:v>
                </c:pt>
                <c:pt idx="113">
                  <c:v>8.6E-3</c:v>
                </c:pt>
                <c:pt idx="114">
                  <c:v>8.6999999999999994E-3</c:v>
                </c:pt>
                <c:pt idx="115">
                  <c:v>9.2999999999999992E-3</c:v>
                </c:pt>
                <c:pt idx="116">
                  <c:v>1.0999999999999999E-2</c:v>
                </c:pt>
                <c:pt idx="117">
                  <c:v>1.29E-2</c:v>
                </c:pt>
                <c:pt idx="118">
                  <c:v>1.66E-2</c:v>
                </c:pt>
                <c:pt idx="119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A-40E0-AC3A-34E9D725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9088"/>
        <c:axId val="128730624"/>
      </c:scatterChart>
      <c:valAx>
        <c:axId val="1287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30624"/>
        <c:crosses val="autoZero"/>
        <c:crossBetween val="midCat"/>
      </c:valAx>
      <c:valAx>
        <c:axId val="1287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 Rebar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edge(0.5)4'!$B$8:$BH$8</c:f>
              <c:numCache>
                <c:formatCode>General</c:formatCode>
                <c:ptCount val="59"/>
                <c:pt idx="0">
                  <c:v>7.7000000000000002E-3</c:v>
                </c:pt>
                <c:pt idx="1">
                  <c:v>8.3000000000000001E-3</c:v>
                </c:pt>
                <c:pt idx="2">
                  <c:v>8.3999999999999995E-3</c:v>
                </c:pt>
                <c:pt idx="3">
                  <c:v>9.4000000000000004E-3</c:v>
                </c:pt>
                <c:pt idx="5">
                  <c:v>6.3E-3</c:v>
                </c:pt>
                <c:pt idx="6">
                  <c:v>7.3000000000000001E-3</c:v>
                </c:pt>
                <c:pt idx="7">
                  <c:v>7.4000000000000003E-3</c:v>
                </c:pt>
                <c:pt idx="8">
                  <c:v>8.6999999999999994E-3</c:v>
                </c:pt>
                <c:pt idx="10">
                  <c:v>6.8999999999999999E-3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9.4999999999999998E-3</c:v>
                </c:pt>
                <c:pt idx="15">
                  <c:v>7.7000000000000002E-3</c:v>
                </c:pt>
                <c:pt idx="16">
                  <c:v>9.4999999999999998E-3</c:v>
                </c:pt>
                <c:pt idx="17">
                  <c:v>9.4999999999999998E-3</c:v>
                </c:pt>
                <c:pt idx="18">
                  <c:v>1.03E-2</c:v>
                </c:pt>
                <c:pt idx="20">
                  <c:v>8.0000000000000002E-3</c:v>
                </c:pt>
                <c:pt idx="21">
                  <c:v>8.3000000000000001E-3</c:v>
                </c:pt>
                <c:pt idx="22">
                  <c:v>8.3999999999999995E-3</c:v>
                </c:pt>
                <c:pt idx="23">
                  <c:v>1.04E-2</c:v>
                </c:pt>
                <c:pt idx="25">
                  <c:v>8.8999999999999999E-3</c:v>
                </c:pt>
                <c:pt idx="26">
                  <c:v>9.4000000000000004E-3</c:v>
                </c:pt>
                <c:pt idx="27">
                  <c:v>9.4999999999999998E-3</c:v>
                </c:pt>
                <c:pt idx="28">
                  <c:v>1.15E-2</c:v>
                </c:pt>
                <c:pt idx="30">
                  <c:v>7.4000000000000003E-3</c:v>
                </c:pt>
                <c:pt idx="31">
                  <c:v>7.4000000000000003E-3</c:v>
                </c:pt>
                <c:pt idx="32">
                  <c:v>7.4999999999999997E-3</c:v>
                </c:pt>
                <c:pt idx="33">
                  <c:v>8.8999999999999999E-3</c:v>
                </c:pt>
                <c:pt idx="35">
                  <c:v>8.0000000000000002E-3</c:v>
                </c:pt>
                <c:pt idx="36">
                  <c:v>9.7999999999999997E-3</c:v>
                </c:pt>
                <c:pt idx="37">
                  <c:v>9.7999999999999997E-3</c:v>
                </c:pt>
                <c:pt idx="38">
                  <c:v>9.4999999999999998E-3</c:v>
                </c:pt>
                <c:pt idx="40">
                  <c:v>8.0000000000000002E-3</c:v>
                </c:pt>
                <c:pt idx="41">
                  <c:v>8.6999999999999994E-3</c:v>
                </c:pt>
                <c:pt idx="42">
                  <c:v>8.6999999999999994E-3</c:v>
                </c:pt>
                <c:pt idx="43">
                  <c:v>8.9999999999999993E-3</c:v>
                </c:pt>
                <c:pt idx="45">
                  <c:v>7.7000000000000002E-3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0.01</c:v>
                </c:pt>
                <c:pt idx="50">
                  <c:v>8.8000000000000005E-3</c:v>
                </c:pt>
                <c:pt idx="51">
                  <c:v>0.01</c:v>
                </c:pt>
                <c:pt idx="52">
                  <c:v>1.03E-2</c:v>
                </c:pt>
                <c:pt idx="53">
                  <c:v>1.0999999999999999E-2</c:v>
                </c:pt>
                <c:pt idx="55">
                  <c:v>7.4999999999999997E-3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236-4AF6-BB75-C96B1BD0AD1D}"/>
            </c:ext>
          </c:extLst>
        </c:ser>
        <c:ser>
          <c:idx val="1"/>
          <c:order val="1"/>
          <c:tx>
            <c:v>O Concrete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edge(0.5)4'!$B$24:$BH$24</c:f>
              <c:numCache>
                <c:formatCode>General</c:formatCode>
                <c:ptCount val="59"/>
                <c:pt idx="0">
                  <c:v>6.7000000000000002E-3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9.4000000000000004E-3</c:v>
                </c:pt>
                <c:pt idx="5">
                  <c:v>5.3E-3</c:v>
                </c:pt>
                <c:pt idx="6">
                  <c:v>7.3000000000000001E-3</c:v>
                </c:pt>
                <c:pt idx="7">
                  <c:v>7.4000000000000003E-3</c:v>
                </c:pt>
                <c:pt idx="8">
                  <c:v>8.6999999999999994E-3</c:v>
                </c:pt>
                <c:pt idx="10">
                  <c:v>6.3E-3</c:v>
                </c:pt>
                <c:pt idx="11">
                  <c:v>8.6E-3</c:v>
                </c:pt>
                <c:pt idx="12">
                  <c:v>8.6E-3</c:v>
                </c:pt>
                <c:pt idx="13">
                  <c:v>9.4999999999999998E-3</c:v>
                </c:pt>
                <c:pt idx="15">
                  <c:v>6.7000000000000002E-3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1.03E-2</c:v>
                </c:pt>
                <c:pt idx="20">
                  <c:v>6.7000000000000002E-3</c:v>
                </c:pt>
                <c:pt idx="21">
                  <c:v>7.7000000000000002E-3</c:v>
                </c:pt>
                <c:pt idx="22">
                  <c:v>7.7000000000000002E-3</c:v>
                </c:pt>
                <c:pt idx="23">
                  <c:v>1.04E-2</c:v>
                </c:pt>
                <c:pt idx="25">
                  <c:v>7.4000000000000003E-3</c:v>
                </c:pt>
                <c:pt idx="26">
                  <c:v>8.6E-3</c:v>
                </c:pt>
                <c:pt idx="27">
                  <c:v>8.6E-3</c:v>
                </c:pt>
                <c:pt idx="28">
                  <c:v>1.15E-2</c:v>
                </c:pt>
                <c:pt idx="30">
                  <c:v>6.3E-3</c:v>
                </c:pt>
                <c:pt idx="31">
                  <c:v>6.8999999999999999E-3</c:v>
                </c:pt>
                <c:pt idx="32">
                  <c:v>6.8999999999999999E-3</c:v>
                </c:pt>
                <c:pt idx="33">
                  <c:v>8.8999999999999999E-3</c:v>
                </c:pt>
                <c:pt idx="35">
                  <c:v>7.3000000000000001E-3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9.4999999999999998E-3</c:v>
                </c:pt>
                <c:pt idx="40">
                  <c:v>6.7000000000000002E-3</c:v>
                </c:pt>
                <c:pt idx="41">
                  <c:v>7.7000000000000002E-3</c:v>
                </c:pt>
                <c:pt idx="42">
                  <c:v>7.7000000000000002E-3</c:v>
                </c:pt>
                <c:pt idx="43">
                  <c:v>9.4000000000000004E-3</c:v>
                </c:pt>
                <c:pt idx="45">
                  <c:v>6.8999999999999999E-3</c:v>
                </c:pt>
                <c:pt idx="46">
                  <c:v>8.8999999999999999E-3</c:v>
                </c:pt>
                <c:pt idx="47">
                  <c:v>8.8999999999999999E-3</c:v>
                </c:pt>
                <c:pt idx="48">
                  <c:v>1.03E-2</c:v>
                </c:pt>
                <c:pt idx="50">
                  <c:v>7.4999999999999997E-3</c:v>
                </c:pt>
                <c:pt idx="51">
                  <c:v>9.2999999999999992E-3</c:v>
                </c:pt>
                <c:pt idx="52">
                  <c:v>9.2999999999999992E-3</c:v>
                </c:pt>
                <c:pt idx="53">
                  <c:v>1.2E-2</c:v>
                </c:pt>
                <c:pt idx="55">
                  <c:v>6.3E-3</c:v>
                </c:pt>
                <c:pt idx="56">
                  <c:v>7.3000000000000001E-3</c:v>
                </c:pt>
                <c:pt idx="57">
                  <c:v>7.3000000000000001E-3</c:v>
                </c:pt>
                <c:pt idx="58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236-4AF6-BB75-C96B1BD0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5024"/>
        <c:axId val="105746816"/>
      </c:scatterChart>
      <c:valAx>
        <c:axId val="1057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746816"/>
        <c:crosses val="autoZero"/>
        <c:crossBetween val="midCat"/>
      </c:valAx>
      <c:valAx>
        <c:axId val="1057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7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CP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CP Rebar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edge(0.5)4'!$B$17:$BH$17</c:f>
              <c:numCache>
                <c:formatCode>General</c:formatCode>
                <c:ptCount val="59"/>
                <c:pt idx="0">
                  <c:v>0.12470000000000001</c:v>
                </c:pt>
                <c:pt idx="1">
                  <c:v>8.8300000000000003E-2</c:v>
                </c:pt>
                <c:pt idx="2">
                  <c:v>0.09</c:v>
                </c:pt>
                <c:pt idx="3">
                  <c:v>8.6999999999999994E-2</c:v>
                </c:pt>
                <c:pt idx="5">
                  <c:v>7.0300000000000001E-2</c:v>
                </c:pt>
                <c:pt idx="6">
                  <c:v>6.6299999999999998E-2</c:v>
                </c:pt>
                <c:pt idx="7">
                  <c:v>6.6400000000000001E-2</c:v>
                </c:pt>
                <c:pt idx="8">
                  <c:v>6.9400000000000003E-2</c:v>
                </c:pt>
                <c:pt idx="10">
                  <c:v>8.2000000000000003E-2</c:v>
                </c:pt>
                <c:pt idx="11">
                  <c:v>8.6900000000000005E-2</c:v>
                </c:pt>
                <c:pt idx="12">
                  <c:v>8.6900000000000005E-2</c:v>
                </c:pt>
                <c:pt idx="13">
                  <c:v>8.1699999999999995E-2</c:v>
                </c:pt>
                <c:pt idx="15">
                  <c:v>9.35E-2</c:v>
                </c:pt>
                <c:pt idx="16">
                  <c:v>9.6799999999999997E-2</c:v>
                </c:pt>
                <c:pt idx="17">
                  <c:v>9.6799999999999997E-2</c:v>
                </c:pt>
                <c:pt idx="18">
                  <c:v>9.0800000000000006E-2</c:v>
                </c:pt>
                <c:pt idx="20">
                  <c:v>0.1103</c:v>
                </c:pt>
                <c:pt idx="21">
                  <c:v>9.8299999999999998E-2</c:v>
                </c:pt>
                <c:pt idx="22">
                  <c:v>0.106</c:v>
                </c:pt>
                <c:pt idx="23">
                  <c:v>9.9000000000000005E-2</c:v>
                </c:pt>
                <c:pt idx="25">
                  <c:v>0.1283</c:v>
                </c:pt>
                <c:pt idx="26">
                  <c:v>0.114</c:v>
                </c:pt>
                <c:pt idx="27">
                  <c:v>0.1232</c:v>
                </c:pt>
                <c:pt idx="28">
                  <c:v>0.1149</c:v>
                </c:pt>
                <c:pt idx="30">
                  <c:v>0.11600000000000001</c:v>
                </c:pt>
                <c:pt idx="31">
                  <c:v>8.4900000000000003E-2</c:v>
                </c:pt>
                <c:pt idx="32">
                  <c:v>8.6300000000000002E-2</c:v>
                </c:pt>
                <c:pt idx="33">
                  <c:v>8.5500000000000007E-2</c:v>
                </c:pt>
                <c:pt idx="35">
                  <c:v>0.1022</c:v>
                </c:pt>
                <c:pt idx="36">
                  <c:v>0.105</c:v>
                </c:pt>
                <c:pt idx="37">
                  <c:v>0.105</c:v>
                </c:pt>
                <c:pt idx="38">
                  <c:v>9.6799999999999997E-2</c:v>
                </c:pt>
                <c:pt idx="40">
                  <c:v>0.1077</c:v>
                </c:pt>
                <c:pt idx="41">
                  <c:v>9.8299999999999998E-2</c:v>
                </c:pt>
                <c:pt idx="42">
                  <c:v>0.10340000000000001</c:v>
                </c:pt>
                <c:pt idx="43">
                  <c:v>9.3399999999999997E-2</c:v>
                </c:pt>
                <c:pt idx="45">
                  <c:v>0.1017</c:v>
                </c:pt>
                <c:pt idx="46">
                  <c:v>0.10829999999999999</c:v>
                </c:pt>
                <c:pt idx="47">
                  <c:v>0.10920000000000001</c:v>
                </c:pt>
                <c:pt idx="48">
                  <c:v>9.7699999999999995E-2</c:v>
                </c:pt>
                <c:pt idx="50">
                  <c:v>0.1158</c:v>
                </c:pt>
                <c:pt idx="51">
                  <c:v>0.1118</c:v>
                </c:pt>
                <c:pt idx="52">
                  <c:v>0.12189999999999999</c:v>
                </c:pt>
                <c:pt idx="53">
                  <c:v>0.10879999999999999</c:v>
                </c:pt>
                <c:pt idx="55">
                  <c:v>0.10680000000000001</c:v>
                </c:pt>
                <c:pt idx="56">
                  <c:v>8.9800000000000005E-2</c:v>
                </c:pt>
                <c:pt idx="57">
                  <c:v>9.0800000000000006E-2</c:v>
                </c:pt>
                <c:pt idx="58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3-4686-B4B5-A4897963FCFD}"/>
            </c:ext>
          </c:extLst>
        </c:ser>
        <c:ser>
          <c:idx val="10"/>
          <c:order val="1"/>
          <c:tx>
            <c:v>CP Concrete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edge(0.5)4'!$B$33:$BH$33</c:f>
              <c:numCache>
                <c:formatCode>General</c:formatCode>
                <c:ptCount val="59"/>
                <c:pt idx="0">
                  <c:v>1.7999999999999999E-2</c:v>
                </c:pt>
                <c:pt idx="1">
                  <c:v>4.7300000000000002E-2</c:v>
                </c:pt>
                <c:pt idx="2">
                  <c:v>4.7399999999999998E-2</c:v>
                </c:pt>
                <c:pt idx="3">
                  <c:v>5.2400000000000002E-2</c:v>
                </c:pt>
                <c:pt idx="5">
                  <c:v>2.53E-2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3.0700000000000002E-2</c:v>
                </c:pt>
                <c:pt idx="10">
                  <c:v>3.09E-2</c:v>
                </c:pt>
                <c:pt idx="11">
                  <c:v>3.5200000000000002E-2</c:v>
                </c:pt>
                <c:pt idx="12">
                  <c:v>3.5200000000000002E-2</c:v>
                </c:pt>
                <c:pt idx="13">
                  <c:v>3.6299999999999999E-2</c:v>
                </c:pt>
                <c:pt idx="15">
                  <c:v>3.5200000000000002E-2</c:v>
                </c:pt>
                <c:pt idx="16">
                  <c:v>3.9E-2</c:v>
                </c:pt>
                <c:pt idx="17">
                  <c:v>3.9E-2</c:v>
                </c:pt>
                <c:pt idx="18">
                  <c:v>3.9800000000000002E-2</c:v>
                </c:pt>
                <c:pt idx="20">
                  <c:v>1.7999999999999999E-2</c:v>
                </c:pt>
                <c:pt idx="21">
                  <c:v>2.4299999999999999E-2</c:v>
                </c:pt>
                <c:pt idx="22">
                  <c:v>2.4400000000000002E-2</c:v>
                </c:pt>
                <c:pt idx="23">
                  <c:v>3.7999999999999999E-2</c:v>
                </c:pt>
                <c:pt idx="25">
                  <c:v>2.0299999999999999E-2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4.3700000000000003E-2</c:v>
                </c:pt>
                <c:pt idx="30">
                  <c:v>1.17E-2</c:v>
                </c:pt>
                <c:pt idx="31">
                  <c:v>1.89E-2</c:v>
                </c:pt>
                <c:pt idx="32">
                  <c:v>1.89E-2</c:v>
                </c:pt>
                <c:pt idx="33">
                  <c:v>2.4899999999999999E-2</c:v>
                </c:pt>
                <c:pt idx="35">
                  <c:v>2.4299999999999999E-2</c:v>
                </c:pt>
                <c:pt idx="36">
                  <c:v>2.7799999999999998E-2</c:v>
                </c:pt>
                <c:pt idx="37">
                  <c:v>2.7799999999999998E-2</c:v>
                </c:pt>
                <c:pt idx="38">
                  <c:v>2.8000000000000001E-2</c:v>
                </c:pt>
                <c:pt idx="40">
                  <c:v>1.5699999999999999E-2</c:v>
                </c:pt>
                <c:pt idx="41">
                  <c:v>1.5699999999999999E-2</c:v>
                </c:pt>
                <c:pt idx="42">
                  <c:v>1.5699999999999999E-2</c:v>
                </c:pt>
                <c:pt idx="43">
                  <c:v>2.4400000000000002E-2</c:v>
                </c:pt>
                <c:pt idx="45">
                  <c:v>2.4E-2</c:v>
                </c:pt>
                <c:pt idx="46">
                  <c:v>2.7699999999999999E-2</c:v>
                </c:pt>
                <c:pt idx="47">
                  <c:v>2.7699999999999999E-2</c:v>
                </c:pt>
                <c:pt idx="48">
                  <c:v>2.9499999999999998E-2</c:v>
                </c:pt>
                <c:pt idx="50">
                  <c:v>2.6200000000000001E-2</c:v>
                </c:pt>
                <c:pt idx="51">
                  <c:v>2.7799999999999998E-2</c:v>
                </c:pt>
                <c:pt idx="52">
                  <c:v>3.1E-2</c:v>
                </c:pt>
                <c:pt idx="53">
                  <c:v>3.6799999999999999E-2</c:v>
                </c:pt>
                <c:pt idx="55">
                  <c:v>1.1299999999999999E-2</c:v>
                </c:pt>
                <c:pt idx="56">
                  <c:v>1.4800000000000001E-2</c:v>
                </c:pt>
                <c:pt idx="57">
                  <c:v>1.4800000000000001E-2</c:v>
                </c:pt>
                <c:pt idx="58">
                  <c:v>2.1299999999999999E-2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3-4686-B4B5-A4897963F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9632"/>
        <c:axId val="108551168"/>
      </c:scatterChart>
      <c:valAx>
        <c:axId val="1085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51168"/>
        <c:crosses val="autoZero"/>
        <c:crossBetween val="midCat"/>
      </c:valAx>
      <c:valAx>
        <c:axId val="1085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4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LS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LS Rebar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edge(0.5)4'!$B$14:$BH$14</c:f>
              <c:numCache>
                <c:formatCode>General</c:formatCode>
                <c:ptCount val="59"/>
                <c:pt idx="0">
                  <c:v>5.2299999999999999E-2</c:v>
                </c:pt>
                <c:pt idx="1">
                  <c:v>3.9300000000000002E-2</c:v>
                </c:pt>
                <c:pt idx="2">
                  <c:v>3.9399999999999998E-2</c:v>
                </c:pt>
                <c:pt idx="3">
                  <c:v>4.0399999999999998E-2</c:v>
                </c:pt>
                <c:pt idx="5">
                  <c:v>3.1E-2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2.9700000000000001E-2</c:v>
                </c:pt>
                <c:pt idx="10">
                  <c:v>3.5999999999999997E-2</c:v>
                </c:pt>
                <c:pt idx="11">
                  <c:v>3.8899999999999997E-2</c:v>
                </c:pt>
                <c:pt idx="12">
                  <c:v>3.8899999999999997E-2</c:v>
                </c:pt>
                <c:pt idx="13">
                  <c:v>3.6600000000000001E-2</c:v>
                </c:pt>
                <c:pt idx="15">
                  <c:v>4.1000000000000002E-2</c:v>
                </c:pt>
                <c:pt idx="16">
                  <c:v>4.3499999999999997E-2</c:v>
                </c:pt>
                <c:pt idx="17">
                  <c:v>4.3499999999999997E-2</c:v>
                </c:pt>
                <c:pt idx="18">
                  <c:v>3.85E-2</c:v>
                </c:pt>
                <c:pt idx="20">
                  <c:v>4.8000000000000001E-2</c:v>
                </c:pt>
                <c:pt idx="21">
                  <c:v>4.5999999999999999E-2</c:v>
                </c:pt>
                <c:pt idx="22">
                  <c:v>4.7399999999999998E-2</c:v>
                </c:pt>
                <c:pt idx="23">
                  <c:v>4.8000000000000001E-2</c:v>
                </c:pt>
                <c:pt idx="25">
                  <c:v>5.57E-2</c:v>
                </c:pt>
                <c:pt idx="26">
                  <c:v>5.3400000000000003E-2</c:v>
                </c:pt>
                <c:pt idx="27">
                  <c:v>5.4600000000000003E-2</c:v>
                </c:pt>
                <c:pt idx="28">
                  <c:v>5.5500000000000001E-2</c:v>
                </c:pt>
                <c:pt idx="30">
                  <c:v>4.8599999999999997E-2</c:v>
                </c:pt>
                <c:pt idx="31">
                  <c:v>3.5400000000000001E-2</c:v>
                </c:pt>
                <c:pt idx="32">
                  <c:v>3.5499999999999997E-2</c:v>
                </c:pt>
                <c:pt idx="33">
                  <c:v>3.5999999999999997E-2</c:v>
                </c:pt>
                <c:pt idx="35">
                  <c:v>4.6300000000000001E-2</c:v>
                </c:pt>
                <c:pt idx="36">
                  <c:v>4.8800000000000003E-2</c:v>
                </c:pt>
                <c:pt idx="37">
                  <c:v>4.8800000000000003E-2</c:v>
                </c:pt>
                <c:pt idx="38">
                  <c:v>4.0500000000000001E-2</c:v>
                </c:pt>
                <c:pt idx="40">
                  <c:v>4.8000000000000001E-2</c:v>
                </c:pt>
                <c:pt idx="41">
                  <c:v>4.5999999999999999E-2</c:v>
                </c:pt>
                <c:pt idx="42">
                  <c:v>4.6399999999999997E-2</c:v>
                </c:pt>
                <c:pt idx="43">
                  <c:v>3.6400000000000002E-2</c:v>
                </c:pt>
                <c:pt idx="45">
                  <c:v>4.7100000000000003E-2</c:v>
                </c:pt>
                <c:pt idx="46">
                  <c:v>4.9399999999999999E-2</c:v>
                </c:pt>
                <c:pt idx="47">
                  <c:v>4.9399999999999999E-2</c:v>
                </c:pt>
                <c:pt idx="48">
                  <c:v>4.3499999999999997E-2</c:v>
                </c:pt>
                <c:pt idx="50">
                  <c:v>5.3999999999999999E-2</c:v>
                </c:pt>
                <c:pt idx="51">
                  <c:v>4.9000000000000002E-2</c:v>
                </c:pt>
                <c:pt idx="52">
                  <c:v>5.6000000000000001E-2</c:v>
                </c:pt>
                <c:pt idx="53">
                  <c:v>4.2999999999999997E-2</c:v>
                </c:pt>
                <c:pt idx="55">
                  <c:v>4.0800000000000003E-2</c:v>
                </c:pt>
                <c:pt idx="56">
                  <c:v>4.0500000000000001E-2</c:v>
                </c:pt>
                <c:pt idx="57">
                  <c:v>4.0500000000000001E-2</c:v>
                </c:pt>
                <c:pt idx="58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0-4281-A96A-74F3D6F625F1}"/>
            </c:ext>
          </c:extLst>
        </c:ser>
        <c:ser>
          <c:idx val="7"/>
          <c:order val="1"/>
          <c:tx>
            <c:v>LS Concrete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edge(0.5)4'!$B$30:$BH$30</c:f>
              <c:numCache>
                <c:formatCode>General</c:formatCode>
                <c:ptCount val="59"/>
                <c:pt idx="0">
                  <c:v>1.0999999999999999E-2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2.1999999999999999E-2</c:v>
                </c:pt>
                <c:pt idx="5">
                  <c:v>1.03E-2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1.7399999999999999E-2</c:v>
                </c:pt>
                <c:pt idx="10">
                  <c:v>1.2E-2</c:v>
                </c:pt>
                <c:pt idx="11">
                  <c:v>1.5699999999999999E-2</c:v>
                </c:pt>
                <c:pt idx="12">
                  <c:v>1.5699999999999999E-2</c:v>
                </c:pt>
                <c:pt idx="13">
                  <c:v>1.83E-2</c:v>
                </c:pt>
                <c:pt idx="15">
                  <c:v>1.38E-2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2.18E-2</c:v>
                </c:pt>
                <c:pt idx="20">
                  <c:v>1.2E-2</c:v>
                </c:pt>
                <c:pt idx="21">
                  <c:v>1.23E-2</c:v>
                </c:pt>
                <c:pt idx="22">
                  <c:v>1.24E-2</c:v>
                </c:pt>
                <c:pt idx="23">
                  <c:v>1.5699999999999999E-2</c:v>
                </c:pt>
                <c:pt idx="25">
                  <c:v>1.37E-2</c:v>
                </c:pt>
                <c:pt idx="26">
                  <c:v>1.4E-2</c:v>
                </c:pt>
                <c:pt idx="27">
                  <c:v>1.4E-2</c:v>
                </c:pt>
                <c:pt idx="28">
                  <c:v>1.77E-2</c:v>
                </c:pt>
                <c:pt idx="30">
                  <c:v>9.4000000000000004E-3</c:v>
                </c:pt>
                <c:pt idx="31">
                  <c:v>1.12E-2</c:v>
                </c:pt>
                <c:pt idx="32">
                  <c:v>1.12E-2</c:v>
                </c:pt>
                <c:pt idx="33">
                  <c:v>1.4E-2</c:v>
                </c:pt>
                <c:pt idx="35">
                  <c:v>1.2E-2</c:v>
                </c:pt>
                <c:pt idx="36">
                  <c:v>1.43E-2</c:v>
                </c:pt>
                <c:pt idx="37">
                  <c:v>1.43E-2</c:v>
                </c:pt>
                <c:pt idx="38">
                  <c:v>1.55E-2</c:v>
                </c:pt>
                <c:pt idx="40">
                  <c:v>1.0699999999999999E-2</c:v>
                </c:pt>
                <c:pt idx="41">
                  <c:v>1.17E-2</c:v>
                </c:pt>
                <c:pt idx="42">
                  <c:v>1.17E-2</c:v>
                </c:pt>
                <c:pt idx="43">
                  <c:v>1.47E-2</c:v>
                </c:pt>
                <c:pt idx="45">
                  <c:v>1.17E-2</c:v>
                </c:pt>
                <c:pt idx="46">
                  <c:v>1.37E-2</c:v>
                </c:pt>
                <c:pt idx="47">
                  <c:v>1.37E-2</c:v>
                </c:pt>
                <c:pt idx="48">
                  <c:v>1.5699999999999999E-2</c:v>
                </c:pt>
                <c:pt idx="50">
                  <c:v>1.3299999999999999E-2</c:v>
                </c:pt>
                <c:pt idx="51">
                  <c:v>1.5299999999999999E-2</c:v>
                </c:pt>
                <c:pt idx="52">
                  <c:v>1.5299999999999999E-2</c:v>
                </c:pt>
                <c:pt idx="53">
                  <c:v>2.8000000000000001E-2</c:v>
                </c:pt>
                <c:pt idx="55">
                  <c:v>9.4999999999999998E-3</c:v>
                </c:pt>
                <c:pt idx="56">
                  <c:v>1.1299999999999999E-2</c:v>
                </c:pt>
                <c:pt idx="57">
                  <c:v>1.1299999999999999E-2</c:v>
                </c:pt>
                <c:pt idx="58">
                  <c:v>1.43E-2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50-4281-A96A-74F3D6F6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4016"/>
        <c:axId val="108615552"/>
      </c:scatterChart>
      <c:valAx>
        <c:axId val="108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15552"/>
        <c:crosses val="autoZero"/>
        <c:crossBetween val="midCat"/>
      </c:valAx>
      <c:valAx>
        <c:axId val="1086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Rebar &amp; Concrete Strain - IO Performance Level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IO Rebar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'Result edge(0.5)4'!$B$6:$BH$6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edge(0.5)4'!$B$11:$BH$11</c:f>
              <c:numCache>
                <c:formatCode>General</c:formatCode>
                <c:ptCount val="59"/>
                <c:pt idx="0">
                  <c:v>1.3299999999999999E-2</c:v>
                </c:pt>
                <c:pt idx="1">
                  <c:v>1.2699999999999999E-2</c:v>
                </c:pt>
                <c:pt idx="2">
                  <c:v>1.2699999999999999E-2</c:v>
                </c:pt>
                <c:pt idx="3">
                  <c:v>1.37E-2</c:v>
                </c:pt>
                <c:pt idx="5">
                  <c:v>9.2999999999999992E-3</c:v>
                </c:pt>
                <c:pt idx="6">
                  <c:v>1.0699999999999999E-2</c:v>
                </c:pt>
                <c:pt idx="7">
                  <c:v>1.0699999999999999E-2</c:v>
                </c:pt>
                <c:pt idx="8">
                  <c:v>1.34E-2</c:v>
                </c:pt>
                <c:pt idx="10">
                  <c:v>1.06E-2</c:v>
                </c:pt>
                <c:pt idx="11">
                  <c:v>1.32E-2</c:v>
                </c:pt>
                <c:pt idx="12">
                  <c:v>1.32E-2</c:v>
                </c:pt>
                <c:pt idx="13">
                  <c:v>1.43E-2</c:v>
                </c:pt>
                <c:pt idx="15">
                  <c:v>1.2E-2</c:v>
                </c:pt>
                <c:pt idx="16">
                  <c:v>1.43E-2</c:v>
                </c:pt>
                <c:pt idx="17">
                  <c:v>1.43E-2</c:v>
                </c:pt>
                <c:pt idx="18">
                  <c:v>1.6500000000000001E-2</c:v>
                </c:pt>
                <c:pt idx="20">
                  <c:v>1.2699999999999999E-2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1.44E-2</c:v>
                </c:pt>
                <c:pt idx="25">
                  <c:v>1.43E-2</c:v>
                </c:pt>
                <c:pt idx="26">
                  <c:v>1.46E-2</c:v>
                </c:pt>
                <c:pt idx="27">
                  <c:v>1.46E-2</c:v>
                </c:pt>
                <c:pt idx="28">
                  <c:v>1.6299999999999999E-2</c:v>
                </c:pt>
                <c:pt idx="30">
                  <c:v>1.23E-2</c:v>
                </c:pt>
                <c:pt idx="31">
                  <c:v>1.12E-2</c:v>
                </c:pt>
                <c:pt idx="32">
                  <c:v>1.12E-2</c:v>
                </c:pt>
                <c:pt idx="33">
                  <c:v>1.29E-2</c:v>
                </c:pt>
                <c:pt idx="35">
                  <c:v>1.2500000000000001E-2</c:v>
                </c:pt>
                <c:pt idx="36">
                  <c:v>1.4500000000000001E-2</c:v>
                </c:pt>
                <c:pt idx="37">
                  <c:v>1.4500000000000001E-2</c:v>
                </c:pt>
                <c:pt idx="38">
                  <c:v>1.4E-2</c:v>
                </c:pt>
                <c:pt idx="40">
                  <c:v>1.2699999999999999E-2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1.34E-2</c:v>
                </c:pt>
                <c:pt idx="45">
                  <c:v>1.23E-2</c:v>
                </c:pt>
                <c:pt idx="46">
                  <c:v>1.4E-2</c:v>
                </c:pt>
                <c:pt idx="47">
                  <c:v>1.4E-2</c:v>
                </c:pt>
                <c:pt idx="48">
                  <c:v>1.43E-2</c:v>
                </c:pt>
                <c:pt idx="50">
                  <c:v>1.38E-2</c:v>
                </c:pt>
                <c:pt idx="51">
                  <c:v>1.4800000000000001E-2</c:v>
                </c:pt>
                <c:pt idx="52">
                  <c:v>1.55E-2</c:v>
                </c:pt>
                <c:pt idx="53">
                  <c:v>1.5299999999999999E-2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1.4500000000000001E-2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6-44CD-8B3B-3A46DB38DD88}"/>
            </c:ext>
          </c:extLst>
        </c:ser>
        <c:ser>
          <c:idx val="4"/>
          <c:order val="1"/>
          <c:tx>
            <c:v>IO Concrete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'Result edge(0.5)4'!$B$22:$BH$22</c:f>
              <c:strCache>
                <c:ptCount val="59"/>
                <c:pt idx="0">
                  <c:v>Story1</c:v>
                </c:pt>
                <c:pt idx="1">
                  <c:v>Story2</c:v>
                </c:pt>
                <c:pt idx="2">
                  <c:v>Story3</c:v>
                </c:pt>
                <c:pt idx="3">
                  <c:v>Story4</c:v>
                </c:pt>
                <c:pt idx="5">
                  <c:v>Story1</c:v>
                </c:pt>
                <c:pt idx="6">
                  <c:v>Story2</c:v>
                </c:pt>
                <c:pt idx="7">
                  <c:v>Story3</c:v>
                </c:pt>
                <c:pt idx="8">
                  <c:v>Story4</c:v>
                </c:pt>
                <c:pt idx="10">
                  <c:v>Story1</c:v>
                </c:pt>
                <c:pt idx="11">
                  <c:v>Story2</c:v>
                </c:pt>
                <c:pt idx="12">
                  <c:v>Story3</c:v>
                </c:pt>
                <c:pt idx="13">
                  <c:v>Story4</c:v>
                </c:pt>
                <c:pt idx="15">
                  <c:v>Story1</c:v>
                </c:pt>
                <c:pt idx="16">
                  <c:v>Story2</c:v>
                </c:pt>
                <c:pt idx="17">
                  <c:v>Story3</c:v>
                </c:pt>
                <c:pt idx="18">
                  <c:v>Story4</c:v>
                </c:pt>
                <c:pt idx="20">
                  <c:v>Story1</c:v>
                </c:pt>
                <c:pt idx="21">
                  <c:v>Story2</c:v>
                </c:pt>
                <c:pt idx="22">
                  <c:v>Story3</c:v>
                </c:pt>
                <c:pt idx="23">
                  <c:v>Story4</c:v>
                </c:pt>
                <c:pt idx="25">
                  <c:v>Story1</c:v>
                </c:pt>
                <c:pt idx="26">
                  <c:v>Story2</c:v>
                </c:pt>
                <c:pt idx="27">
                  <c:v>Story3</c:v>
                </c:pt>
                <c:pt idx="28">
                  <c:v>Story4</c:v>
                </c:pt>
                <c:pt idx="30">
                  <c:v>Story1</c:v>
                </c:pt>
                <c:pt idx="31">
                  <c:v>Story2</c:v>
                </c:pt>
                <c:pt idx="32">
                  <c:v>Story3</c:v>
                </c:pt>
                <c:pt idx="33">
                  <c:v>Story4</c:v>
                </c:pt>
                <c:pt idx="35">
                  <c:v>Story1</c:v>
                </c:pt>
                <c:pt idx="36">
                  <c:v>Story2</c:v>
                </c:pt>
                <c:pt idx="37">
                  <c:v>Story3</c:v>
                </c:pt>
                <c:pt idx="38">
                  <c:v>Story4</c:v>
                </c:pt>
                <c:pt idx="40">
                  <c:v>Story1</c:v>
                </c:pt>
                <c:pt idx="41">
                  <c:v>Story2</c:v>
                </c:pt>
                <c:pt idx="42">
                  <c:v>Story3</c:v>
                </c:pt>
                <c:pt idx="43">
                  <c:v>Story4</c:v>
                </c:pt>
                <c:pt idx="45">
                  <c:v>Story1</c:v>
                </c:pt>
                <c:pt idx="46">
                  <c:v>Story2</c:v>
                </c:pt>
                <c:pt idx="47">
                  <c:v>Story3</c:v>
                </c:pt>
                <c:pt idx="48">
                  <c:v>Story4</c:v>
                </c:pt>
                <c:pt idx="50">
                  <c:v>Story1</c:v>
                </c:pt>
                <c:pt idx="51">
                  <c:v>Story2</c:v>
                </c:pt>
                <c:pt idx="52">
                  <c:v>Story3</c:v>
                </c:pt>
                <c:pt idx="53">
                  <c:v>Story4</c:v>
                </c:pt>
                <c:pt idx="55">
                  <c:v>Story1</c:v>
                </c:pt>
                <c:pt idx="56">
                  <c:v>Story2</c:v>
                </c:pt>
                <c:pt idx="57">
                  <c:v>Story3</c:v>
                </c:pt>
                <c:pt idx="58">
                  <c:v>Story4</c:v>
                </c:pt>
              </c:strCache>
            </c:strRef>
          </c:xVal>
          <c:yVal>
            <c:numRef>
              <c:f>'Result edge(0.5)4'!$B$27:$BH$27</c:f>
              <c:numCache>
                <c:formatCode>General</c:formatCode>
                <c:ptCount val="59"/>
                <c:pt idx="0">
                  <c:v>8.6999999999999994E-3</c:v>
                </c:pt>
                <c:pt idx="1">
                  <c:v>1.03E-2</c:v>
                </c:pt>
                <c:pt idx="2">
                  <c:v>1.04E-2</c:v>
                </c:pt>
                <c:pt idx="3">
                  <c:v>1.2E-2</c:v>
                </c:pt>
                <c:pt idx="5">
                  <c:v>7.3000000000000001E-3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10">
                  <c:v>8.0000000000000002E-3</c:v>
                </c:pt>
                <c:pt idx="11">
                  <c:v>1.06E-2</c:v>
                </c:pt>
                <c:pt idx="12">
                  <c:v>1.06E-2</c:v>
                </c:pt>
                <c:pt idx="13">
                  <c:v>1.15E-2</c:v>
                </c:pt>
                <c:pt idx="15">
                  <c:v>8.9999999999999993E-3</c:v>
                </c:pt>
                <c:pt idx="16">
                  <c:v>1.1299999999999999E-2</c:v>
                </c:pt>
                <c:pt idx="17">
                  <c:v>1.1299999999999999E-2</c:v>
                </c:pt>
                <c:pt idx="18">
                  <c:v>1.35E-2</c:v>
                </c:pt>
                <c:pt idx="20">
                  <c:v>8.3000000000000001E-3</c:v>
                </c:pt>
                <c:pt idx="21">
                  <c:v>9.2999999999999992E-3</c:v>
                </c:pt>
                <c:pt idx="22">
                  <c:v>9.4000000000000004E-3</c:v>
                </c:pt>
                <c:pt idx="23">
                  <c:v>1.24E-2</c:v>
                </c:pt>
                <c:pt idx="25">
                  <c:v>9.4000000000000004E-3</c:v>
                </c:pt>
                <c:pt idx="26">
                  <c:v>1.06E-2</c:v>
                </c:pt>
                <c:pt idx="27">
                  <c:v>1.06E-2</c:v>
                </c:pt>
                <c:pt idx="28">
                  <c:v>1.37E-2</c:v>
                </c:pt>
                <c:pt idx="30">
                  <c:v>8.0000000000000002E-3</c:v>
                </c:pt>
                <c:pt idx="31">
                  <c:v>8.6E-3</c:v>
                </c:pt>
                <c:pt idx="32">
                  <c:v>8.6E-3</c:v>
                </c:pt>
                <c:pt idx="33">
                  <c:v>1.06E-2</c:v>
                </c:pt>
                <c:pt idx="35">
                  <c:v>8.9999999999999993E-3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1.15E-2</c:v>
                </c:pt>
                <c:pt idx="40">
                  <c:v>8.3000000000000001E-3</c:v>
                </c:pt>
                <c:pt idx="41">
                  <c:v>9.2999999999999992E-3</c:v>
                </c:pt>
                <c:pt idx="42">
                  <c:v>9.4000000000000004E-3</c:v>
                </c:pt>
                <c:pt idx="43">
                  <c:v>1.17E-2</c:v>
                </c:pt>
                <c:pt idx="45">
                  <c:v>8.6E-3</c:v>
                </c:pt>
                <c:pt idx="46">
                  <c:v>1.09E-2</c:v>
                </c:pt>
                <c:pt idx="47">
                  <c:v>1.09E-2</c:v>
                </c:pt>
                <c:pt idx="48">
                  <c:v>1.26E-2</c:v>
                </c:pt>
                <c:pt idx="50">
                  <c:v>9.7999999999999997E-3</c:v>
                </c:pt>
                <c:pt idx="51">
                  <c:v>1.18E-2</c:v>
                </c:pt>
                <c:pt idx="52">
                  <c:v>1.18E-2</c:v>
                </c:pt>
                <c:pt idx="53">
                  <c:v>1.6299999999999999E-2</c:v>
                </c:pt>
                <c:pt idx="55">
                  <c:v>8.0000000000000002E-3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D6-44CD-8B3B-3A46DB38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9472"/>
        <c:axId val="108651264"/>
      </c:scatterChart>
      <c:valAx>
        <c:axId val="1086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51264"/>
        <c:crosses val="autoZero"/>
        <c:crossBetween val="midCat"/>
      </c:valAx>
      <c:valAx>
        <c:axId val="108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4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" Type="http://schemas.openxmlformats.org/officeDocument/2006/relationships/image" Target="../media/image6.wmf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wmf"/><Relationship Id="rId3" Type="http://schemas.openxmlformats.org/officeDocument/2006/relationships/image" Target="../media/image13.wmf"/><Relationship Id="rId7" Type="http://schemas.openxmlformats.org/officeDocument/2006/relationships/image" Target="../media/image17.wmf"/><Relationship Id="rId2" Type="http://schemas.openxmlformats.org/officeDocument/2006/relationships/image" Target="../media/image12.wmf"/><Relationship Id="rId1" Type="http://schemas.openxmlformats.org/officeDocument/2006/relationships/image" Target="../media/image11.emf"/><Relationship Id="rId6" Type="http://schemas.openxmlformats.org/officeDocument/2006/relationships/image" Target="../media/image16.wmf"/><Relationship Id="rId11" Type="http://schemas.openxmlformats.org/officeDocument/2006/relationships/chart" Target="../charts/chart3.xml"/><Relationship Id="rId5" Type="http://schemas.openxmlformats.org/officeDocument/2006/relationships/image" Target="../media/image15.wmf"/><Relationship Id="rId10" Type="http://schemas.openxmlformats.org/officeDocument/2006/relationships/image" Target="../media/image20.wmf"/><Relationship Id="rId4" Type="http://schemas.openxmlformats.org/officeDocument/2006/relationships/image" Target="../media/image14.wmf"/><Relationship Id="rId9" Type="http://schemas.openxmlformats.org/officeDocument/2006/relationships/image" Target="../media/image19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26" Type="http://schemas.openxmlformats.org/officeDocument/2006/relationships/chart" Target="../charts/chart35.xml"/><Relationship Id="rId3" Type="http://schemas.openxmlformats.org/officeDocument/2006/relationships/chart" Target="../charts/chart12.xml"/><Relationship Id="rId21" Type="http://schemas.openxmlformats.org/officeDocument/2006/relationships/chart" Target="../charts/chart30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5" Type="http://schemas.openxmlformats.org/officeDocument/2006/relationships/chart" Target="../charts/chart34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24" Type="http://schemas.openxmlformats.org/officeDocument/2006/relationships/chart" Target="../charts/chart33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23" Type="http://schemas.openxmlformats.org/officeDocument/2006/relationships/chart" Target="../charts/chart32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22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67237</xdr:colOff>
      <xdr:row>1</xdr:row>
      <xdr:rowOff>83251</xdr:rowOff>
    </xdr:from>
    <xdr:to>
      <xdr:col>9</xdr:col>
      <xdr:colOff>500742</xdr:colOff>
      <xdr:row>10</xdr:row>
      <xdr:rowOff>117303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95" t="16343" r="4613" b="58552"/>
        <a:stretch/>
      </xdr:blipFill>
      <xdr:spPr>
        <a:xfrm>
          <a:off x="271344" y="219322"/>
          <a:ext cx="7566369" cy="19254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95250</xdr:colOff>
      <xdr:row>1</xdr:row>
      <xdr:rowOff>82225</xdr:rowOff>
    </xdr:from>
    <xdr:to>
      <xdr:col>16</xdr:col>
      <xdr:colOff>314350</xdr:colOff>
      <xdr:row>10</xdr:row>
      <xdr:rowOff>123861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684" t="44987" r="44579" b="15770"/>
        <a:stretch/>
      </xdr:blipFill>
      <xdr:spPr>
        <a:xfrm>
          <a:off x="7946571" y="218296"/>
          <a:ext cx="4301243" cy="193302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26</xdr:col>
      <xdr:colOff>51954</xdr:colOff>
      <xdr:row>2</xdr:row>
      <xdr:rowOff>103908</xdr:rowOff>
    </xdr:from>
    <xdr:to>
      <xdr:col>31</xdr:col>
      <xdr:colOff>1608553</xdr:colOff>
      <xdr:row>14</xdr:row>
      <xdr:rowOff>194211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0046" t="23677" r="24580" b="39623"/>
        <a:stretch/>
      </xdr:blipFill>
      <xdr:spPr>
        <a:xfrm>
          <a:off x="16608136" y="502226"/>
          <a:ext cx="4589318" cy="2684319"/>
        </a:xfrm>
        <a:prstGeom prst="rect">
          <a:avLst/>
        </a:prstGeom>
      </xdr:spPr>
    </xdr:pic>
    <xdr:clientData/>
  </xdr:twoCellAnchor>
  <xdr:twoCellAnchor>
    <xdr:from>
      <xdr:col>10</xdr:col>
      <xdr:colOff>53629</xdr:colOff>
      <xdr:row>11</xdr:row>
      <xdr:rowOff>40821</xdr:rowOff>
    </xdr:from>
    <xdr:to>
      <xdr:col>16</xdr:col>
      <xdr:colOff>312964</xdr:colOff>
      <xdr:row>24</xdr:row>
      <xdr:rowOff>149679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167632</xdr:colOff>
      <xdr:row>11</xdr:row>
      <xdr:rowOff>62598</xdr:rowOff>
    </xdr:from>
    <xdr:to>
      <xdr:col>10</xdr:col>
      <xdr:colOff>28576</xdr:colOff>
      <xdr:row>21</xdr:row>
      <xdr:rowOff>139110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182" y="2158098"/>
          <a:ext cx="2908944" cy="198151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50488</xdr:colOff>
      <xdr:row>0</xdr:row>
      <xdr:rowOff>0</xdr:rowOff>
    </xdr:from>
    <xdr:to>
      <xdr:col>8</xdr:col>
      <xdr:colOff>278421</xdr:colOff>
      <xdr:row>6</xdr:row>
      <xdr:rowOff>69272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2238" y="0"/>
          <a:ext cx="837533" cy="1212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284185</xdr:colOff>
      <xdr:row>0</xdr:row>
      <xdr:rowOff>43962</xdr:rowOff>
    </xdr:from>
    <xdr:to>
      <xdr:col>6</xdr:col>
      <xdr:colOff>565196</xdr:colOff>
      <xdr:row>6</xdr:row>
      <xdr:rowOff>12039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6735" y="43962"/>
          <a:ext cx="890611" cy="1111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612912</xdr:colOff>
      <xdr:row>7</xdr:row>
      <xdr:rowOff>57978</xdr:rowOff>
    </xdr:from>
    <xdr:to>
      <xdr:col>13</xdr:col>
      <xdr:colOff>258674</xdr:colOff>
      <xdr:row>16</xdr:row>
      <xdr:rowOff>115956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19999" y="1391478"/>
          <a:ext cx="2710327" cy="182217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  <xdr:twoCellAnchor>
    <xdr:from>
      <xdr:col>16</xdr:col>
      <xdr:colOff>228494</xdr:colOff>
      <xdr:row>8</xdr:row>
      <xdr:rowOff>42976</xdr:rowOff>
    </xdr:from>
    <xdr:to>
      <xdr:col>23</xdr:col>
      <xdr:colOff>568573</xdr:colOff>
      <xdr:row>22</xdr:row>
      <xdr:rowOff>49903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69850</xdr:rowOff>
        </xdr:from>
        <xdr:to>
          <xdr:col>8</xdr:col>
          <xdr:colOff>25400</xdr:colOff>
          <xdr:row>11</xdr:row>
          <xdr:rowOff>25400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21</xdr:row>
          <xdr:rowOff>107950</xdr:rowOff>
        </xdr:from>
        <xdr:to>
          <xdr:col>7</xdr:col>
          <xdr:colOff>171450</xdr:colOff>
          <xdr:row>23</xdr:row>
          <xdr:rowOff>107950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66677</xdr:rowOff>
    </xdr:from>
    <xdr:to>
      <xdr:col>19</xdr:col>
      <xdr:colOff>279068</xdr:colOff>
      <xdr:row>20</xdr:row>
      <xdr:rowOff>32039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 noChangeAspect="1"/>
        </xdr:cNvGrpSpPr>
      </xdr:nvGrpSpPr>
      <xdr:grpSpPr>
        <a:xfrm>
          <a:off x="5666642" y="66677"/>
          <a:ext cx="6823964" cy="3677670"/>
          <a:chOff x="282575" y="355600"/>
          <a:chExt cx="8709025" cy="48260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057275" y="803275"/>
            <a:ext cx="7934325" cy="4124325"/>
            <a:chOff x="533400" y="676275"/>
            <a:chExt cx="7934325" cy="4124325"/>
          </a:xfrm>
        </xdr:grpSpPr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533400" y="676275"/>
              <a:ext cx="7934325" cy="41243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2514600" y="4572000"/>
              <a:ext cx="304800" cy="1524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rtl="0" latinLnBrk="0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  <a:extLst/>
            </a:lstStyle>
            <a:p>
              <a:pPr algn="ctr"/>
              <a:endParaRPr lang="en-US"/>
            </a:p>
          </xdr:txBody>
        </xdr: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 flipV="1">
            <a:off x="1209676" y="775000"/>
            <a:ext cx="0" cy="3924000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8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752475" y="355600"/>
            <a:ext cx="1174700" cy="41036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lvl1pPr marL="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b="1">
                <a:latin typeface="Arial" pitchFamily="34" charset="0"/>
                <a:cs typeface="Arial" pitchFamily="34" charset="0"/>
              </a:rPr>
              <a:t>Stress</a:t>
            </a:r>
          </a:p>
        </xdr:txBody>
      </xdr:sp>
      <xdr:sp macro="" textlink="">
        <xdr:nvSpPr>
          <xdr:cNvPr id="6" name="TextBox 9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7839075" y="4756090"/>
            <a:ext cx="1152525" cy="41036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lvl1pPr marL="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 b="1">
                <a:latin typeface="Arial" pitchFamily="34" charset="0"/>
                <a:cs typeface="Arial" pitchFamily="34" charset="0"/>
              </a:rPr>
              <a:t>Strain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 flipH="1">
            <a:off x="1133475" y="2413000"/>
            <a:ext cx="914400" cy="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6275" y="2184400"/>
            <a:ext cx="3810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 flipH="1">
            <a:off x="1151475" y="1498599"/>
            <a:ext cx="2268000" cy="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4375" y="1270000"/>
            <a:ext cx="4318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047875" y="2435201"/>
            <a:ext cx="0" cy="2339999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0875" y="4699000"/>
            <a:ext cx="3302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1209675" y="4699000"/>
            <a:ext cx="7416000" cy="0"/>
          </a:xfrm>
          <a:prstGeom prst="straightConnector1">
            <a:avLst/>
          </a:prstGeom>
          <a:ln w="285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33675" y="4699000"/>
            <a:ext cx="635000" cy="482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3481820" y="1535200"/>
            <a:ext cx="0" cy="324000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33775" y="4711700"/>
            <a:ext cx="4064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/>
        </xdr:nvCxnSpPr>
        <xdr:spPr>
          <a:xfrm>
            <a:off x="5934075" y="3083200"/>
            <a:ext cx="0" cy="169200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/>
        </xdr:nvCxnSpPr>
        <xdr:spPr>
          <a:xfrm flipH="1">
            <a:off x="1146075" y="3098799"/>
            <a:ext cx="4788000" cy="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5275" y="2870200"/>
            <a:ext cx="7874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53100" y="4699000"/>
            <a:ext cx="4318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/>
        </xdr:nvCxnSpPr>
        <xdr:spPr>
          <a:xfrm>
            <a:off x="3165765" y="4716110"/>
            <a:ext cx="0" cy="5400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5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 txBox="1"/>
        </xdr:nvSpPr>
        <xdr:spPr>
          <a:xfrm>
            <a:off x="3505200" y="3745468"/>
            <a:ext cx="2438400" cy="41036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lvl1pPr marL="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/>
              <a:t>Unconfined Concrete</a:t>
            </a:r>
          </a:p>
        </xdr:txBody>
      </xdr:sp>
      <xdr:sp macro="" textlink="">
        <xdr:nvSpPr>
          <xdr:cNvPr id="23" name="TextBox 26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/>
        </xdr:nvSpPr>
        <xdr:spPr>
          <a:xfrm>
            <a:off x="5029200" y="2069068"/>
            <a:ext cx="2438400" cy="41036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lvl1pPr marL="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r>
              <a:rPr lang="en-US"/>
              <a:t>Confined Concrete</a:t>
            </a:r>
          </a:p>
        </xdr:txBody>
      </xdr:sp>
      <xdr:sp macro="" textlink="">
        <xdr:nvSpPr>
          <xdr:cNvPr id="24" name="Freeform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2715491" y="3341255"/>
            <a:ext cx="942109" cy="441036"/>
          </a:xfrm>
          <a:custGeom>
            <a:avLst/>
            <a:gdLst>
              <a:gd name="connsiteX0" fmla="*/ 942109 w 942109"/>
              <a:gd name="connsiteY0" fmla="*/ 441036 h 441036"/>
              <a:gd name="connsiteX1" fmla="*/ 415636 w 942109"/>
              <a:gd name="connsiteY1" fmla="*/ 25400 h 441036"/>
              <a:gd name="connsiteX2" fmla="*/ 0 w 942109"/>
              <a:gd name="connsiteY2" fmla="*/ 288636 h 4410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42109" h="441036">
                <a:moveTo>
                  <a:pt x="942109" y="441036"/>
                </a:moveTo>
                <a:cubicBezTo>
                  <a:pt x="757381" y="245918"/>
                  <a:pt x="572654" y="50800"/>
                  <a:pt x="415636" y="25400"/>
                </a:cubicBezTo>
                <a:cubicBezTo>
                  <a:pt x="258618" y="0"/>
                  <a:pt x="129309" y="144318"/>
                  <a:pt x="0" y="288636"/>
                </a:cubicBezTo>
              </a:path>
            </a:pathLst>
          </a:custGeom>
          <a:ln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lvl1pPr marL="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/>
            <a:endParaRPr lang="en-US"/>
          </a:p>
        </xdr:txBody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4191000" y="1692564"/>
            <a:ext cx="942109" cy="441036"/>
          </a:xfrm>
          <a:custGeom>
            <a:avLst/>
            <a:gdLst>
              <a:gd name="connsiteX0" fmla="*/ 942109 w 942109"/>
              <a:gd name="connsiteY0" fmla="*/ 441036 h 441036"/>
              <a:gd name="connsiteX1" fmla="*/ 415636 w 942109"/>
              <a:gd name="connsiteY1" fmla="*/ 25400 h 441036"/>
              <a:gd name="connsiteX2" fmla="*/ 0 w 942109"/>
              <a:gd name="connsiteY2" fmla="*/ 288636 h 4410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942109" h="441036">
                <a:moveTo>
                  <a:pt x="942109" y="441036"/>
                </a:moveTo>
                <a:cubicBezTo>
                  <a:pt x="757381" y="245918"/>
                  <a:pt x="572654" y="50800"/>
                  <a:pt x="415636" y="25400"/>
                </a:cubicBezTo>
                <a:cubicBezTo>
                  <a:pt x="258618" y="0"/>
                  <a:pt x="129309" y="144318"/>
                  <a:pt x="0" y="288636"/>
                </a:cubicBezTo>
              </a:path>
            </a:pathLst>
          </a:custGeom>
          <a:ln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lvl1pPr marL="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rtl="0" latinLnBrk="0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  <a:extLst/>
          </a:lstStyle>
          <a:p>
            <a:pPr algn="ctr"/>
            <a:endParaRPr lang="en-US"/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CxnSpPr/>
        </xdr:nvCxnSpPr>
        <xdr:spPr>
          <a:xfrm>
            <a:off x="7669565" y="4105435"/>
            <a:ext cx="0" cy="64800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80300" y="4692650"/>
            <a:ext cx="4064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CxnSpPr/>
        </xdr:nvCxnSpPr>
        <xdr:spPr>
          <a:xfrm flipH="1">
            <a:off x="1144199" y="4114800"/>
            <a:ext cx="6552000" cy="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2575" y="3886200"/>
            <a:ext cx="812800" cy="45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17</xdr:col>
      <xdr:colOff>517071</xdr:colOff>
      <xdr:row>17</xdr:row>
      <xdr:rowOff>27214</xdr:rowOff>
    </xdr:from>
    <xdr:to>
      <xdr:col>25</xdr:col>
      <xdr:colOff>248131</xdr:colOff>
      <xdr:row>31</xdr:row>
      <xdr:rowOff>103414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17</xdr:row>
          <xdr:rowOff>107950</xdr:rowOff>
        </xdr:from>
        <xdr:to>
          <xdr:col>17</xdr:col>
          <xdr:colOff>38100</xdr:colOff>
          <xdr:row>32</xdr:row>
          <xdr:rowOff>12700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23812</xdr:rowOff>
    </xdr:from>
    <xdr:to>
      <xdr:col>26</xdr:col>
      <xdr:colOff>0</xdr:colOff>
      <xdr:row>67</xdr:row>
      <xdr:rowOff>127721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161493</xdr:colOff>
      <xdr:row>36</xdr:row>
      <xdr:rowOff>38100</xdr:rowOff>
    </xdr:from>
    <xdr:to>
      <xdr:col>46</xdr:col>
      <xdr:colOff>266701</xdr:colOff>
      <xdr:row>67</xdr:row>
      <xdr:rowOff>160194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69</xdr:row>
      <xdr:rowOff>76200</xdr:rowOff>
    </xdr:from>
    <xdr:to>
      <xdr:col>25</xdr:col>
      <xdr:colOff>495300</xdr:colOff>
      <xdr:row>100</xdr:row>
      <xdr:rowOff>180109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566737</xdr:colOff>
      <xdr:row>69</xdr:row>
      <xdr:rowOff>180975</xdr:rowOff>
    </xdr:from>
    <xdr:to>
      <xdr:col>85</xdr:col>
      <xdr:colOff>557212</xdr:colOff>
      <xdr:row>101</xdr:row>
      <xdr:rowOff>94384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257176</xdr:colOff>
      <xdr:row>69</xdr:row>
      <xdr:rowOff>161925</xdr:rowOff>
    </xdr:from>
    <xdr:to>
      <xdr:col>65</xdr:col>
      <xdr:colOff>233364</xdr:colOff>
      <xdr:row>101</xdr:row>
      <xdr:rowOff>75334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605270</xdr:colOff>
      <xdr:row>69</xdr:row>
      <xdr:rowOff>92220</xdr:rowOff>
    </xdr:from>
    <xdr:to>
      <xdr:col>45</xdr:col>
      <xdr:colOff>556346</xdr:colOff>
      <xdr:row>101</xdr:row>
      <xdr:rowOff>5629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589098</xdr:colOff>
      <xdr:row>15</xdr:row>
      <xdr:rowOff>167679</xdr:rowOff>
    </xdr:from>
    <xdr:to>
      <xdr:col>20</xdr:col>
      <xdr:colOff>14262</xdr:colOff>
      <xdr:row>39</xdr:row>
      <xdr:rowOff>59085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28</xdr:col>
      <xdr:colOff>602800</xdr:colOff>
      <xdr:row>39</xdr:row>
      <xdr:rowOff>81906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17316</xdr:colOff>
      <xdr:row>16</xdr:row>
      <xdr:rowOff>34636</xdr:rowOff>
    </xdr:from>
    <xdr:to>
      <xdr:col>37</xdr:col>
      <xdr:colOff>294408</xdr:colOff>
      <xdr:row>39</xdr:row>
      <xdr:rowOff>116542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519545</xdr:colOff>
      <xdr:row>39</xdr:row>
      <xdr:rowOff>86590</xdr:rowOff>
    </xdr:from>
    <xdr:to>
      <xdr:col>19</xdr:col>
      <xdr:colOff>550845</xdr:colOff>
      <xdr:row>62</xdr:row>
      <xdr:rowOff>168496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51955</xdr:colOff>
      <xdr:row>39</xdr:row>
      <xdr:rowOff>155864</xdr:rowOff>
    </xdr:from>
    <xdr:to>
      <xdr:col>29</xdr:col>
      <xdr:colOff>48619</xdr:colOff>
      <xdr:row>63</xdr:row>
      <xdr:rowOff>47270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103908</xdr:colOff>
      <xdr:row>39</xdr:row>
      <xdr:rowOff>138545</xdr:rowOff>
    </xdr:from>
    <xdr:to>
      <xdr:col>37</xdr:col>
      <xdr:colOff>381000</xdr:colOff>
      <xdr:row>63</xdr:row>
      <xdr:rowOff>29951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608199</xdr:colOff>
      <xdr:row>193</xdr:row>
      <xdr:rowOff>156042</xdr:rowOff>
    </xdr:from>
    <xdr:to>
      <xdr:col>31</xdr:col>
      <xdr:colOff>601399</xdr:colOff>
      <xdr:row>217</xdr:row>
      <xdr:rowOff>47448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73678</xdr:colOff>
      <xdr:row>168</xdr:row>
      <xdr:rowOff>91328</xdr:rowOff>
    </xdr:from>
    <xdr:to>
      <xdr:col>32</xdr:col>
      <xdr:colOff>66878</xdr:colOff>
      <xdr:row>191</xdr:row>
      <xdr:rowOff>173234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71437</xdr:colOff>
      <xdr:row>142</xdr:row>
      <xdr:rowOff>95250</xdr:rowOff>
    </xdr:from>
    <xdr:to>
      <xdr:col>32</xdr:col>
      <xdr:colOff>55112</xdr:colOff>
      <xdr:row>165</xdr:row>
      <xdr:rowOff>177156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97972</xdr:colOff>
      <xdr:row>142</xdr:row>
      <xdr:rowOff>163285</xdr:rowOff>
    </xdr:from>
    <xdr:to>
      <xdr:col>41</xdr:col>
      <xdr:colOff>126551</xdr:colOff>
      <xdr:row>166</xdr:row>
      <xdr:rowOff>54691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245609</xdr:colOff>
      <xdr:row>143</xdr:row>
      <xdr:rowOff>12246</xdr:rowOff>
    </xdr:from>
    <xdr:to>
      <xdr:col>50</xdr:col>
      <xdr:colOff>263303</xdr:colOff>
      <xdr:row>166</xdr:row>
      <xdr:rowOff>94152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90055</xdr:colOff>
      <xdr:row>116</xdr:row>
      <xdr:rowOff>79664</xdr:rowOff>
    </xdr:from>
    <xdr:to>
      <xdr:col>23</xdr:col>
      <xdr:colOff>97543</xdr:colOff>
      <xdr:row>139</xdr:row>
      <xdr:rowOff>161570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93086</xdr:colOff>
      <xdr:row>116</xdr:row>
      <xdr:rowOff>65377</xdr:rowOff>
    </xdr:from>
    <xdr:to>
      <xdr:col>32</xdr:col>
      <xdr:colOff>65937</xdr:colOff>
      <xdr:row>139</xdr:row>
      <xdr:rowOff>147283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71438</xdr:colOff>
      <xdr:row>116</xdr:row>
      <xdr:rowOff>119062</xdr:rowOff>
    </xdr:from>
    <xdr:to>
      <xdr:col>41</xdr:col>
      <xdr:colOff>78925</xdr:colOff>
      <xdr:row>140</xdr:row>
      <xdr:rowOff>10468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419100</xdr:colOff>
      <xdr:row>143</xdr:row>
      <xdr:rowOff>0</xdr:rowOff>
    </xdr:from>
    <xdr:to>
      <xdr:col>59</xdr:col>
      <xdr:colOff>436794</xdr:colOff>
      <xdr:row>166</xdr:row>
      <xdr:rowOff>81906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518144</xdr:colOff>
      <xdr:row>194</xdr:row>
      <xdr:rowOff>90665</xdr:rowOff>
    </xdr:from>
    <xdr:to>
      <xdr:col>83</xdr:col>
      <xdr:colOff>549444</xdr:colOff>
      <xdr:row>217</xdr:row>
      <xdr:rowOff>172571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74</xdr:col>
      <xdr:colOff>593223</xdr:colOff>
      <xdr:row>169</xdr:row>
      <xdr:rowOff>25951</xdr:rowOff>
    </xdr:from>
    <xdr:to>
      <xdr:col>84</xdr:col>
      <xdr:colOff>14923</xdr:colOff>
      <xdr:row>192</xdr:row>
      <xdr:rowOff>107857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74</xdr:col>
      <xdr:colOff>590982</xdr:colOff>
      <xdr:row>143</xdr:row>
      <xdr:rowOff>29873</xdr:rowOff>
    </xdr:from>
    <xdr:to>
      <xdr:col>84</xdr:col>
      <xdr:colOff>3157</xdr:colOff>
      <xdr:row>166</xdr:row>
      <xdr:rowOff>111779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84</xdr:col>
      <xdr:colOff>46017</xdr:colOff>
      <xdr:row>143</xdr:row>
      <xdr:rowOff>97908</xdr:rowOff>
    </xdr:from>
    <xdr:to>
      <xdr:col>93</xdr:col>
      <xdr:colOff>74596</xdr:colOff>
      <xdr:row>166</xdr:row>
      <xdr:rowOff>179814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193654</xdr:colOff>
      <xdr:row>143</xdr:row>
      <xdr:rowOff>137369</xdr:rowOff>
    </xdr:from>
    <xdr:to>
      <xdr:col>102</xdr:col>
      <xdr:colOff>211348</xdr:colOff>
      <xdr:row>167</xdr:row>
      <xdr:rowOff>28775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66</xdr:col>
      <xdr:colOff>0</xdr:colOff>
      <xdr:row>117</xdr:row>
      <xdr:rowOff>14287</xdr:rowOff>
    </xdr:from>
    <xdr:to>
      <xdr:col>75</xdr:col>
      <xdr:colOff>7488</xdr:colOff>
      <xdr:row>140</xdr:row>
      <xdr:rowOff>96193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3031</xdr:colOff>
      <xdr:row>117</xdr:row>
      <xdr:rowOff>0</xdr:rowOff>
    </xdr:from>
    <xdr:to>
      <xdr:col>84</xdr:col>
      <xdr:colOff>13982</xdr:colOff>
      <xdr:row>140</xdr:row>
      <xdr:rowOff>81906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87</xdr:col>
      <xdr:colOff>0</xdr:colOff>
      <xdr:row>117</xdr:row>
      <xdr:rowOff>0</xdr:rowOff>
    </xdr:from>
    <xdr:to>
      <xdr:col>96</xdr:col>
      <xdr:colOff>10951</xdr:colOff>
      <xdr:row>140</xdr:row>
      <xdr:rowOff>81906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104</xdr:col>
      <xdr:colOff>0</xdr:colOff>
      <xdr:row>144</xdr:row>
      <xdr:rowOff>0</xdr:rowOff>
    </xdr:from>
    <xdr:to>
      <xdr:col>113</xdr:col>
      <xdr:colOff>17694</xdr:colOff>
      <xdr:row>167</xdr:row>
      <xdr:rowOff>81906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0</xdr:colOff>
      <xdr:row>16</xdr:row>
      <xdr:rowOff>0</xdr:rowOff>
    </xdr:from>
    <xdr:to>
      <xdr:col>48</xdr:col>
      <xdr:colOff>277092</xdr:colOff>
      <xdr:row>39</xdr:row>
      <xdr:rowOff>81906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0</xdr:colOff>
      <xdr:row>40</xdr:row>
      <xdr:rowOff>0</xdr:rowOff>
    </xdr:from>
    <xdr:to>
      <xdr:col>48</xdr:col>
      <xdr:colOff>277092</xdr:colOff>
      <xdr:row>63</xdr:row>
      <xdr:rowOff>81906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23812</xdr:rowOff>
    </xdr:from>
    <xdr:to>
      <xdr:col>26</xdr:col>
      <xdr:colOff>0</xdr:colOff>
      <xdr:row>67</xdr:row>
      <xdr:rowOff>127721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36</xdr:row>
      <xdr:rowOff>38100</xdr:rowOff>
    </xdr:from>
    <xdr:to>
      <xdr:col>48</xdr:col>
      <xdr:colOff>0</xdr:colOff>
      <xdr:row>67</xdr:row>
      <xdr:rowOff>160194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69</xdr:row>
      <xdr:rowOff>76200</xdr:rowOff>
    </xdr:from>
    <xdr:to>
      <xdr:col>25</xdr:col>
      <xdr:colOff>495300</xdr:colOff>
      <xdr:row>100</xdr:row>
      <xdr:rowOff>180109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566737</xdr:colOff>
      <xdr:row>69</xdr:row>
      <xdr:rowOff>180975</xdr:rowOff>
    </xdr:from>
    <xdr:to>
      <xdr:col>88</xdr:col>
      <xdr:colOff>557212</xdr:colOff>
      <xdr:row>101</xdr:row>
      <xdr:rowOff>94384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69</xdr:row>
      <xdr:rowOff>161925</xdr:rowOff>
    </xdr:from>
    <xdr:to>
      <xdr:col>68</xdr:col>
      <xdr:colOff>233364</xdr:colOff>
      <xdr:row>101</xdr:row>
      <xdr:rowOff>75334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605270</xdr:colOff>
      <xdr:row>69</xdr:row>
      <xdr:rowOff>92220</xdr:rowOff>
    </xdr:from>
    <xdr:to>
      <xdr:col>46</xdr:col>
      <xdr:colOff>556346</xdr:colOff>
      <xdr:row>101</xdr:row>
      <xdr:rowOff>5629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259773</xdr:colOff>
      <xdr:row>16</xdr:row>
      <xdr:rowOff>91785</xdr:rowOff>
    </xdr:from>
    <xdr:to>
      <xdr:col>22</xdr:col>
      <xdr:colOff>588818</xdr:colOff>
      <xdr:row>30</xdr:row>
      <xdr:rowOff>167985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259773</xdr:colOff>
      <xdr:row>16</xdr:row>
      <xdr:rowOff>91785</xdr:rowOff>
    </xdr:from>
    <xdr:to>
      <xdr:col>22</xdr:col>
      <xdr:colOff>588818</xdr:colOff>
      <xdr:row>30</xdr:row>
      <xdr:rowOff>167985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23812</xdr:rowOff>
    </xdr:from>
    <xdr:to>
      <xdr:col>26</xdr:col>
      <xdr:colOff>0</xdr:colOff>
      <xdr:row>67</xdr:row>
      <xdr:rowOff>127721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161493</xdr:colOff>
      <xdr:row>36</xdr:row>
      <xdr:rowOff>38100</xdr:rowOff>
    </xdr:from>
    <xdr:to>
      <xdr:col>46</xdr:col>
      <xdr:colOff>266701</xdr:colOff>
      <xdr:row>67</xdr:row>
      <xdr:rowOff>160194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69</xdr:row>
      <xdr:rowOff>76200</xdr:rowOff>
    </xdr:from>
    <xdr:to>
      <xdr:col>25</xdr:col>
      <xdr:colOff>495300</xdr:colOff>
      <xdr:row>100</xdr:row>
      <xdr:rowOff>180109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566737</xdr:colOff>
      <xdr:row>69</xdr:row>
      <xdr:rowOff>180975</xdr:rowOff>
    </xdr:from>
    <xdr:to>
      <xdr:col>86</xdr:col>
      <xdr:colOff>557212</xdr:colOff>
      <xdr:row>101</xdr:row>
      <xdr:rowOff>94384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257176</xdr:colOff>
      <xdr:row>69</xdr:row>
      <xdr:rowOff>161925</xdr:rowOff>
    </xdr:from>
    <xdr:to>
      <xdr:col>66</xdr:col>
      <xdr:colOff>233364</xdr:colOff>
      <xdr:row>101</xdr:row>
      <xdr:rowOff>75334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605270</xdr:colOff>
      <xdr:row>69</xdr:row>
      <xdr:rowOff>92220</xdr:rowOff>
    </xdr:from>
    <xdr:to>
      <xdr:col>45</xdr:col>
      <xdr:colOff>556346</xdr:colOff>
      <xdr:row>101</xdr:row>
      <xdr:rowOff>5629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23812</xdr:rowOff>
    </xdr:from>
    <xdr:to>
      <xdr:col>38</xdr:col>
      <xdr:colOff>0</xdr:colOff>
      <xdr:row>67</xdr:row>
      <xdr:rowOff>127721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161492</xdr:colOff>
      <xdr:row>36</xdr:row>
      <xdr:rowOff>38100</xdr:rowOff>
    </xdr:from>
    <xdr:to>
      <xdr:col>74</xdr:col>
      <xdr:colOff>-1</xdr:colOff>
      <xdr:row>67</xdr:row>
      <xdr:rowOff>160194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69</xdr:row>
      <xdr:rowOff>76200</xdr:rowOff>
    </xdr:from>
    <xdr:to>
      <xdr:col>37</xdr:col>
      <xdr:colOff>495300</xdr:colOff>
      <xdr:row>100</xdr:row>
      <xdr:rowOff>180109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566736</xdr:colOff>
      <xdr:row>69</xdr:row>
      <xdr:rowOff>180975</xdr:rowOff>
    </xdr:from>
    <xdr:to>
      <xdr:col>101</xdr:col>
      <xdr:colOff>190498</xdr:colOff>
      <xdr:row>101</xdr:row>
      <xdr:rowOff>94384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257176</xdr:colOff>
      <xdr:row>69</xdr:row>
      <xdr:rowOff>161925</xdr:rowOff>
    </xdr:from>
    <xdr:to>
      <xdr:col>78</xdr:col>
      <xdr:colOff>233364</xdr:colOff>
      <xdr:row>101</xdr:row>
      <xdr:rowOff>75334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605270</xdr:colOff>
      <xdr:row>69</xdr:row>
      <xdr:rowOff>92220</xdr:rowOff>
    </xdr:from>
    <xdr:to>
      <xdr:col>57</xdr:col>
      <xdr:colOff>556346</xdr:colOff>
      <xdr:row>101</xdr:row>
      <xdr:rowOff>5629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81"/>
  <sheetViews>
    <sheetView tabSelected="1" topLeftCell="A2" zoomScale="70" zoomScaleNormal="70" workbookViewId="0">
      <selection activeCell="T19" sqref="T19"/>
    </sheetView>
  </sheetViews>
  <sheetFormatPr defaultColWidth="9.1796875" defaultRowHeight="14.5" x14ac:dyDescent="0.35"/>
  <cols>
    <col min="1" max="1" width="3" style="11" customWidth="1"/>
    <col min="2" max="2" width="19.1796875" style="11" bestFit="1" customWidth="1"/>
    <col min="3" max="3" width="14.81640625" style="11" bestFit="1" customWidth="1"/>
    <col min="4" max="4" width="2.1796875" style="11" customWidth="1"/>
    <col min="5" max="5" width="17.1796875" style="11" customWidth="1"/>
    <col min="6" max="6" width="10.81640625" style="11" bestFit="1" customWidth="1"/>
    <col min="7" max="7" width="13.54296875" style="11" bestFit="1" customWidth="1"/>
    <col min="8" max="8" width="18.453125" style="11" customWidth="1"/>
    <col min="9" max="9" width="10.81640625" style="11" bestFit="1" customWidth="1"/>
    <col min="10" max="10" width="11.26953125" style="11" customWidth="1"/>
    <col min="11" max="11" width="9.1796875" style="11"/>
    <col min="12" max="12" width="13" style="11" customWidth="1"/>
    <col min="13" max="13" width="11.7265625" style="11" bestFit="1" customWidth="1"/>
    <col min="14" max="14" width="9" style="11" customWidth="1"/>
    <col min="15" max="16" width="9.1796875" style="11"/>
    <col min="17" max="17" width="6.7265625" style="11" customWidth="1"/>
    <col min="18" max="18" width="9.1796875" style="11"/>
    <col min="19" max="19" width="2.54296875" style="11" customWidth="1"/>
    <col min="20" max="20" width="18.453125" style="11" bestFit="1" customWidth="1"/>
    <col min="21" max="21" width="9.7265625" style="11" bestFit="1" customWidth="1"/>
    <col min="22" max="22" width="13.453125" style="11" bestFit="1" customWidth="1"/>
    <col min="23" max="23" width="12.26953125" style="11" bestFit="1" customWidth="1"/>
    <col min="24" max="24" width="9.7265625" style="11" bestFit="1" customWidth="1"/>
    <col min="25" max="25" width="13.453125" style="11" bestFit="1" customWidth="1"/>
    <col min="26" max="26" width="12.26953125" style="11" bestFit="1" customWidth="1"/>
    <col min="27" max="31" width="9.1796875" style="11"/>
    <col min="32" max="32" width="43.453125" style="11" bestFit="1" customWidth="1"/>
    <col min="33" max="16384" width="9.1796875" style="11"/>
  </cols>
  <sheetData>
    <row r="1" spans="2:33" ht="10.5" customHeight="1" thickBot="1" x14ac:dyDescent="0.4"/>
    <row r="2" spans="2:33" ht="20.25" customHeight="1" x14ac:dyDescent="0.35">
      <c r="B2" s="12"/>
      <c r="C2" s="13"/>
      <c r="D2" s="14"/>
      <c r="E2" s="14"/>
      <c r="F2" s="14"/>
      <c r="G2" s="14"/>
      <c r="H2" s="14"/>
      <c r="I2" s="14"/>
      <c r="J2" s="14"/>
      <c r="K2" s="14"/>
      <c r="L2" s="13"/>
      <c r="M2" s="13"/>
      <c r="N2" s="13"/>
      <c r="O2" s="13"/>
      <c r="P2" s="13"/>
      <c r="Q2" s="15"/>
    </row>
    <row r="3" spans="2:33" ht="15.5" x14ac:dyDescent="0.35">
      <c r="B3" s="16"/>
      <c r="C3" s="17"/>
      <c r="D3" s="18"/>
      <c r="E3" s="18"/>
      <c r="F3" s="18"/>
      <c r="G3" s="18"/>
      <c r="H3" s="18"/>
      <c r="I3" s="18"/>
      <c r="J3" s="18"/>
      <c r="K3" s="18"/>
      <c r="L3" s="17"/>
      <c r="M3" s="17"/>
      <c r="N3" s="17"/>
      <c r="O3" s="17"/>
      <c r="P3" s="17"/>
      <c r="Q3" s="19"/>
    </row>
    <row r="4" spans="2:33" ht="15.5" x14ac:dyDescent="0.35">
      <c r="B4" s="16"/>
      <c r="C4" s="17"/>
      <c r="D4" s="18"/>
      <c r="E4" s="18"/>
      <c r="F4" s="18"/>
      <c r="G4" s="18"/>
      <c r="H4" s="18"/>
      <c r="I4" s="18"/>
      <c r="J4" s="18"/>
      <c r="K4" s="18"/>
      <c r="L4" s="17"/>
      <c r="M4" s="17"/>
      <c r="N4" s="17"/>
      <c r="O4" s="17"/>
      <c r="P4" s="17"/>
      <c r="Q4" s="19"/>
    </row>
    <row r="5" spans="2:33" ht="15.5" x14ac:dyDescent="0.35">
      <c r="B5" s="16"/>
      <c r="C5" s="17"/>
      <c r="D5" s="18"/>
      <c r="E5" s="18"/>
      <c r="F5" s="18"/>
      <c r="G5" s="18"/>
      <c r="H5" s="18"/>
      <c r="I5" s="18"/>
      <c r="J5" s="18"/>
      <c r="K5" s="18"/>
      <c r="L5" s="17"/>
      <c r="M5" s="17"/>
      <c r="N5" s="17"/>
      <c r="O5" s="17"/>
      <c r="P5" s="17"/>
      <c r="Q5" s="19"/>
    </row>
    <row r="6" spans="2:33" ht="15.5" x14ac:dyDescent="0.35">
      <c r="B6" s="20"/>
      <c r="C6" s="18"/>
      <c r="D6" s="18"/>
      <c r="E6" s="18"/>
      <c r="F6" s="18"/>
      <c r="G6" s="18"/>
      <c r="H6" s="18"/>
      <c r="I6" s="18"/>
      <c r="J6" s="18"/>
      <c r="K6" s="18"/>
      <c r="L6" s="17"/>
      <c r="M6" s="17"/>
      <c r="N6" s="17"/>
      <c r="O6" s="17"/>
      <c r="P6" s="17"/>
      <c r="Q6" s="19"/>
      <c r="AG6" s="11" t="s">
        <v>125</v>
      </c>
    </row>
    <row r="7" spans="2:33" ht="15.5" x14ac:dyDescent="0.35">
      <c r="B7" s="20"/>
      <c r="C7" s="18"/>
      <c r="D7" s="18"/>
      <c r="E7" s="18"/>
      <c r="F7" s="18"/>
      <c r="G7" s="18"/>
      <c r="H7" s="18"/>
      <c r="I7" s="18"/>
      <c r="J7" s="18"/>
      <c r="K7" s="18"/>
      <c r="L7" s="17"/>
      <c r="M7" s="17"/>
      <c r="N7" s="17"/>
      <c r="O7" s="17"/>
      <c r="P7" s="17"/>
      <c r="Q7" s="19"/>
      <c r="U7" s="110" t="s">
        <v>59</v>
      </c>
      <c r="V7" s="110"/>
      <c r="W7" s="110"/>
      <c r="X7" s="110" t="s">
        <v>60</v>
      </c>
      <c r="Y7" s="110"/>
      <c r="Z7" s="110"/>
      <c r="AG7" s="11" t="s">
        <v>124</v>
      </c>
    </row>
    <row r="8" spans="2:33" ht="15.5" x14ac:dyDescent="0.35">
      <c r="B8" s="20"/>
      <c r="C8" s="18"/>
      <c r="D8" s="18"/>
      <c r="E8" s="18"/>
      <c r="F8" s="18"/>
      <c r="G8" s="18"/>
      <c r="H8" s="18"/>
      <c r="I8" s="18"/>
      <c r="J8" s="18"/>
      <c r="K8" s="18"/>
      <c r="L8" s="17"/>
      <c r="M8" s="17"/>
      <c r="N8" s="17"/>
      <c r="O8" s="17"/>
      <c r="P8" s="17"/>
      <c r="Q8" s="19"/>
      <c r="U8" s="21" t="s">
        <v>219</v>
      </c>
      <c r="V8" s="109" t="s">
        <v>220</v>
      </c>
      <c r="W8" s="21" t="s">
        <v>64</v>
      </c>
      <c r="X8" s="109" t="s">
        <v>219</v>
      </c>
      <c r="Y8" s="109" t="s">
        <v>220</v>
      </c>
      <c r="Z8" s="21" t="s">
        <v>64</v>
      </c>
    </row>
    <row r="9" spans="2:33" ht="15.5" x14ac:dyDescent="0.35">
      <c r="B9" s="20"/>
      <c r="C9" s="18"/>
      <c r="D9" s="18"/>
      <c r="E9" s="18"/>
      <c r="F9" s="18"/>
      <c r="G9" s="18"/>
      <c r="H9" s="18"/>
      <c r="I9" s="18"/>
      <c r="J9" s="18"/>
      <c r="K9" s="18"/>
      <c r="L9" s="17"/>
      <c r="M9" s="17"/>
      <c r="N9" s="17"/>
      <c r="O9" s="17"/>
      <c r="P9" s="17"/>
      <c r="Q9" s="19"/>
      <c r="U9" s="21" t="s">
        <v>61</v>
      </c>
      <c r="V9" s="109">
        <f>+W9/6</f>
        <v>470</v>
      </c>
      <c r="W9" s="21">
        <v>2820</v>
      </c>
      <c r="X9" s="22" t="s">
        <v>61</v>
      </c>
      <c r="Y9" s="109">
        <f>+Z9/6</f>
        <v>440</v>
      </c>
      <c r="Z9" s="21">
        <v>2640</v>
      </c>
    </row>
    <row r="10" spans="2:33" ht="15.5" x14ac:dyDescent="0.35">
      <c r="B10" s="20"/>
      <c r="C10" s="18"/>
      <c r="D10" s="18"/>
      <c r="E10" s="18"/>
      <c r="F10" s="18"/>
      <c r="G10" s="18"/>
      <c r="H10" s="18"/>
      <c r="I10" s="18"/>
      <c r="J10" s="18"/>
      <c r="K10" s="18"/>
      <c r="L10" s="17"/>
      <c r="M10" s="17"/>
      <c r="N10" s="17"/>
      <c r="O10" s="17"/>
      <c r="P10" s="17"/>
      <c r="Q10" s="19"/>
      <c r="U10" s="21" t="s">
        <v>62</v>
      </c>
      <c r="V10" s="109">
        <f t="shared" ref="V10:V11" si="0">+W10/6</f>
        <v>150</v>
      </c>
      <c r="W10" s="21">
        <v>900</v>
      </c>
      <c r="X10" s="21" t="s">
        <v>63</v>
      </c>
      <c r="Y10" s="109">
        <f t="shared" ref="Y10:Y11" si="1">+Z10/6</f>
        <v>100</v>
      </c>
      <c r="Z10" s="22">
        <v>600</v>
      </c>
    </row>
    <row r="11" spans="2:33" ht="16" thickBot="1" x14ac:dyDescent="0.4">
      <c r="B11" s="16"/>
      <c r="C11" s="17"/>
      <c r="D11" s="18"/>
      <c r="E11" s="18"/>
      <c r="F11" s="18"/>
      <c r="G11" s="18"/>
      <c r="H11" s="18"/>
      <c r="I11" s="18"/>
      <c r="J11" s="18"/>
      <c r="K11" s="18"/>
      <c r="L11" s="17"/>
      <c r="M11" s="17"/>
      <c r="N11" s="17"/>
      <c r="O11" s="17"/>
      <c r="P11" s="17"/>
      <c r="Q11" s="19"/>
      <c r="U11" s="21" t="s">
        <v>27</v>
      </c>
      <c r="V11" s="109">
        <f t="shared" si="0"/>
        <v>100</v>
      </c>
      <c r="W11" s="21">
        <v>600</v>
      </c>
      <c r="X11" s="21" t="s">
        <v>62</v>
      </c>
      <c r="Y11" s="109">
        <f t="shared" si="1"/>
        <v>200</v>
      </c>
      <c r="Z11" s="22">
        <v>1200</v>
      </c>
    </row>
    <row r="12" spans="2:33" ht="19.5" customHeight="1" thickBot="1" x14ac:dyDescent="0.4">
      <c r="B12" s="23" t="s">
        <v>50</v>
      </c>
      <c r="C12" s="7">
        <v>30</v>
      </c>
      <c r="D12" s="127"/>
      <c r="E12" s="123" t="s">
        <v>115</v>
      </c>
      <c r="F12" s="124"/>
      <c r="G12" s="63" t="s">
        <v>218</v>
      </c>
      <c r="H12" s="81" t="s">
        <v>125</v>
      </c>
      <c r="I12" s="80"/>
      <c r="J12" s="80"/>
      <c r="K12" s="18"/>
      <c r="L12" s="17"/>
      <c r="M12" s="17"/>
      <c r="N12" s="17"/>
      <c r="O12" s="17"/>
      <c r="P12" s="17"/>
      <c r="Q12" s="19"/>
      <c r="T12" s="21" t="s">
        <v>216</v>
      </c>
      <c r="U12" s="24"/>
      <c r="V12" s="24"/>
      <c r="W12" s="25">
        <f>1.2*W9+1*W10+0.2*W11</f>
        <v>4404</v>
      </c>
      <c r="X12" s="24"/>
      <c r="Y12" s="24"/>
      <c r="Z12" s="25">
        <f>1.2*Z9+1.2*Z10+1*Z11</f>
        <v>5088</v>
      </c>
    </row>
    <row r="13" spans="2:33" ht="19.5" customHeight="1" thickBot="1" x14ac:dyDescent="0.4">
      <c r="B13" s="23" t="s">
        <v>109</v>
      </c>
      <c r="C13" s="10">
        <v>1.0699999999999999E-2</v>
      </c>
      <c r="D13" s="127"/>
      <c r="E13" s="123" t="s">
        <v>110</v>
      </c>
      <c r="F13" s="124"/>
      <c r="G13" s="62">
        <v>0.13100000000000001</v>
      </c>
      <c r="H13" s="129"/>
      <c r="I13" s="130"/>
      <c r="J13" s="130"/>
      <c r="K13" s="18"/>
      <c r="L13" s="17"/>
      <c r="M13" s="17"/>
      <c r="N13" s="17"/>
      <c r="O13" s="17"/>
      <c r="P13" s="17"/>
      <c r="Q13" s="19"/>
      <c r="T13" s="57"/>
      <c r="U13" s="58"/>
      <c r="V13" s="58"/>
      <c r="W13" s="59"/>
      <c r="X13" s="58"/>
      <c r="Y13" s="58"/>
      <c r="Z13" s="59"/>
    </row>
    <row r="14" spans="2:33" ht="19.5" customHeight="1" thickBot="1" x14ac:dyDescent="0.4">
      <c r="B14" s="23" t="s">
        <v>79</v>
      </c>
      <c r="C14" s="7" t="s">
        <v>81</v>
      </c>
      <c r="D14" s="127"/>
      <c r="E14" s="125" t="s">
        <v>217</v>
      </c>
      <c r="F14" s="126"/>
      <c r="G14" s="63">
        <v>50</v>
      </c>
      <c r="H14" s="129"/>
      <c r="I14" s="130"/>
      <c r="J14" s="130"/>
      <c r="K14" s="18"/>
      <c r="L14" s="17"/>
      <c r="M14" s="17"/>
      <c r="N14" s="17"/>
      <c r="O14" s="17"/>
      <c r="P14" s="17"/>
      <c r="Q14" s="19"/>
    </row>
    <row r="15" spans="2:33" ht="19.5" customHeight="1" thickBot="1" x14ac:dyDescent="0.4">
      <c r="B15" s="23" t="s">
        <v>5</v>
      </c>
      <c r="C15" s="68">
        <f>+IF($C$14="Mander",Mander!C24,Hoshikuma!F19)</f>
        <v>3.8832000000000007E-3</v>
      </c>
      <c r="D15" s="127"/>
      <c r="E15" s="123" t="s">
        <v>111</v>
      </c>
      <c r="F15" s="124"/>
      <c r="G15" s="70">
        <v>1.2</v>
      </c>
      <c r="H15" s="129"/>
      <c r="I15" s="130"/>
      <c r="J15" s="130"/>
      <c r="K15" s="18"/>
      <c r="L15" s="17"/>
      <c r="M15" s="17"/>
      <c r="N15" s="17"/>
      <c r="O15" s="17"/>
      <c r="P15" s="17"/>
      <c r="Q15" s="19"/>
    </row>
    <row r="16" spans="2:33" ht="19.5" customHeight="1" thickBot="1" x14ac:dyDescent="0.4">
      <c r="B16" s="26" t="s">
        <v>6</v>
      </c>
      <c r="C16" s="68">
        <f>+IF($C$14="Mander",Mander!C25,Hoshikuma!F20)</f>
        <v>1.0942822222222221E-2</v>
      </c>
      <c r="D16" s="127"/>
      <c r="E16" s="123" t="s">
        <v>114</v>
      </c>
      <c r="F16" s="124"/>
      <c r="G16" s="65">
        <f>0.06*C12^0.5*G14*10/400/0.85/10</f>
        <v>4.8328460956338193E-2</v>
      </c>
      <c r="H16" s="129"/>
      <c r="I16" s="130"/>
      <c r="J16" s="130"/>
      <c r="K16" s="18"/>
      <c r="L16" s="17"/>
      <c r="M16" s="27" t="s">
        <v>80</v>
      </c>
      <c r="N16" s="17"/>
      <c r="O16" s="17"/>
      <c r="P16" s="17"/>
      <c r="Q16" s="19"/>
      <c r="U16" s="28"/>
      <c r="V16" s="28"/>
    </row>
    <row r="17" spans="2:32" ht="19.5" customHeight="1" thickBot="1" x14ac:dyDescent="0.4">
      <c r="B17" s="26" t="s">
        <v>7</v>
      </c>
      <c r="C17" s="69">
        <v>0.1</v>
      </c>
      <c r="D17" s="127"/>
      <c r="E17" s="123" t="s">
        <v>112</v>
      </c>
      <c r="F17" s="124"/>
      <c r="G17" s="66">
        <v>7.5</v>
      </c>
      <c r="H17" s="129"/>
      <c r="I17" s="130"/>
      <c r="J17" s="130"/>
      <c r="K17" s="18"/>
      <c r="L17" s="17"/>
      <c r="M17" s="27" t="s">
        <v>81</v>
      </c>
      <c r="N17" s="17"/>
      <c r="O17" s="17"/>
      <c r="P17" s="17"/>
      <c r="Q17" s="19"/>
      <c r="U17" s="28"/>
      <c r="V17" s="28"/>
    </row>
    <row r="18" spans="2:32" ht="19.5" customHeight="1" thickBot="1" x14ac:dyDescent="0.4">
      <c r="B18" s="29" t="s">
        <v>83</v>
      </c>
      <c r="C18" s="69">
        <f>+IF($C$14="Mander",Mander!C23,Hoshikuma!F21)</f>
        <v>33.252800000000001</v>
      </c>
      <c r="D18" s="127"/>
      <c r="E18" s="123" t="s">
        <v>116</v>
      </c>
      <c r="F18" s="124"/>
      <c r="G18" s="67">
        <f>+ROUND((G13*G17/3.14*4)^0.5,1)</f>
        <v>1.1000000000000001</v>
      </c>
      <c r="H18" s="129"/>
      <c r="I18" s="130"/>
      <c r="J18" s="130"/>
      <c r="K18" s="18"/>
      <c r="L18" s="17"/>
      <c r="M18" s="27"/>
      <c r="N18" s="17"/>
      <c r="O18" s="17"/>
      <c r="P18" s="17"/>
      <c r="Q18" s="19"/>
      <c r="U18" s="28"/>
      <c r="V18" s="28"/>
    </row>
    <row r="19" spans="2:32" ht="19.5" customHeight="1" thickBot="1" x14ac:dyDescent="0.4">
      <c r="B19" s="29" t="s">
        <v>82</v>
      </c>
      <c r="C19" s="69">
        <f>+(3300*(C12)^0.5+6900)*(25/23)^1.5</f>
        <v>28302.255683406936</v>
      </c>
      <c r="D19" s="128"/>
      <c r="E19" s="123" t="s">
        <v>113</v>
      </c>
      <c r="F19" s="124"/>
      <c r="G19" s="75">
        <f>IF(G13&gt;G16,G13*G17*4*(G14+G15)*100/G17/(G14^2*100),"Check min")</f>
        <v>1.073152E-2</v>
      </c>
      <c r="H19" s="131"/>
      <c r="I19" s="132"/>
      <c r="J19" s="132"/>
      <c r="K19" s="18"/>
      <c r="L19" s="17"/>
      <c r="M19" s="17"/>
      <c r="N19" s="17"/>
      <c r="O19" s="17"/>
      <c r="P19" s="17"/>
      <c r="Q19" s="19"/>
    </row>
    <row r="20" spans="2:32" ht="3" customHeight="1" thickBot="1" x14ac:dyDescent="0.4">
      <c r="B20" s="71"/>
      <c r="C20" s="72"/>
      <c r="D20" s="60"/>
      <c r="E20" s="73"/>
      <c r="F20" s="74"/>
      <c r="G20" s="64"/>
      <c r="H20" s="60"/>
      <c r="I20" s="61"/>
      <c r="J20" s="61"/>
      <c r="K20" s="18"/>
      <c r="L20" s="17"/>
      <c r="M20" s="17"/>
      <c r="N20" s="17"/>
      <c r="O20" s="17"/>
      <c r="P20" s="17"/>
      <c r="Q20" s="19"/>
    </row>
    <row r="21" spans="2:32" ht="18" customHeight="1" thickBot="1" x14ac:dyDescent="0.4">
      <c r="B21" s="30" t="s">
        <v>0</v>
      </c>
      <c r="C21" s="114"/>
      <c r="D21" s="115"/>
      <c r="E21" s="116"/>
      <c r="F21" s="31" t="s">
        <v>48</v>
      </c>
      <c r="G21" s="32" t="s">
        <v>49</v>
      </c>
      <c r="H21" s="111"/>
      <c r="I21" s="31" t="s">
        <v>48</v>
      </c>
      <c r="J21" s="32" t="s">
        <v>49</v>
      </c>
      <c r="K21" s="33"/>
      <c r="L21" s="17"/>
      <c r="M21" s="34"/>
      <c r="N21" s="35"/>
      <c r="O21" s="17"/>
      <c r="P21" s="17"/>
      <c r="Q21" s="19"/>
    </row>
    <row r="22" spans="2:32" ht="18" customHeight="1" x14ac:dyDescent="0.35">
      <c r="B22" s="36" t="s">
        <v>1</v>
      </c>
      <c r="C22" s="117"/>
      <c r="D22" s="118"/>
      <c r="E22" s="119"/>
      <c r="F22" s="36" t="s">
        <v>51</v>
      </c>
      <c r="G22" s="37">
        <f>C15*0.35</f>
        <v>1.3591200000000001E-3</v>
      </c>
      <c r="H22" s="112"/>
      <c r="I22" s="36" t="s">
        <v>55</v>
      </c>
      <c r="J22" s="37">
        <f>0.06*C17</f>
        <v>6.0000000000000001E-3</v>
      </c>
      <c r="K22" s="33"/>
      <c r="L22" s="17"/>
      <c r="M22" s="34"/>
      <c r="N22" s="35"/>
      <c r="O22" s="17"/>
      <c r="P22" s="17"/>
      <c r="Q22" s="19"/>
    </row>
    <row r="23" spans="2:32" ht="18" customHeight="1" x14ac:dyDescent="0.35">
      <c r="B23" s="38" t="s">
        <v>2</v>
      </c>
      <c r="C23" s="117"/>
      <c r="D23" s="118"/>
      <c r="E23" s="119"/>
      <c r="F23" s="38" t="s">
        <v>52</v>
      </c>
      <c r="G23" s="39">
        <f>+C15</f>
        <v>3.8832000000000007E-3</v>
      </c>
      <c r="H23" s="112"/>
      <c r="I23" s="38" t="s">
        <v>56</v>
      </c>
      <c r="J23" s="39">
        <f>0.25*C17</f>
        <v>2.5000000000000001E-2</v>
      </c>
      <c r="K23" s="33"/>
      <c r="L23" s="17"/>
      <c r="M23" s="34"/>
      <c r="N23" s="35"/>
      <c r="O23" s="17"/>
      <c r="P23" s="17"/>
      <c r="Q23" s="19"/>
    </row>
    <row r="24" spans="2:32" ht="18" customHeight="1" x14ac:dyDescent="0.35">
      <c r="B24" s="40" t="s">
        <v>3</v>
      </c>
      <c r="C24" s="117"/>
      <c r="D24" s="118"/>
      <c r="E24" s="119"/>
      <c r="F24" s="40" t="s">
        <v>54</v>
      </c>
      <c r="G24" s="41">
        <f>+IF(C14="Mander",C18*0.8,Hoshikuma!F41)</f>
        <v>6.7070488888888889E-3</v>
      </c>
      <c r="H24" s="112"/>
      <c r="I24" s="40" t="s">
        <v>57</v>
      </c>
      <c r="J24" s="41">
        <f>0.58*C17</f>
        <v>5.7999999999999996E-2</v>
      </c>
      <c r="K24" s="33"/>
      <c r="L24" s="17"/>
      <c r="M24" s="17"/>
      <c r="N24" s="17"/>
      <c r="O24" s="17"/>
      <c r="P24" s="17"/>
      <c r="Q24" s="19"/>
    </row>
    <row r="25" spans="2:32" ht="18" thickBot="1" x14ac:dyDescent="0.4">
      <c r="B25" s="42" t="s">
        <v>4</v>
      </c>
      <c r="C25" s="120"/>
      <c r="D25" s="121"/>
      <c r="E25" s="122"/>
      <c r="F25" s="42" t="s">
        <v>53</v>
      </c>
      <c r="G25" s="43">
        <f>+C16</f>
        <v>1.0942822222222221E-2</v>
      </c>
      <c r="H25" s="113"/>
      <c r="I25" s="42" t="s">
        <v>58</v>
      </c>
      <c r="J25" s="43">
        <f>1*C17</f>
        <v>0.1</v>
      </c>
      <c r="K25" s="44"/>
      <c r="L25" s="45"/>
      <c r="M25" s="45"/>
      <c r="N25" s="45"/>
      <c r="O25" s="45"/>
      <c r="P25" s="45"/>
      <c r="Q25" s="46"/>
      <c r="X25" s="28"/>
      <c r="Y25" s="28"/>
      <c r="AF25" s="47"/>
    </row>
    <row r="27" spans="2:32" x14ac:dyDescent="0.35">
      <c r="E27" s="48"/>
      <c r="H27" s="11">
        <f>+G13*G17*4*(G14+G15)*100/G17/(G14^2*100)</f>
        <v>1.073152E-2</v>
      </c>
    </row>
    <row r="28" spans="2:32" x14ac:dyDescent="0.35">
      <c r="E28" s="49"/>
    </row>
    <row r="29" spans="2:32" x14ac:dyDescent="0.35">
      <c r="D29" s="49"/>
      <c r="H29" s="11">
        <f>+(G15^3.14/4*4*G14*(100/G17))/(G14*G14*100)</f>
        <v>4.7271332538037086E-3</v>
      </c>
    </row>
    <row r="35" spans="6:33" x14ac:dyDescent="0.35">
      <c r="F35" s="50"/>
      <c r="G35" s="50"/>
    </row>
    <row r="36" spans="6:33" x14ac:dyDescent="0.35">
      <c r="F36" s="50"/>
      <c r="G36" s="50"/>
    </row>
    <row r="40" spans="6:33" x14ac:dyDescent="0.35">
      <c r="AC40" s="47"/>
      <c r="AD40" s="47"/>
      <c r="AE40" s="47"/>
      <c r="AF40" s="47"/>
      <c r="AG40" s="47"/>
    </row>
    <row r="41" spans="6:33" x14ac:dyDescent="0.35">
      <c r="AC41" s="47"/>
      <c r="AD41" s="47"/>
      <c r="AE41" s="51"/>
      <c r="AF41" s="47"/>
      <c r="AG41" s="51"/>
    </row>
    <row r="42" spans="6:33" x14ac:dyDescent="0.35">
      <c r="AC42" s="47"/>
      <c r="AD42" s="47"/>
      <c r="AE42" s="51"/>
      <c r="AF42" s="47"/>
      <c r="AG42" s="51"/>
    </row>
    <row r="43" spans="6:33" x14ac:dyDescent="0.35">
      <c r="AC43" s="47"/>
      <c r="AD43" s="47"/>
      <c r="AE43" s="51"/>
      <c r="AF43" s="47"/>
      <c r="AG43" s="51"/>
    </row>
    <row r="44" spans="6:33" x14ac:dyDescent="0.35">
      <c r="AC44" s="47"/>
      <c r="AD44" s="47"/>
      <c r="AE44" s="51"/>
      <c r="AF44" s="47"/>
      <c r="AG44" s="51"/>
    </row>
    <row r="45" spans="6:33" x14ac:dyDescent="0.35">
      <c r="AC45" s="47"/>
      <c r="AD45" s="47"/>
      <c r="AE45" s="51"/>
      <c r="AF45" s="47"/>
      <c r="AG45" s="51"/>
    </row>
    <row r="46" spans="6:33" x14ac:dyDescent="0.35">
      <c r="AC46" s="47"/>
      <c r="AD46" s="47"/>
      <c r="AE46" s="51"/>
      <c r="AF46" s="47"/>
      <c r="AG46" s="51"/>
    </row>
    <row r="47" spans="6:33" x14ac:dyDescent="0.35">
      <c r="AC47" s="47"/>
      <c r="AD47" s="47"/>
      <c r="AE47" s="51"/>
      <c r="AF47" s="47"/>
      <c r="AG47" s="51"/>
    </row>
    <row r="48" spans="6:33" x14ac:dyDescent="0.35">
      <c r="AC48" s="47"/>
      <c r="AD48" s="47"/>
      <c r="AE48" s="51"/>
      <c r="AF48" s="47"/>
      <c r="AG48" s="51"/>
    </row>
    <row r="49" spans="29:33" x14ac:dyDescent="0.35">
      <c r="AC49" s="47"/>
      <c r="AD49" s="47"/>
      <c r="AE49" s="51"/>
      <c r="AF49" s="47"/>
      <c r="AG49" s="51"/>
    </row>
    <row r="50" spans="29:33" x14ac:dyDescent="0.35">
      <c r="AC50" s="47"/>
      <c r="AD50" s="47"/>
      <c r="AE50" s="51"/>
      <c r="AF50" s="47"/>
      <c r="AG50" s="51"/>
    </row>
    <row r="51" spans="29:33" x14ac:dyDescent="0.35">
      <c r="AC51" s="47"/>
      <c r="AD51" s="47"/>
      <c r="AE51" s="51"/>
      <c r="AF51" s="47"/>
      <c r="AG51" s="51"/>
    </row>
    <row r="52" spans="29:33" x14ac:dyDescent="0.35">
      <c r="AC52" s="47"/>
      <c r="AD52" s="47"/>
      <c r="AE52" s="51"/>
      <c r="AF52" s="47"/>
      <c r="AG52" s="51"/>
    </row>
    <row r="53" spans="29:33" x14ac:dyDescent="0.35">
      <c r="AC53" s="47"/>
      <c r="AD53" s="47"/>
      <c r="AE53" s="47"/>
      <c r="AF53" s="47"/>
      <c r="AG53" s="47"/>
    </row>
    <row r="54" spans="29:33" x14ac:dyDescent="0.35">
      <c r="AC54" s="47"/>
      <c r="AD54" s="47"/>
      <c r="AE54" s="47"/>
      <c r="AF54" s="47"/>
      <c r="AG54" s="47"/>
    </row>
    <row r="55" spans="29:33" x14ac:dyDescent="0.35">
      <c r="AC55" s="47"/>
      <c r="AD55" s="47"/>
      <c r="AE55" s="47"/>
      <c r="AF55" s="47"/>
      <c r="AG55" s="47"/>
    </row>
    <row r="56" spans="29:33" x14ac:dyDescent="0.35">
      <c r="AC56" s="47"/>
      <c r="AD56" s="47"/>
      <c r="AE56" s="47"/>
      <c r="AF56" s="47"/>
      <c r="AG56" s="47"/>
    </row>
    <row r="57" spans="29:33" x14ac:dyDescent="0.35">
      <c r="AC57" s="47"/>
      <c r="AD57" s="47"/>
      <c r="AE57" s="47"/>
      <c r="AF57" s="47"/>
      <c r="AG57" s="47"/>
    </row>
    <row r="58" spans="29:33" x14ac:dyDescent="0.35">
      <c r="AC58" s="47"/>
      <c r="AD58" s="47"/>
      <c r="AE58" s="47"/>
      <c r="AF58" s="47"/>
      <c r="AG58" s="47"/>
    </row>
    <row r="62" spans="29:33" x14ac:dyDescent="0.35">
      <c r="AC62" s="47"/>
    </row>
    <row r="63" spans="29:33" x14ac:dyDescent="0.35">
      <c r="AE63" s="52"/>
      <c r="AF63" s="47"/>
      <c r="AG63" s="52"/>
    </row>
    <row r="64" spans="29:33" x14ac:dyDescent="0.35">
      <c r="AE64" s="52"/>
      <c r="AF64" s="47"/>
      <c r="AG64" s="52"/>
    </row>
    <row r="65" spans="29:33" x14ac:dyDescent="0.35">
      <c r="AE65" s="52"/>
      <c r="AF65" s="47"/>
      <c r="AG65" s="52"/>
    </row>
    <row r="66" spans="29:33" x14ac:dyDescent="0.35">
      <c r="AE66" s="52"/>
      <c r="AF66" s="47"/>
      <c r="AG66" s="52"/>
    </row>
    <row r="67" spans="29:33" x14ac:dyDescent="0.35">
      <c r="AC67" s="47"/>
      <c r="AE67" s="52"/>
      <c r="AG67" s="52"/>
    </row>
    <row r="68" spans="29:33" x14ac:dyDescent="0.35">
      <c r="AE68" s="52"/>
      <c r="AF68" s="47"/>
      <c r="AG68" s="52"/>
    </row>
    <row r="69" spans="29:33" x14ac:dyDescent="0.35">
      <c r="AE69" s="52"/>
      <c r="AF69" s="47"/>
      <c r="AG69" s="52"/>
    </row>
    <row r="70" spans="29:33" x14ac:dyDescent="0.35">
      <c r="AE70" s="52"/>
      <c r="AF70" s="47"/>
      <c r="AG70" s="52"/>
    </row>
    <row r="71" spans="29:33" x14ac:dyDescent="0.35">
      <c r="AE71" s="52"/>
      <c r="AF71" s="47"/>
      <c r="AG71" s="52"/>
    </row>
    <row r="72" spans="29:33" x14ac:dyDescent="0.35">
      <c r="AC72" s="47"/>
      <c r="AE72" s="52"/>
      <c r="AG72" s="52"/>
    </row>
    <row r="73" spans="29:33" x14ac:dyDescent="0.35">
      <c r="AE73" s="52"/>
      <c r="AF73" s="47"/>
      <c r="AG73" s="52"/>
    </row>
    <row r="74" spans="29:33" x14ac:dyDescent="0.35">
      <c r="AE74" s="52"/>
      <c r="AF74" s="47"/>
      <c r="AG74" s="52"/>
    </row>
    <row r="75" spans="29:33" x14ac:dyDescent="0.35">
      <c r="AE75" s="52"/>
      <c r="AF75" s="47"/>
      <c r="AG75" s="52"/>
    </row>
    <row r="76" spans="29:33" x14ac:dyDescent="0.35">
      <c r="AE76" s="52"/>
      <c r="AF76" s="47"/>
      <c r="AG76" s="52"/>
    </row>
    <row r="77" spans="29:33" x14ac:dyDescent="0.35">
      <c r="AC77" s="47"/>
      <c r="AE77" s="52"/>
      <c r="AG77" s="52"/>
    </row>
    <row r="78" spans="29:33" x14ac:dyDescent="0.35">
      <c r="AE78" s="52"/>
      <c r="AF78" s="47"/>
      <c r="AG78" s="52"/>
    </row>
    <row r="79" spans="29:33" x14ac:dyDescent="0.35">
      <c r="AE79" s="52"/>
      <c r="AF79" s="47"/>
      <c r="AG79" s="52"/>
    </row>
    <row r="80" spans="29:33" x14ac:dyDescent="0.35">
      <c r="AE80" s="52"/>
      <c r="AF80" s="47"/>
      <c r="AG80" s="52"/>
    </row>
    <row r="81" spans="31:33" x14ac:dyDescent="0.35">
      <c r="AE81" s="52"/>
      <c r="AF81" s="47"/>
      <c r="AG81" s="52"/>
    </row>
  </sheetData>
  <sheetProtection selectLockedCells="1"/>
  <mergeCells count="14">
    <mergeCell ref="X7:Z7"/>
    <mergeCell ref="U7:W7"/>
    <mergeCell ref="H21:H25"/>
    <mergeCell ref="C21:E25"/>
    <mergeCell ref="E16:F16"/>
    <mergeCell ref="E14:F14"/>
    <mergeCell ref="E13:F13"/>
    <mergeCell ref="E17:F17"/>
    <mergeCell ref="E12:F12"/>
    <mergeCell ref="E18:F18"/>
    <mergeCell ref="E15:F15"/>
    <mergeCell ref="E19:F19"/>
    <mergeCell ref="D12:D19"/>
    <mergeCell ref="H13:J19"/>
  </mergeCells>
  <dataValidations count="2">
    <dataValidation type="list" allowBlank="1" showInputMessage="1" showErrorMessage="1" sqref="C14" xr:uid="{00000000-0002-0000-0000-000000000000}">
      <formula1>$M$16:$M$17</formula1>
    </dataValidation>
    <dataValidation type="list" allowBlank="1" showInputMessage="1" showErrorMessage="1" sqref="H12" xr:uid="{00000000-0002-0000-0000-000001000000}">
      <formula1>$AG$6:$AG$7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DQ53"/>
  <sheetViews>
    <sheetView topLeftCell="N41" zoomScale="40" zoomScaleNormal="40" workbookViewId="0">
      <selection activeCell="AM103" sqref="AM103"/>
    </sheetView>
  </sheetViews>
  <sheetFormatPr defaultRowHeight="14.5" x14ac:dyDescent="0.35"/>
  <cols>
    <col min="43" max="43" width="9.54296875" customWidth="1"/>
  </cols>
  <sheetData>
    <row r="3" spans="3:121" x14ac:dyDescent="0.35">
      <c r="C3" t="s">
        <v>95</v>
      </c>
      <c r="M3" t="s">
        <v>95</v>
      </c>
      <c r="W3" t="s">
        <v>95</v>
      </c>
      <c r="AG3" t="s">
        <v>95</v>
      </c>
      <c r="AQ3" t="s">
        <v>95</v>
      </c>
      <c r="BA3" t="s">
        <v>95</v>
      </c>
      <c r="BK3" t="s">
        <v>95</v>
      </c>
      <c r="BU3" t="s">
        <v>95</v>
      </c>
      <c r="CE3" t="s">
        <v>95</v>
      </c>
      <c r="CO3" t="s">
        <v>95</v>
      </c>
      <c r="CY3" t="s">
        <v>95</v>
      </c>
      <c r="DI3" t="s">
        <v>95</v>
      </c>
    </row>
    <row r="4" spans="3:121" x14ac:dyDescent="0.35">
      <c r="C4" t="e">
        <v>#NAME?</v>
      </c>
      <c r="D4">
        <v>8001</v>
      </c>
      <c r="E4" t="s">
        <v>98</v>
      </c>
      <c r="M4" t="e">
        <v>#NAME?</v>
      </c>
      <c r="N4">
        <v>8002</v>
      </c>
      <c r="O4" t="s">
        <v>98</v>
      </c>
      <c r="W4" t="e">
        <f>------------------------------Frame</f>
        <v>#NAME?</v>
      </c>
      <c r="X4">
        <v>8003</v>
      </c>
      <c r="Y4" t="s">
        <v>98</v>
      </c>
      <c r="AG4" t="e">
        <v>#NAME?</v>
      </c>
      <c r="AH4">
        <v>8004</v>
      </c>
      <c r="AI4" t="s">
        <v>98</v>
      </c>
      <c r="AQ4" t="e">
        <v>#NAME?</v>
      </c>
      <c r="AR4">
        <v>8005</v>
      </c>
      <c r="AS4" t="s">
        <v>98</v>
      </c>
      <c r="BA4" t="e">
        <v>#NAME?</v>
      </c>
      <c r="BB4">
        <v>8006</v>
      </c>
      <c r="BC4" t="s">
        <v>98</v>
      </c>
      <c r="BK4" t="e">
        <v>#NAME?</v>
      </c>
      <c r="BL4">
        <v>8007</v>
      </c>
      <c r="BM4" t="s">
        <v>98</v>
      </c>
      <c r="BU4" t="e">
        <f>------------------------------Frame</f>
        <v>#NAME?</v>
      </c>
      <c r="BV4">
        <v>8008</v>
      </c>
      <c r="BW4" t="s">
        <v>98</v>
      </c>
      <c r="CE4" t="e">
        <f>------------------------------Frame</f>
        <v>#NAME?</v>
      </c>
      <c r="CF4">
        <v>8009</v>
      </c>
      <c r="CG4" t="s">
        <v>98</v>
      </c>
      <c r="CO4" t="e">
        <f>------------------------------Frame</f>
        <v>#NAME?</v>
      </c>
      <c r="CP4">
        <v>8010</v>
      </c>
      <c r="CQ4" t="s">
        <v>98</v>
      </c>
      <c r="CY4" t="e">
        <f>------------------------------Frame</f>
        <v>#NAME?</v>
      </c>
      <c r="CZ4">
        <v>8011</v>
      </c>
      <c r="DA4" t="s">
        <v>98</v>
      </c>
      <c r="DI4" t="e">
        <f>------------------------------Frame</f>
        <v>#NAME?</v>
      </c>
      <c r="DJ4">
        <v>8012</v>
      </c>
      <c r="DK4" t="s">
        <v>98</v>
      </c>
    </row>
    <row r="5" spans="3:121" x14ac:dyDescent="0.35">
      <c r="C5" t="s">
        <v>96</v>
      </c>
      <c r="M5" t="s">
        <v>96</v>
      </c>
      <c r="W5" t="s">
        <v>96</v>
      </c>
      <c r="AG5" t="s">
        <v>96</v>
      </c>
      <c r="AQ5" t="s">
        <v>96</v>
      </c>
      <c r="BA5" t="s">
        <v>96</v>
      </c>
      <c r="BK5" t="s">
        <v>96</v>
      </c>
      <c r="BU5" t="s">
        <v>96</v>
      </c>
      <c r="CE5" t="s">
        <v>96</v>
      </c>
      <c r="CO5" t="s">
        <v>96</v>
      </c>
      <c r="CY5" t="s">
        <v>96</v>
      </c>
      <c r="DI5" t="s">
        <v>96</v>
      </c>
    </row>
    <row r="6" spans="3:121" x14ac:dyDescent="0.35">
      <c r="D6" t="s">
        <v>90</v>
      </c>
      <c r="E6" t="s">
        <v>91</v>
      </c>
      <c r="F6" t="s">
        <v>92</v>
      </c>
      <c r="G6" t="s">
        <v>93</v>
      </c>
      <c r="H6" t="s">
        <v>99</v>
      </c>
      <c r="I6" t="s">
        <v>100</v>
      </c>
      <c r="J6" t="s">
        <v>101</v>
      </c>
      <c r="K6" t="s">
        <v>102</v>
      </c>
      <c r="N6" t="s">
        <v>90</v>
      </c>
      <c r="O6" t="s">
        <v>91</v>
      </c>
      <c r="P6" t="s">
        <v>92</v>
      </c>
      <c r="Q6" t="s">
        <v>93</v>
      </c>
      <c r="R6" t="s">
        <v>99</v>
      </c>
      <c r="S6" t="s">
        <v>100</v>
      </c>
      <c r="T6" t="s">
        <v>101</v>
      </c>
      <c r="U6" t="s">
        <v>102</v>
      </c>
      <c r="X6" t="s">
        <v>90</v>
      </c>
      <c r="Y6" t="s">
        <v>91</v>
      </c>
      <c r="Z6" t="s">
        <v>92</v>
      </c>
      <c r="AA6" t="s">
        <v>93</v>
      </c>
      <c r="AB6" t="s">
        <v>99</v>
      </c>
      <c r="AC6" t="s">
        <v>100</v>
      </c>
      <c r="AD6" t="s">
        <v>101</v>
      </c>
      <c r="AE6" t="s">
        <v>102</v>
      </c>
      <c r="AH6" t="s">
        <v>90</v>
      </c>
      <c r="AI6" t="s">
        <v>91</v>
      </c>
      <c r="AJ6" t="s">
        <v>92</v>
      </c>
      <c r="AK6" t="s">
        <v>93</v>
      </c>
      <c r="AL6" t="s">
        <v>99</v>
      </c>
      <c r="AM6" t="s">
        <v>100</v>
      </c>
      <c r="AN6" t="s">
        <v>101</v>
      </c>
      <c r="AO6" t="s">
        <v>102</v>
      </c>
      <c r="AR6" t="s">
        <v>90</v>
      </c>
      <c r="AS6" t="s">
        <v>91</v>
      </c>
      <c r="AT6" t="s">
        <v>92</v>
      </c>
      <c r="AU6" t="s">
        <v>93</v>
      </c>
      <c r="AV6" t="s">
        <v>99</v>
      </c>
      <c r="AW6" t="s">
        <v>100</v>
      </c>
      <c r="AX6" t="s">
        <v>101</v>
      </c>
      <c r="AY6" t="s">
        <v>102</v>
      </c>
      <c r="BB6" t="s">
        <v>90</v>
      </c>
      <c r="BC6" t="s">
        <v>91</v>
      </c>
      <c r="BD6" t="s">
        <v>92</v>
      </c>
      <c r="BE6" t="s">
        <v>93</v>
      </c>
      <c r="BF6" t="s">
        <v>99</v>
      </c>
      <c r="BG6" t="s">
        <v>100</v>
      </c>
      <c r="BH6" t="s">
        <v>101</v>
      </c>
      <c r="BI6" t="s">
        <v>102</v>
      </c>
      <c r="BL6" t="s">
        <v>90</v>
      </c>
      <c r="BM6" t="s">
        <v>91</v>
      </c>
      <c r="BN6" t="s">
        <v>92</v>
      </c>
      <c r="BO6" t="s">
        <v>93</v>
      </c>
      <c r="BP6" t="s">
        <v>99</v>
      </c>
      <c r="BQ6" t="s">
        <v>100</v>
      </c>
      <c r="BR6" t="s">
        <v>101</v>
      </c>
      <c r="BS6" t="s">
        <v>102</v>
      </c>
      <c r="BV6" t="s">
        <v>90</v>
      </c>
      <c r="BW6" t="s">
        <v>91</v>
      </c>
      <c r="BX6" t="s">
        <v>92</v>
      </c>
      <c r="BY6" t="s">
        <v>93</v>
      </c>
      <c r="BZ6" t="s">
        <v>99</v>
      </c>
      <c r="CA6" t="s">
        <v>100</v>
      </c>
      <c r="CB6" t="s">
        <v>101</v>
      </c>
      <c r="CC6" t="s">
        <v>102</v>
      </c>
      <c r="CF6" t="s">
        <v>90</v>
      </c>
      <c r="CG6" t="s">
        <v>91</v>
      </c>
      <c r="CH6" t="s">
        <v>92</v>
      </c>
      <c r="CI6" t="s">
        <v>93</v>
      </c>
      <c r="CJ6" t="s">
        <v>99</v>
      </c>
      <c r="CK6" t="s">
        <v>100</v>
      </c>
      <c r="CL6" t="s">
        <v>101</v>
      </c>
      <c r="CM6" t="s">
        <v>102</v>
      </c>
      <c r="CP6" t="s">
        <v>90</v>
      </c>
      <c r="CQ6" t="s">
        <v>91</v>
      </c>
      <c r="CR6" t="s">
        <v>92</v>
      </c>
      <c r="CS6" t="s">
        <v>93</v>
      </c>
      <c r="CT6" t="s">
        <v>99</v>
      </c>
      <c r="CU6" t="s">
        <v>100</v>
      </c>
      <c r="CV6" t="s">
        <v>101</v>
      </c>
      <c r="CW6" t="s">
        <v>102</v>
      </c>
      <c r="CZ6" t="s">
        <v>90</v>
      </c>
      <c r="DA6" t="s">
        <v>91</v>
      </c>
      <c r="DB6" t="s">
        <v>92</v>
      </c>
      <c r="DC6" t="s">
        <v>93</v>
      </c>
      <c r="DD6" t="s">
        <v>99</v>
      </c>
      <c r="DE6" t="s">
        <v>100</v>
      </c>
      <c r="DF6" t="s">
        <v>101</v>
      </c>
      <c r="DG6" t="s">
        <v>102</v>
      </c>
      <c r="DJ6" t="s">
        <v>90</v>
      </c>
      <c r="DK6" t="s">
        <v>91</v>
      </c>
      <c r="DL6" t="s">
        <v>92</v>
      </c>
      <c r="DM6" t="s">
        <v>93</v>
      </c>
      <c r="DN6" t="s">
        <v>99</v>
      </c>
      <c r="DO6" t="s">
        <v>100</v>
      </c>
      <c r="DP6" t="s">
        <v>101</v>
      </c>
      <c r="DQ6" t="s">
        <v>102</v>
      </c>
    </row>
    <row r="7" spans="3:121" x14ac:dyDescent="0.35">
      <c r="C7" t="s">
        <v>1</v>
      </c>
      <c r="M7" t="s">
        <v>1</v>
      </c>
      <c r="W7" t="s">
        <v>1</v>
      </c>
      <c r="AG7" t="s">
        <v>1</v>
      </c>
      <c r="AQ7" t="s">
        <v>1</v>
      </c>
      <c r="BA7" t="s">
        <v>1</v>
      </c>
      <c r="BK7" t="s">
        <v>1</v>
      </c>
      <c r="BU7" t="s">
        <v>1</v>
      </c>
      <c r="CE7" t="s">
        <v>1</v>
      </c>
      <c r="CO7" t="s">
        <v>1</v>
      </c>
      <c r="CY7" t="s">
        <v>1</v>
      </c>
      <c r="DI7" t="s">
        <v>1</v>
      </c>
    </row>
    <row r="8" spans="3:121" x14ac:dyDescent="0.35">
      <c r="D8">
        <v>5.4999999999999997E-3</v>
      </c>
      <c r="E8">
        <v>6.4000000000000003E-3</v>
      </c>
      <c r="F8">
        <v>6.7000000000000002E-3</v>
      </c>
      <c r="G8">
        <v>5.7999999999999996E-3</v>
      </c>
      <c r="H8">
        <v>6.1999999999999998E-3</v>
      </c>
      <c r="I8">
        <v>6.7000000000000002E-3</v>
      </c>
      <c r="J8">
        <v>8.0999999999999996E-3</v>
      </c>
      <c r="K8">
        <v>9.4000000000000004E-3</v>
      </c>
      <c r="N8">
        <v>4.8999999999999998E-3</v>
      </c>
      <c r="O8">
        <v>6.3E-3</v>
      </c>
      <c r="P8">
        <v>6.3E-3</v>
      </c>
      <c r="Q8">
        <v>6.8999999999999999E-3</v>
      </c>
      <c r="R8">
        <v>5.7999999999999996E-3</v>
      </c>
      <c r="S8">
        <v>6.3E-3</v>
      </c>
      <c r="T8">
        <v>7.3000000000000001E-3</v>
      </c>
      <c r="U8">
        <v>9.4000000000000004E-3</v>
      </c>
      <c r="X8">
        <v>5.4999999999999997E-3</v>
      </c>
      <c r="Y8">
        <v>6.7999999999999996E-3</v>
      </c>
      <c r="Z8">
        <v>6.7999999999999996E-3</v>
      </c>
      <c r="AA8">
        <v>7.3000000000000001E-3</v>
      </c>
      <c r="AB8">
        <v>6.3E-3</v>
      </c>
      <c r="AC8">
        <v>6.6E-3</v>
      </c>
      <c r="AD8">
        <v>7.9000000000000008E-3</v>
      </c>
      <c r="AE8">
        <v>1.03E-2</v>
      </c>
      <c r="AH8">
        <v>6.1000000000000004E-3</v>
      </c>
      <c r="AI8">
        <v>7.4000000000000003E-3</v>
      </c>
      <c r="AJ8">
        <v>7.4000000000000003E-3</v>
      </c>
      <c r="AK8">
        <v>7.4000000000000003E-3</v>
      </c>
      <c r="AL8">
        <v>6.7999999999999996E-3</v>
      </c>
      <c r="AM8">
        <v>7.1000000000000004E-3</v>
      </c>
      <c r="AN8">
        <v>8.3000000000000001E-3</v>
      </c>
      <c r="AO8">
        <v>1.12E-2</v>
      </c>
      <c r="AR8">
        <v>5.1999999999999998E-3</v>
      </c>
      <c r="AS8">
        <v>5.3E-3</v>
      </c>
      <c r="AT8">
        <v>5.4999999999999997E-3</v>
      </c>
      <c r="AU8">
        <v>5.7000000000000002E-3</v>
      </c>
      <c r="AV8">
        <v>5.8999999999999999E-3</v>
      </c>
      <c r="AW8">
        <v>6.1999999999999998E-3</v>
      </c>
      <c r="AX8">
        <v>7.4000000000000003E-3</v>
      </c>
      <c r="AY8">
        <v>8.8999999999999999E-3</v>
      </c>
      <c r="BB8">
        <v>5.5999999999999999E-3</v>
      </c>
      <c r="BC8">
        <v>6.8999999999999999E-3</v>
      </c>
      <c r="BD8">
        <v>6.8999999999999999E-3</v>
      </c>
      <c r="BE8">
        <v>5.8999999999999999E-3</v>
      </c>
      <c r="BF8">
        <v>6.1999999999999998E-3</v>
      </c>
      <c r="BG8">
        <v>6.4999999999999997E-3</v>
      </c>
      <c r="BH8">
        <v>7.7999999999999996E-3</v>
      </c>
      <c r="BI8">
        <v>9.7999999999999997E-3</v>
      </c>
      <c r="BL8">
        <v>5.1000000000000004E-3</v>
      </c>
      <c r="BM8">
        <v>6.4000000000000003E-3</v>
      </c>
      <c r="BN8">
        <v>6.4000000000000003E-3</v>
      </c>
      <c r="BO8">
        <v>6.4999999999999997E-3</v>
      </c>
      <c r="BP8">
        <v>5.7000000000000002E-3</v>
      </c>
      <c r="BQ8">
        <v>6.7999999999999996E-3</v>
      </c>
      <c r="BR8">
        <v>7.9000000000000008E-3</v>
      </c>
      <c r="BS8">
        <v>8.6E-3</v>
      </c>
      <c r="BV8">
        <v>5.7999999999999996E-3</v>
      </c>
      <c r="BW8">
        <v>6.4000000000000003E-3</v>
      </c>
      <c r="BX8">
        <v>6.4000000000000003E-3</v>
      </c>
      <c r="BY8">
        <v>6.4000000000000003E-3</v>
      </c>
      <c r="BZ8">
        <v>6.4000000000000003E-3</v>
      </c>
      <c r="CA8">
        <v>7.0000000000000001E-3</v>
      </c>
      <c r="CB8">
        <v>8.3999999999999995E-3</v>
      </c>
      <c r="CC8">
        <v>1.0800000000000001E-2</v>
      </c>
      <c r="CF8">
        <v>5.7000000000000002E-3</v>
      </c>
      <c r="CG8">
        <v>6.4999999999999997E-3</v>
      </c>
      <c r="CH8">
        <v>6.4999999999999997E-3</v>
      </c>
      <c r="CI8">
        <v>5.7000000000000002E-3</v>
      </c>
      <c r="CJ8">
        <v>6.1000000000000004E-3</v>
      </c>
      <c r="CK8">
        <v>6.4000000000000003E-3</v>
      </c>
      <c r="CL8">
        <v>7.7000000000000002E-3</v>
      </c>
      <c r="CM8">
        <v>8.3999999999999995E-3</v>
      </c>
      <c r="CP8">
        <v>5.5999999999999999E-3</v>
      </c>
      <c r="CQ8">
        <v>6.8999999999999999E-3</v>
      </c>
      <c r="CR8">
        <v>6.8999999999999999E-3</v>
      </c>
      <c r="CS8">
        <v>6.3E-3</v>
      </c>
      <c r="CT8">
        <v>6.3E-3</v>
      </c>
      <c r="CU8">
        <v>6.1999999999999998E-3</v>
      </c>
      <c r="CV8">
        <v>7.4000000000000003E-3</v>
      </c>
      <c r="CW8">
        <v>8.2000000000000007E-3</v>
      </c>
      <c r="CZ8">
        <v>6.1000000000000004E-3</v>
      </c>
      <c r="DA8">
        <v>7.1000000000000004E-3</v>
      </c>
      <c r="DB8">
        <v>7.1999999999999998E-3</v>
      </c>
      <c r="DC8">
        <v>6.4999999999999997E-3</v>
      </c>
      <c r="DD8">
        <v>6.8999999999999999E-3</v>
      </c>
      <c r="DE8">
        <v>6.7000000000000002E-3</v>
      </c>
      <c r="DF8">
        <v>7.9000000000000008E-3</v>
      </c>
      <c r="DG8">
        <v>9.1999999999999998E-3</v>
      </c>
      <c r="DJ8">
        <v>6.4000000000000003E-3</v>
      </c>
      <c r="DK8">
        <v>7.7999999999999996E-3</v>
      </c>
      <c r="DL8">
        <v>7.7999999999999996E-3</v>
      </c>
      <c r="DM8">
        <v>7.0000000000000001E-3</v>
      </c>
      <c r="DN8">
        <v>7.4000000000000003E-3</v>
      </c>
      <c r="DO8">
        <v>7.3000000000000001E-3</v>
      </c>
      <c r="DP8">
        <v>8.3999999999999995E-3</v>
      </c>
      <c r="DQ8">
        <v>1.03E-2</v>
      </c>
    </row>
    <row r="10" spans="3:121" x14ac:dyDescent="0.35">
      <c r="C10" t="s">
        <v>2</v>
      </c>
      <c r="M10" t="s">
        <v>2</v>
      </c>
      <c r="W10" t="s">
        <v>2</v>
      </c>
      <c r="AG10" t="s">
        <v>2</v>
      </c>
      <c r="AQ10" t="s">
        <v>2</v>
      </c>
      <c r="BA10" t="s">
        <v>2</v>
      </c>
      <c r="BK10" t="s">
        <v>2</v>
      </c>
      <c r="BU10" t="s">
        <v>2</v>
      </c>
      <c r="CE10" t="s">
        <v>2</v>
      </c>
      <c r="CO10" t="s">
        <v>2</v>
      </c>
      <c r="CY10" t="s">
        <v>2</v>
      </c>
      <c r="DI10" t="s">
        <v>2</v>
      </c>
    </row>
    <row r="11" spans="3:121" x14ac:dyDescent="0.35">
      <c r="D11">
        <v>9.1999999999999998E-3</v>
      </c>
      <c r="E11">
        <v>9.9000000000000008E-3</v>
      </c>
      <c r="F11">
        <v>1.0800000000000001E-2</v>
      </c>
      <c r="G11">
        <v>9.1999999999999998E-3</v>
      </c>
      <c r="H11">
        <v>9.7000000000000003E-3</v>
      </c>
      <c r="I11">
        <v>1.0699999999999999E-2</v>
      </c>
      <c r="J11">
        <v>1.18E-2</v>
      </c>
      <c r="K11">
        <v>1.44E-2</v>
      </c>
      <c r="N11">
        <v>8.0000000000000002E-3</v>
      </c>
      <c r="O11">
        <v>9.7999999999999997E-3</v>
      </c>
      <c r="P11">
        <v>9.9000000000000008E-3</v>
      </c>
      <c r="Q11">
        <v>1.06E-2</v>
      </c>
      <c r="R11">
        <v>9.1999999999999998E-3</v>
      </c>
      <c r="S11">
        <v>1.01E-2</v>
      </c>
      <c r="T11">
        <v>1.12E-2</v>
      </c>
      <c r="U11">
        <v>1.44E-2</v>
      </c>
      <c r="X11">
        <v>9.2999999999999992E-3</v>
      </c>
      <c r="Y11">
        <v>1.0999999999999999E-2</v>
      </c>
      <c r="Z11">
        <v>1.11E-2</v>
      </c>
      <c r="AA11">
        <v>1.17E-2</v>
      </c>
      <c r="AB11">
        <v>1.0500000000000001E-2</v>
      </c>
      <c r="AC11">
        <v>1.11E-2</v>
      </c>
      <c r="AD11">
        <v>1.24E-2</v>
      </c>
      <c r="AE11">
        <v>1.6199999999999999E-2</v>
      </c>
      <c r="AH11">
        <v>1.06E-2</v>
      </c>
      <c r="AI11">
        <v>1.21E-2</v>
      </c>
      <c r="AJ11">
        <v>1.2200000000000001E-2</v>
      </c>
      <c r="AK11">
        <v>1.24E-2</v>
      </c>
      <c r="AL11">
        <v>1.17E-2</v>
      </c>
      <c r="AM11">
        <v>1.2200000000000001E-2</v>
      </c>
      <c r="AN11">
        <v>1.3299999999999999E-2</v>
      </c>
      <c r="AO11">
        <v>1.77E-2</v>
      </c>
      <c r="AR11">
        <v>8.5000000000000006E-3</v>
      </c>
      <c r="AS11">
        <v>8.6999999999999994E-3</v>
      </c>
      <c r="AT11">
        <v>8.6999999999999994E-3</v>
      </c>
      <c r="AU11">
        <v>8.6999999999999994E-3</v>
      </c>
      <c r="AV11">
        <v>8.6999999999999994E-3</v>
      </c>
      <c r="AW11">
        <v>9.1999999999999998E-3</v>
      </c>
      <c r="AX11">
        <v>1.04E-2</v>
      </c>
      <c r="AY11">
        <v>1.37E-2</v>
      </c>
      <c r="BB11">
        <v>9.5999999999999992E-3</v>
      </c>
      <c r="BC11">
        <v>1.0999999999999999E-2</v>
      </c>
      <c r="BD11">
        <v>1.0999999999999999E-2</v>
      </c>
      <c r="BE11">
        <v>9.1000000000000004E-3</v>
      </c>
      <c r="BF11">
        <v>9.5999999999999992E-3</v>
      </c>
      <c r="BG11">
        <v>1.04E-2</v>
      </c>
      <c r="BH11">
        <v>1.15E-2</v>
      </c>
      <c r="BI11">
        <v>1.55E-2</v>
      </c>
      <c r="BL11">
        <v>8.3000000000000001E-3</v>
      </c>
      <c r="BM11">
        <v>9.9000000000000008E-3</v>
      </c>
      <c r="BN11">
        <v>9.9000000000000008E-3</v>
      </c>
      <c r="BO11">
        <v>0.01</v>
      </c>
      <c r="BP11">
        <v>9.4999999999999998E-3</v>
      </c>
      <c r="BQ11">
        <v>1.0800000000000001E-2</v>
      </c>
      <c r="BR11">
        <v>1.2E-2</v>
      </c>
      <c r="BS11">
        <v>1.35E-2</v>
      </c>
      <c r="BV11">
        <v>9.9000000000000008E-3</v>
      </c>
      <c r="BW11">
        <v>1.0500000000000001E-2</v>
      </c>
      <c r="BX11">
        <v>1.0500000000000001E-2</v>
      </c>
      <c r="BY11">
        <v>1.0699999999999999E-2</v>
      </c>
      <c r="BZ11">
        <v>1.0699999999999999E-2</v>
      </c>
      <c r="CA11">
        <v>1.0999999999999999E-2</v>
      </c>
      <c r="CB11">
        <v>1.26E-2</v>
      </c>
      <c r="CC11">
        <v>1.66E-2</v>
      </c>
      <c r="CF11">
        <v>8.9999999999999993E-3</v>
      </c>
      <c r="CG11">
        <v>1.0200000000000001E-2</v>
      </c>
      <c r="CH11">
        <v>1.0200000000000001E-2</v>
      </c>
      <c r="CI11">
        <v>8.5000000000000006E-3</v>
      </c>
      <c r="CJ11">
        <v>8.8999999999999999E-3</v>
      </c>
      <c r="CK11">
        <v>9.7000000000000003E-3</v>
      </c>
      <c r="CL11">
        <v>1.0699999999999999E-2</v>
      </c>
      <c r="CM11">
        <v>1.2500000000000001E-2</v>
      </c>
      <c r="CP11">
        <v>8.8999999999999999E-3</v>
      </c>
      <c r="CQ11">
        <v>1.04E-2</v>
      </c>
      <c r="CR11">
        <v>1.0500000000000001E-2</v>
      </c>
      <c r="CS11">
        <v>0.01</v>
      </c>
      <c r="CT11">
        <v>0.01</v>
      </c>
      <c r="CU11">
        <v>1.06E-2</v>
      </c>
      <c r="CV11">
        <v>1.21E-2</v>
      </c>
      <c r="CW11">
        <v>1.38E-2</v>
      </c>
      <c r="CZ11">
        <v>0.01</v>
      </c>
      <c r="DA11">
        <v>1.1299999999999999E-2</v>
      </c>
      <c r="DB11">
        <v>1.1299999999999999E-2</v>
      </c>
      <c r="DC11">
        <v>1.0800000000000001E-2</v>
      </c>
      <c r="DD11">
        <v>1.0699999999999999E-2</v>
      </c>
      <c r="DE11">
        <v>1.06E-2</v>
      </c>
      <c r="DF11">
        <v>1.1900000000000001E-2</v>
      </c>
      <c r="DG11">
        <v>1.43E-2</v>
      </c>
      <c r="DJ11">
        <v>1.01E-2</v>
      </c>
      <c r="DK11">
        <v>1.1900000000000001E-2</v>
      </c>
      <c r="DL11">
        <v>1.1900000000000001E-2</v>
      </c>
      <c r="DM11">
        <v>1.0999999999999999E-2</v>
      </c>
      <c r="DN11">
        <v>1.0999999999999999E-2</v>
      </c>
      <c r="DO11">
        <v>1.11E-2</v>
      </c>
      <c r="DP11">
        <v>1.23E-2</v>
      </c>
      <c r="DQ11">
        <v>1.5699999999999999E-2</v>
      </c>
    </row>
    <row r="13" spans="3:121" x14ac:dyDescent="0.35">
      <c r="C13" t="s">
        <v>3</v>
      </c>
      <c r="M13" t="s">
        <v>3</v>
      </c>
      <c r="W13" t="s">
        <v>3</v>
      </c>
      <c r="AG13" t="s">
        <v>3</v>
      </c>
      <c r="AQ13" t="s">
        <v>3</v>
      </c>
      <c r="BA13" t="s">
        <v>3</v>
      </c>
      <c r="BK13" t="s">
        <v>3</v>
      </c>
      <c r="BU13" t="s">
        <v>3</v>
      </c>
      <c r="CE13" t="s">
        <v>3</v>
      </c>
      <c r="CO13" t="s">
        <v>3</v>
      </c>
      <c r="CY13" t="s">
        <v>3</v>
      </c>
      <c r="DI13" t="s">
        <v>3</v>
      </c>
    </row>
    <row r="14" spans="3:121" x14ac:dyDescent="0.35">
      <c r="D14">
        <v>3.1699999999999999E-2</v>
      </c>
      <c r="E14">
        <v>2.8500000000000001E-2</v>
      </c>
      <c r="F14">
        <v>3.44E-2</v>
      </c>
      <c r="G14">
        <v>2.75E-2</v>
      </c>
      <c r="H14">
        <v>2.7799999999999998E-2</v>
      </c>
      <c r="I14">
        <v>2.87E-2</v>
      </c>
      <c r="J14">
        <v>3.0200000000000001E-2</v>
      </c>
      <c r="K14">
        <v>3.3500000000000002E-2</v>
      </c>
      <c r="N14">
        <v>2.7300000000000001E-2</v>
      </c>
      <c r="O14">
        <v>0.03</v>
      </c>
      <c r="P14">
        <v>3.1099999999999999E-2</v>
      </c>
      <c r="Q14">
        <v>3.0300000000000001E-2</v>
      </c>
      <c r="R14">
        <v>2.75E-2</v>
      </c>
      <c r="S14">
        <v>2.8199999999999999E-2</v>
      </c>
      <c r="T14">
        <v>2.9499999999999998E-2</v>
      </c>
      <c r="U14">
        <v>3.3599999999999998E-2</v>
      </c>
      <c r="X14">
        <v>3.0499999999999999E-2</v>
      </c>
      <c r="Y14">
        <v>3.3099999999999997E-2</v>
      </c>
      <c r="Z14">
        <v>3.5200000000000002E-2</v>
      </c>
      <c r="AA14">
        <v>3.3700000000000001E-2</v>
      </c>
      <c r="AB14">
        <v>3.1600000000000003E-2</v>
      </c>
      <c r="AC14">
        <v>3.2099999999999997E-2</v>
      </c>
      <c r="AD14">
        <v>3.3700000000000001E-2</v>
      </c>
      <c r="AE14">
        <v>3.8399999999999997E-2</v>
      </c>
      <c r="AH14">
        <v>3.56E-2</v>
      </c>
      <c r="AI14">
        <v>3.7999999999999999E-2</v>
      </c>
      <c r="AJ14">
        <v>3.9899999999999998E-2</v>
      </c>
      <c r="AK14">
        <v>3.6999999999999998E-2</v>
      </c>
      <c r="AL14">
        <v>3.5799999999999998E-2</v>
      </c>
      <c r="AM14">
        <v>3.6200000000000003E-2</v>
      </c>
      <c r="AN14">
        <v>3.7699999999999997E-2</v>
      </c>
      <c r="AO14">
        <v>4.2900000000000001E-2</v>
      </c>
      <c r="AR14">
        <v>3.1300000000000001E-2</v>
      </c>
      <c r="AS14">
        <v>2.63E-2</v>
      </c>
      <c r="AT14">
        <v>2.64E-2</v>
      </c>
      <c r="AU14">
        <v>2.6499999999999999E-2</v>
      </c>
      <c r="AV14">
        <v>2.6599999999999999E-2</v>
      </c>
      <c r="AW14">
        <v>2.7099999999999999E-2</v>
      </c>
      <c r="AX14">
        <v>2.8400000000000002E-2</v>
      </c>
      <c r="AY14">
        <v>3.1699999999999999E-2</v>
      </c>
      <c r="BB14">
        <v>3.1699999999999999E-2</v>
      </c>
      <c r="BC14">
        <v>2.8299999999999999E-2</v>
      </c>
      <c r="BD14">
        <v>3.8699999999999998E-2</v>
      </c>
      <c r="BE14">
        <v>2.35E-2</v>
      </c>
      <c r="BF14">
        <v>2.3800000000000002E-2</v>
      </c>
      <c r="BG14">
        <v>2.4400000000000002E-2</v>
      </c>
      <c r="BH14">
        <v>2.5899999999999999E-2</v>
      </c>
      <c r="BI14">
        <v>3.1800000000000002E-2</v>
      </c>
      <c r="BL14">
        <v>2.8299999999999999E-2</v>
      </c>
      <c r="BM14">
        <v>3.1300000000000001E-2</v>
      </c>
      <c r="BN14">
        <v>3.4200000000000001E-2</v>
      </c>
      <c r="BO14">
        <v>3.1199999999999999E-2</v>
      </c>
      <c r="BP14">
        <v>2.4199999999999999E-2</v>
      </c>
      <c r="BQ14">
        <v>2.46E-2</v>
      </c>
      <c r="BR14">
        <v>2.6499999999999999E-2</v>
      </c>
      <c r="BS14">
        <v>2.8299999999999999E-2</v>
      </c>
      <c r="BV14">
        <v>3.3000000000000002E-2</v>
      </c>
      <c r="BW14">
        <v>3.0800000000000001E-2</v>
      </c>
      <c r="BX14">
        <v>3.3799999999999997E-2</v>
      </c>
      <c r="BY14">
        <v>2.5700000000000001E-2</v>
      </c>
      <c r="BZ14">
        <v>2.6599999999999999E-2</v>
      </c>
      <c r="CA14">
        <v>2.7099999999999999E-2</v>
      </c>
      <c r="CB14">
        <v>2.7799999999999998E-2</v>
      </c>
      <c r="CC14">
        <v>3.7600000000000001E-2</v>
      </c>
      <c r="CF14">
        <v>3.5499999999999997E-2</v>
      </c>
      <c r="CG14">
        <v>3.5299999999999998E-2</v>
      </c>
      <c r="CH14">
        <v>4.2900000000000001E-2</v>
      </c>
      <c r="CI14">
        <v>2.3E-2</v>
      </c>
      <c r="CJ14">
        <v>2.3199999999999998E-2</v>
      </c>
      <c r="CK14">
        <v>2.3599999999999999E-2</v>
      </c>
      <c r="CL14">
        <v>2.52E-2</v>
      </c>
      <c r="CM14">
        <v>2.69E-2</v>
      </c>
      <c r="CP14">
        <v>3.1300000000000001E-2</v>
      </c>
      <c r="CQ14">
        <v>3.44E-2</v>
      </c>
      <c r="CR14">
        <v>3.7199999999999997E-2</v>
      </c>
      <c r="CS14">
        <v>2.76E-2</v>
      </c>
      <c r="CT14">
        <v>1.8499999999999999E-2</v>
      </c>
      <c r="CU14">
        <v>1.9599999999999999E-2</v>
      </c>
      <c r="CV14">
        <v>2.1100000000000001E-2</v>
      </c>
      <c r="CW14">
        <v>2.3800000000000002E-2</v>
      </c>
      <c r="CZ14">
        <v>3.56E-2</v>
      </c>
      <c r="DA14">
        <v>3.85E-2</v>
      </c>
      <c r="DB14">
        <v>4.1300000000000003E-2</v>
      </c>
      <c r="DC14">
        <v>3.1E-2</v>
      </c>
      <c r="DD14">
        <v>2.2700000000000001E-2</v>
      </c>
      <c r="DE14">
        <v>2.3900000000000001E-2</v>
      </c>
      <c r="DF14">
        <v>2.4799999999999999E-2</v>
      </c>
      <c r="DG14">
        <v>2.92E-2</v>
      </c>
      <c r="DJ14">
        <v>3.7699999999999997E-2</v>
      </c>
      <c r="DK14">
        <v>4.1099999999999998E-2</v>
      </c>
      <c r="DL14">
        <v>4.8000000000000001E-2</v>
      </c>
      <c r="DM14">
        <v>3.2399999999999998E-2</v>
      </c>
      <c r="DN14">
        <v>2.3E-2</v>
      </c>
      <c r="DO14">
        <v>2.3400000000000001E-2</v>
      </c>
      <c r="DP14">
        <v>2.5399999999999999E-2</v>
      </c>
      <c r="DQ14">
        <v>3.0300000000000001E-2</v>
      </c>
    </row>
    <row r="16" spans="3:121" x14ac:dyDescent="0.35">
      <c r="C16" t="s">
        <v>4</v>
      </c>
      <c r="M16" t="s">
        <v>4</v>
      </c>
      <c r="W16" t="s">
        <v>4</v>
      </c>
      <c r="AG16" t="s">
        <v>4</v>
      </c>
      <c r="AQ16" t="s">
        <v>4</v>
      </c>
      <c r="BA16" t="s">
        <v>4</v>
      </c>
      <c r="BK16" t="s">
        <v>4</v>
      </c>
      <c r="BU16" t="s">
        <v>4</v>
      </c>
      <c r="CE16" t="s">
        <v>4</v>
      </c>
      <c r="CO16" t="s">
        <v>4</v>
      </c>
      <c r="CY16" t="s">
        <v>4</v>
      </c>
      <c r="DI16" t="s">
        <v>4</v>
      </c>
    </row>
    <row r="17" spans="3:121" x14ac:dyDescent="0.35">
      <c r="D17">
        <v>7.0400000000000004E-2</v>
      </c>
      <c r="E17">
        <v>6.3500000000000001E-2</v>
      </c>
      <c r="F17">
        <v>7.3800000000000004E-2</v>
      </c>
      <c r="G17">
        <v>6.3600000000000004E-2</v>
      </c>
      <c r="H17">
        <v>6.3899999999999998E-2</v>
      </c>
      <c r="I17">
        <v>6.3299999999999995E-2</v>
      </c>
      <c r="J17">
        <v>6.6699999999999995E-2</v>
      </c>
      <c r="K17">
        <v>7.6200000000000004E-2</v>
      </c>
      <c r="N17">
        <v>6.3200000000000006E-2</v>
      </c>
      <c r="O17">
        <v>6.4699999999999994E-2</v>
      </c>
      <c r="P17">
        <v>6.4699999999999994E-2</v>
      </c>
      <c r="Q17">
        <v>6.5699999999999995E-2</v>
      </c>
      <c r="R17">
        <v>6.3399999999999998E-2</v>
      </c>
      <c r="S17">
        <v>6.2600000000000003E-2</v>
      </c>
      <c r="T17">
        <v>6.59E-2</v>
      </c>
      <c r="U17">
        <v>7.4499999999999997E-2</v>
      </c>
      <c r="X17">
        <v>7.2300000000000003E-2</v>
      </c>
      <c r="Y17">
        <v>7.4399999999999994E-2</v>
      </c>
      <c r="Z17">
        <v>7.4399999999999994E-2</v>
      </c>
      <c r="AA17">
        <v>7.5300000000000006E-2</v>
      </c>
      <c r="AB17">
        <v>7.3400000000000007E-2</v>
      </c>
      <c r="AC17">
        <v>7.2099999999999997E-2</v>
      </c>
      <c r="AD17">
        <v>7.5999999999999998E-2</v>
      </c>
      <c r="AE17">
        <v>8.8200000000000001E-2</v>
      </c>
      <c r="AH17">
        <v>8.3099999999999993E-2</v>
      </c>
      <c r="AI17">
        <v>8.43E-2</v>
      </c>
      <c r="AJ17">
        <v>8.43E-2</v>
      </c>
      <c r="AK17">
        <v>8.4699999999999998E-2</v>
      </c>
      <c r="AL17">
        <v>8.3699999999999997E-2</v>
      </c>
      <c r="AM17">
        <v>8.1799999999999998E-2</v>
      </c>
      <c r="AN17">
        <v>8.5800000000000001E-2</v>
      </c>
      <c r="AO17">
        <v>9.8699999999999996E-2</v>
      </c>
      <c r="AR17">
        <v>6.93E-2</v>
      </c>
      <c r="AS17">
        <v>6.1199999999999997E-2</v>
      </c>
      <c r="AT17">
        <v>6.4399999999999999E-2</v>
      </c>
      <c r="AU17">
        <v>6.2E-2</v>
      </c>
      <c r="AV17">
        <v>6.0400000000000002E-2</v>
      </c>
      <c r="AW17">
        <v>6.0699999999999997E-2</v>
      </c>
      <c r="AX17">
        <v>6.2600000000000003E-2</v>
      </c>
      <c r="AY17">
        <v>7.3200000000000001E-2</v>
      </c>
      <c r="BB17">
        <v>7.7399999999999997E-2</v>
      </c>
      <c r="BC17">
        <v>7.0199999999999999E-2</v>
      </c>
      <c r="BD17">
        <v>8.2299999999999998E-2</v>
      </c>
      <c r="BE17">
        <v>6.0600000000000001E-2</v>
      </c>
      <c r="BF17">
        <v>6.0400000000000002E-2</v>
      </c>
      <c r="BG17">
        <v>6.1100000000000002E-2</v>
      </c>
      <c r="BH17">
        <v>6.2799999999999995E-2</v>
      </c>
      <c r="BI17">
        <v>7.6899999999999996E-2</v>
      </c>
      <c r="BL17">
        <v>6.4399999999999999E-2</v>
      </c>
      <c r="BM17">
        <v>6.7199999999999996E-2</v>
      </c>
      <c r="BN17">
        <v>7.5200000000000003E-2</v>
      </c>
      <c r="BO17">
        <v>6.7000000000000004E-2</v>
      </c>
      <c r="BP17">
        <v>6.0900000000000003E-2</v>
      </c>
      <c r="BQ17">
        <v>6.2899999999999998E-2</v>
      </c>
      <c r="BR17">
        <v>6.4500000000000002E-2</v>
      </c>
      <c r="BS17">
        <v>6.9699999999999998E-2</v>
      </c>
      <c r="BV17">
        <v>8.0299999999999996E-2</v>
      </c>
      <c r="BW17">
        <v>7.5899999999999995E-2</v>
      </c>
      <c r="BX17">
        <v>7.5899999999999995E-2</v>
      </c>
      <c r="BY17">
        <v>6.9199999999999998E-2</v>
      </c>
      <c r="BZ17">
        <v>6.7599999999999993E-2</v>
      </c>
      <c r="CA17">
        <v>6.8599999999999994E-2</v>
      </c>
      <c r="CB17">
        <v>8.0100000000000005E-2</v>
      </c>
      <c r="CC17">
        <v>9.4600000000000004E-2</v>
      </c>
      <c r="CF17">
        <v>7.5999999999999998E-2</v>
      </c>
      <c r="CG17">
        <v>8.3500000000000005E-2</v>
      </c>
      <c r="CH17">
        <v>9.0200000000000002E-2</v>
      </c>
      <c r="CI17">
        <v>5.7500000000000002E-2</v>
      </c>
      <c r="CJ17">
        <v>5.6599999999999998E-2</v>
      </c>
      <c r="CK17">
        <v>5.74E-2</v>
      </c>
      <c r="CL17">
        <v>5.8900000000000001E-2</v>
      </c>
      <c r="CM17">
        <v>6.3899999999999998E-2</v>
      </c>
      <c r="CP17">
        <v>7.2999999999999995E-2</v>
      </c>
      <c r="CQ17">
        <v>7.4899999999999994E-2</v>
      </c>
      <c r="CR17">
        <v>8.1900000000000001E-2</v>
      </c>
      <c r="CS17">
        <v>6.6600000000000006E-2</v>
      </c>
      <c r="CT17">
        <v>6.2199999999999998E-2</v>
      </c>
      <c r="CU17">
        <v>6.2600000000000003E-2</v>
      </c>
      <c r="CV17">
        <v>6.4399999999999999E-2</v>
      </c>
      <c r="CW17">
        <v>6.4600000000000005E-2</v>
      </c>
      <c r="CZ17">
        <v>8.3400000000000002E-2</v>
      </c>
      <c r="DA17">
        <v>8.4599999999999995E-2</v>
      </c>
      <c r="DB17">
        <v>9.1200000000000003E-2</v>
      </c>
      <c r="DC17">
        <v>7.4999999999999997E-2</v>
      </c>
      <c r="DD17">
        <v>5.9900000000000002E-2</v>
      </c>
      <c r="DE17">
        <v>5.7200000000000001E-2</v>
      </c>
      <c r="DG17">
        <v>6.9900000000000004E-2</v>
      </c>
      <c r="DJ17">
        <v>8.8099999999999998E-2</v>
      </c>
      <c r="DK17">
        <v>9.1399999999999995E-2</v>
      </c>
      <c r="DL17">
        <v>0.10100000000000001</v>
      </c>
      <c r="DM17">
        <v>8.0399999999999999E-2</v>
      </c>
      <c r="DN17">
        <v>5.9900000000000002E-2</v>
      </c>
      <c r="DO17">
        <v>5.9900000000000002E-2</v>
      </c>
      <c r="DP17">
        <v>6.8099999999999994E-2</v>
      </c>
      <c r="DQ17">
        <v>6.8000000000000005E-2</v>
      </c>
    </row>
    <row r="19" spans="3:121" x14ac:dyDescent="0.35">
      <c r="C19" t="s">
        <v>97</v>
      </c>
      <c r="M19" t="s">
        <v>97</v>
      </c>
      <c r="W19" t="s">
        <v>97</v>
      </c>
      <c r="AG19" t="s">
        <v>97</v>
      </c>
      <c r="AQ19" t="s">
        <v>97</v>
      </c>
      <c r="BA19" t="s">
        <v>97</v>
      </c>
      <c r="BK19" t="s">
        <v>97</v>
      </c>
      <c r="BU19" t="s">
        <v>97</v>
      </c>
      <c r="CE19" t="s">
        <v>97</v>
      </c>
      <c r="CO19" t="s">
        <v>97</v>
      </c>
      <c r="CY19" t="s">
        <v>97</v>
      </c>
      <c r="DI19" t="s">
        <v>97</v>
      </c>
    </row>
    <row r="20" spans="3:121" x14ac:dyDescent="0.35">
      <c r="C20" t="e">
        <v>#NAME?</v>
      </c>
      <c r="D20">
        <v>8001</v>
      </c>
      <c r="E20" t="s">
        <v>98</v>
      </c>
      <c r="M20" t="e">
        <v>#NAME?</v>
      </c>
      <c r="N20">
        <v>8002</v>
      </c>
      <c r="O20" t="s">
        <v>98</v>
      </c>
      <c r="W20" t="e">
        <f>------------------------------Frame</f>
        <v>#NAME?</v>
      </c>
      <c r="X20">
        <v>8003</v>
      </c>
      <c r="Y20" t="s">
        <v>98</v>
      </c>
      <c r="AG20" t="e">
        <v>#NAME?</v>
      </c>
      <c r="AH20">
        <v>8004</v>
      </c>
      <c r="AI20" t="s">
        <v>98</v>
      </c>
      <c r="AQ20" t="e">
        <v>#NAME?</v>
      </c>
      <c r="AR20">
        <v>8005</v>
      </c>
      <c r="AS20" t="s">
        <v>98</v>
      </c>
      <c r="BA20" t="e">
        <v>#NAME?</v>
      </c>
      <c r="BB20">
        <v>8006</v>
      </c>
      <c r="BC20" t="s">
        <v>98</v>
      </c>
      <c r="BK20" t="e">
        <v>#NAME?</v>
      </c>
      <c r="BL20">
        <v>8007</v>
      </c>
      <c r="BM20" t="s">
        <v>98</v>
      </c>
      <c r="BU20" t="e">
        <f>------------------------------Frame</f>
        <v>#NAME?</v>
      </c>
      <c r="BV20">
        <v>8008</v>
      </c>
      <c r="BW20" t="s">
        <v>98</v>
      </c>
      <c r="CE20" t="e">
        <f>------------------------------Frame</f>
        <v>#NAME?</v>
      </c>
      <c r="CF20">
        <v>8009</v>
      </c>
      <c r="CG20" t="s">
        <v>98</v>
      </c>
      <c r="CO20" t="e">
        <f>------------------------------Frame</f>
        <v>#NAME?</v>
      </c>
      <c r="CP20">
        <v>8010</v>
      </c>
      <c r="CQ20" t="s">
        <v>98</v>
      </c>
      <c r="CY20" t="e">
        <f>------------------------------Frame</f>
        <v>#NAME?</v>
      </c>
      <c r="CZ20">
        <v>8011</v>
      </c>
      <c r="DA20" t="s">
        <v>98</v>
      </c>
      <c r="DI20" t="e">
        <f>------------------------------Frame</f>
        <v>#NAME?</v>
      </c>
      <c r="DJ20">
        <v>8012</v>
      </c>
      <c r="DK20" t="s">
        <v>98</v>
      </c>
    </row>
    <row r="21" spans="3:121" x14ac:dyDescent="0.35">
      <c r="C21" t="e">
        <v>#NAME?</v>
      </c>
      <c r="D21" t="s">
        <v>103</v>
      </c>
      <c r="M21" t="e">
        <v>#NAME?</v>
      </c>
      <c r="N21" t="s">
        <v>103</v>
      </c>
      <c r="W21" t="e">
        <f>--------------------------------Concrete</f>
        <v>#NAME?</v>
      </c>
      <c r="X21" t="s">
        <v>103</v>
      </c>
      <c r="AG21" t="e">
        <v>#NAME?</v>
      </c>
      <c r="AH21" t="s">
        <v>103</v>
      </c>
      <c r="AQ21" t="e">
        <v>#NAME?</v>
      </c>
      <c r="AR21" t="s">
        <v>103</v>
      </c>
      <c r="BA21" t="e">
        <v>#NAME?</v>
      </c>
      <c r="BB21" t="s">
        <v>103</v>
      </c>
      <c r="BK21" t="e">
        <v>#NAME?</v>
      </c>
      <c r="BL21" t="s">
        <v>103</v>
      </c>
      <c r="BU21" t="e">
        <f>--------------------------------Concrete</f>
        <v>#NAME?</v>
      </c>
      <c r="BV21" t="s">
        <v>103</v>
      </c>
      <c r="CE21" t="e">
        <f>--------------------------------Concrete</f>
        <v>#NAME?</v>
      </c>
      <c r="CF21" t="s">
        <v>103</v>
      </c>
      <c r="CO21" t="e">
        <f>--------------------------------Concrete</f>
        <v>#NAME?</v>
      </c>
      <c r="CP21" t="s">
        <v>103</v>
      </c>
      <c r="CY21" t="e">
        <f>--------------------------------Concrete</f>
        <v>#NAME?</v>
      </c>
      <c r="CZ21" t="s">
        <v>103</v>
      </c>
      <c r="DI21" t="e">
        <f>--------------------------------Concrete</f>
        <v>#NAME?</v>
      </c>
      <c r="DJ21" t="s">
        <v>103</v>
      </c>
    </row>
    <row r="22" spans="3:121" x14ac:dyDescent="0.35">
      <c r="D22" t="s">
        <v>90</v>
      </c>
      <c r="E22" t="s">
        <v>91</v>
      </c>
      <c r="F22" t="s">
        <v>92</v>
      </c>
      <c r="G22" t="s">
        <v>93</v>
      </c>
      <c r="H22" t="s">
        <v>99</v>
      </c>
      <c r="I22" t="s">
        <v>100</v>
      </c>
      <c r="J22" t="s">
        <v>101</v>
      </c>
      <c r="K22" t="s">
        <v>102</v>
      </c>
      <c r="N22" t="s">
        <v>90</v>
      </c>
      <c r="O22" t="s">
        <v>91</v>
      </c>
      <c r="P22" t="s">
        <v>92</v>
      </c>
      <c r="Q22" t="s">
        <v>93</v>
      </c>
      <c r="R22" t="s">
        <v>99</v>
      </c>
      <c r="S22" t="s">
        <v>100</v>
      </c>
      <c r="T22" t="s">
        <v>101</v>
      </c>
      <c r="U22" t="s">
        <v>102</v>
      </c>
      <c r="X22" t="s">
        <v>90</v>
      </c>
      <c r="Y22" t="s">
        <v>91</v>
      </c>
      <c r="Z22" t="s">
        <v>92</v>
      </c>
      <c r="AA22" t="s">
        <v>93</v>
      </c>
      <c r="AB22" t="s">
        <v>99</v>
      </c>
      <c r="AC22" t="s">
        <v>100</v>
      </c>
      <c r="AD22" t="s">
        <v>101</v>
      </c>
      <c r="AE22" t="s">
        <v>102</v>
      </c>
      <c r="AH22" t="s">
        <v>90</v>
      </c>
      <c r="AI22" t="s">
        <v>91</v>
      </c>
      <c r="AJ22" t="s">
        <v>92</v>
      </c>
      <c r="AK22" t="s">
        <v>93</v>
      </c>
      <c r="AL22" t="s">
        <v>99</v>
      </c>
      <c r="AM22" t="s">
        <v>100</v>
      </c>
      <c r="AN22" t="s">
        <v>101</v>
      </c>
      <c r="AO22" t="s">
        <v>102</v>
      </c>
      <c r="AR22" t="s">
        <v>90</v>
      </c>
      <c r="AS22" t="s">
        <v>91</v>
      </c>
      <c r="AT22" t="s">
        <v>92</v>
      </c>
      <c r="AU22" t="s">
        <v>93</v>
      </c>
      <c r="AV22" t="s">
        <v>99</v>
      </c>
      <c r="AW22" t="s">
        <v>100</v>
      </c>
      <c r="AX22" t="s">
        <v>101</v>
      </c>
      <c r="AY22" t="s">
        <v>102</v>
      </c>
      <c r="BB22" t="s">
        <v>90</v>
      </c>
      <c r="BC22" t="s">
        <v>91</v>
      </c>
      <c r="BD22" t="s">
        <v>92</v>
      </c>
      <c r="BE22" t="s">
        <v>93</v>
      </c>
      <c r="BF22" t="s">
        <v>99</v>
      </c>
      <c r="BG22" t="s">
        <v>100</v>
      </c>
      <c r="BH22" t="s">
        <v>101</v>
      </c>
      <c r="BI22" t="s">
        <v>102</v>
      </c>
      <c r="BL22" t="s">
        <v>90</v>
      </c>
      <c r="BM22" t="s">
        <v>91</v>
      </c>
      <c r="BN22" t="s">
        <v>92</v>
      </c>
      <c r="BO22" t="s">
        <v>93</v>
      </c>
      <c r="BP22" t="s">
        <v>99</v>
      </c>
      <c r="BQ22" t="s">
        <v>100</v>
      </c>
      <c r="BR22" t="s">
        <v>101</v>
      </c>
      <c r="BS22" t="s">
        <v>102</v>
      </c>
      <c r="BV22" t="s">
        <v>90</v>
      </c>
      <c r="BW22" t="s">
        <v>91</v>
      </c>
      <c r="BX22" t="s">
        <v>92</v>
      </c>
      <c r="BY22" t="s">
        <v>93</v>
      </c>
      <c r="BZ22" t="s">
        <v>99</v>
      </c>
      <c r="CA22" t="s">
        <v>100</v>
      </c>
      <c r="CB22" t="s">
        <v>101</v>
      </c>
      <c r="CC22" t="s">
        <v>102</v>
      </c>
      <c r="CF22" t="s">
        <v>90</v>
      </c>
      <c r="CG22" t="s">
        <v>91</v>
      </c>
      <c r="CH22" t="s">
        <v>92</v>
      </c>
      <c r="CI22" t="s">
        <v>93</v>
      </c>
      <c r="CJ22" t="s">
        <v>99</v>
      </c>
      <c r="CK22" t="s">
        <v>100</v>
      </c>
      <c r="CL22" t="s">
        <v>101</v>
      </c>
      <c r="CM22" t="s">
        <v>102</v>
      </c>
      <c r="CP22" t="s">
        <v>90</v>
      </c>
      <c r="CQ22" t="s">
        <v>91</v>
      </c>
      <c r="CR22" t="s">
        <v>92</v>
      </c>
      <c r="CS22" t="s">
        <v>93</v>
      </c>
      <c r="CT22" t="s">
        <v>99</v>
      </c>
      <c r="CU22" t="s">
        <v>100</v>
      </c>
      <c r="CV22" t="s">
        <v>101</v>
      </c>
      <c r="CW22" t="s">
        <v>102</v>
      </c>
      <c r="CZ22" t="s">
        <v>90</v>
      </c>
      <c r="DA22" t="s">
        <v>91</v>
      </c>
      <c r="DB22" t="s">
        <v>92</v>
      </c>
      <c r="DC22" t="s">
        <v>93</v>
      </c>
      <c r="DD22" t="s">
        <v>99</v>
      </c>
      <c r="DE22" t="s">
        <v>100</v>
      </c>
      <c r="DF22" t="s">
        <v>101</v>
      </c>
      <c r="DG22" t="s">
        <v>102</v>
      </c>
      <c r="DJ22" t="s">
        <v>90</v>
      </c>
      <c r="DK22" t="s">
        <v>91</v>
      </c>
      <c r="DL22" t="s">
        <v>92</v>
      </c>
      <c r="DM22" t="s">
        <v>93</v>
      </c>
      <c r="DN22" t="s">
        <v>99</v>
      </c>
      <c r="DO22" t="s">
        <v>100</v>
      </c>
      <c r="DP22" t="s">
        <v>101</v>
      </c>
      <c r="DQ22" t="s">
        <v>102</v>
      </c>
    </row>
    <row r="23" spans="3:121" x14ac:dyDescent="0.35">
      <c r="C23" t="s">
        <v>1</v>
      </c>
      <c r="M23" t="s">
        <v>1</v>
      </c>
      <c r="W23" t="s">
        <v>1</v>
      </c>
      <c r="AG23" t="s">
        <v>1</v>
      </c>
      <c r="AQ23" t="s">
        <v>1</v>
      </c>
      <c r="BA23" t="s">
        <v>1</v>
      </c>
      <c r="BK23" t="s">
        <v>1</v>
      </c>
      <c r="BU23" t="s">
        <v>1</v>
      </c>
      <c r="CE23" t="s">
        <v>1</v>
      </c>
      <c r="CO23" t="s">
        <v>1</v>
      </c>
      <c r="CY23" t="s">
        <v>1</v>
      </c>
      <c r="DI23" t="s">
        <v>1</v>
      </c>
    </row>
    <row r="24" spans="3:121" x14ac:dyDescent="0.35">
      <c r="D24">
        <v>4.4000000000000003E-3</v>
      </c>
      <c r="E24">
        <v>5.4999999999999997E-3</v>
      </c>
      <c r="F24">
        <v>5.4999999999999997E-3</v>
      </c>
      <c r="G24">
        <v>5.1000000000000004E-3</v>
      </c>
      <c r="H24">
        <v>5.7000000000000002E-3</v>
      </c>
      <c r="I24">
        <v>6.6E-3</v>
      </c>
      <c r="J24">
        <v>5.1000000000000004E-3</v>
      </c>
      <c r="K24">
        <v>5.1000000000000004E-3</v>
      </c>
      <c r="N24">
        <v>4.0000000000000001E-3</v>
      </c>
      <c r="O24">
        <v>5.3E-3</v>
      </c>
      <c r="P24">
        <v>5.4000000000000003E-3</v>
      </c>
      <c r="Q24">
        <v>6.1000000000000004E-3</v>
      </c>
      <c r="R24">
        <v>5.1999999999999998E-3</v>
      </c>
      <c r="S24">
        <v>6.0000000000000001E-3</v>
      </c>
      <c r="T24">
        <v>6.1000000000000004E-3</v>
      </c>
      <c r="U24">
        <v>6.1000000000000004E-3</v>
      </c>
      <c r="X24">
        <v>4.4999999999999997E-3</v>
      </c>
      <c r="Y24">
        <v>5.7999999999999996E-3</v>
      </c>
      <c r="Z24">
        <v>5.7999999999999996E-3</v>
      </c>
      <c r="AA24">
        <v>6.4999999999999997E-3</v>
      </c>
      <c r="AB24">
        <v>5.7999999999999996E-3</v>
      </c>
      <c r="AC24">
        <v>6.4000000000000003E-3</v>
      </c>
      <c r="AD24">
        <v>6.4999999999999997E-3</v>
      </c>
      <c r="AE24">
        <v>6.4999999999999997E-3</v>
      </c>
      <c r="AH24">
        <v>5.0000000000000001E-3</v>
      </c>
      <c r="AI24">
        <v>6.3E-3</v>
      </c>
      <c r="AJ24">
        <v>6.3E-3</v>
      </c>
      <c r="AK24">
        <v>6.4000000000000003E-3</v>
      </c>
      <c r="AL24">
        <v>6.3E-3</v>
      </c>
      <c r="AM24">
        <v>6.7999999999999996E-3</v>
      </c>
      <c r="AN24">
        <v>6.4999999999999997E-3</v>
      </c>
      <c r="AO24">
        <v>6.4000000000000003E-3</v>
      </c>
      <c r="AR24">
        <v>4.3E-3</v>
      </c>
      <c r="AS24">
        <v>4.7999999999999996E-3</v>
      </c>
      <c r="AT24">
        <v>4.8999999999999998E-3</v>
      </c>
      <c r="AU24">
        <v>5.4000000000000003E-3</v>
      </c>
      <c r="AV24">
        <v>5.7000000000000002E-3</v>
      </c>
      <c r="AW24">
        <v>6.4000000000000003E-3</v>
      </c>
      <c r="AX24">
        <v>5.4000000000000003E-3</v>
      </c>
      <c r="AY24">
        <v>5.4000000000000003E-3</v>
      </c>
      <c r="BB24">
        <v>4.7000000000000002E-3</v>
      </c>
      <c r="BC24">
        <v>5.8999999999999999E-3</v>
      </c>
      <c r="BD24">
        <v>5.8999999999999999E-3</v>
      </c>
      <c r="BE24">
        <v>6.3E-3</v>
      </c>
      <c r="BF24">
        <v>6.8999999999999999E-3</v>
      </c>
      <c r="BG24">
        <v>7.6E-3</v>
      </c>
      <c r="BH24">
        <v>6.4000000000000003E-3</v>
      </c>
      <c r="BI24">
        <v>6.3E-3</v>
      </c>
      <c r="BL24">
        <v>4.3E-3</v>
      </c>
      <c r="BM24">
        <v>5.5999999999999999E-3</v>
      </c>
      <c r="BN24">
        <v>5.5999999999999999E-3</v>
      </c>
      <c r="BO24">
        <v>5.8999999999999999E-3</v>
      </c>
      <c r="BP24">
        <v>5.5999999999999999E-3</v>
      </c>
      <c r="BQ24">
        <v>6.7999999999999996E-3</v>
      </c>
      <c r="BR24">
        <v>5.8999999999999999E-3</v>
      </c>
      <c r="BS24">
        <v>5.8999999999999999E-3</v>
      </c>
      <c r="BV24">
        <v>5.0000000000000001E-3</v>
      </c>
      <c r="BW24">
        <v>5.7999999999999996E-3</v>
      </c>
      <c r="BX24">
        <v>5.7999999999999996E-3</v>
      </c>
      <c r="BY24">
        <v>5.7999999999999996E-3</v>
      </c>
      <c r="BZ24">
        <v>6.1000000000000004E-3</v>
      </c>
      <c r="CA24">
        <v>6.7000000000000002E-3</v>
      </c>
      <c r="CB24">
        <v>5.7999999999999996E-3</v>
      </c>
      <c r="CC24">
        <v>5.7999999999999996E-3</v>
      </c>
      <c r="CF24">
        <v>5.1999999999999998E-3</v>
      </c>
      <c r="CG24">
        <v>6.0000000000000001E-3</v>
      </c>
      <c r="CH24">
        <v>6.0000000000000001E-3</v>
      </c>
      <c r="CI24">
        <v>6.1999999999999998E-3</v>
      </c>
      <c r="CJ24">
        <v>6.7000000000000002E-3</v>
      </c>
      <c r="CK24">
        <v>7.4000000000000003E-3</v>
      </c>
      <c r="CL24">
        <v>6.1999999999999998E-3</v>
      </c>
      <c r="CM24">
        <v>6.1999999999999998E-3</v>
      </c>
      <c r="CP24">
        <v>5.0000000000000001E-3</v>
      </c>
      <c r="CQ24">
        <v>6.3E-3</v>
      </c>
      <c r="CR24">
        <v>6.3E-3</v>
      </c>
      <c r="CS24">
        <v>6.1999999999999998E-3</v>
      </c>
      <c r="CT24">
        <v>7.3000000000000001E-3</v>
      </c>
      <c r="CU24">
        <v>8.8999999999999999E-3</v>
      </c>
      <c r="CV24">
        <v>6.1999999999999998E-3</v>
      </c>
      <c r="CW24">
        <v>6.1999999999999998E-3</v>
      </c>
      <c r="CZ24">
        <v>5.4999999999999997E-3</v>
      </c>
      <c r="DA24">
        <v>6.4999999999999997E-3</v>
      </c>
      <c r="DB24">
        <v>6.4999999999999997E-3</v>
      </c>
      <c r="DC24">
        <v>6.4999999999999997E-3</v>
      </c>
      <c r="DD24">
        <v>7.1000000000000004E-3</v>
      </c>
      <c r="DE24">
        <v>8.6E-3</v>
      </c>
      <c r="DF24">
        <v>6.6E-3</v>
      </c>
      <c r="DG24">
        <v>6.4999999999999997E-3</v>
      </c>
      <c r="DJ24">
        <v>5.4999999999999997E-3</v>
      </c>
      <c r="DK24">
        <v>6.7999999999999996E-3</v>
      </c>
      <c r="DL24">
        <v>6.7999999999999996E-3</v>
      </c>
      <c r="DM24">
        <v>6.4999999999999997E-3</v>
      </c>
      <c r="DN24">
        <v>7.3000000000000001E-3</v>
      </c>
      <c r="DO24">
        <v>8.3999999999999995E-3</v>
      </c>
      <c r="DP24">
        <v>6.6E-3</v>
      </c>
      <c r="DQ24">
        <v>6.4999999999999997E-3</v>
      </c>
    </row>
    <row r="26" spans="3:121" x14ac:dyDescent="0.35">
      <c r="C26" t="s">
        <v>2</v>
      </c>
      <c r="M26" t="s">
        <v>2</v>
      </c>
      <c r="W26" t="s">
        <v>2</v>
      </c>
      <c r="AG26" t="s">
        <v>2</v>
      </c>
      <c r="AQ26" t="s">
        <v>2</v>
      </c>
      <c r="BA26" t="s">
        <v>2</v>
      </c>
      <c r="BK26" t="s">
        <v>2</v>
      </c>
      <c r="BU26" t="s">
        <v>2</v>
      </c>
      <c r="CE26" t="s">
        <v>2</v>
      </c>
      <c r="CO26" t="s">
        <v>2</v>
      </c>
      <c r="CY26" t="s">
        <v>2</v>
      </c>
      <c r="DI26" t="s">
        <v>2</v>
      </c>
    </row>
    <row r="27" spans="3:121" x14ac:dyDescent="0.35">
      <c r="D27">
        <v>5.8999999999999999E-3</v>
      </c>
      <c r="E27">
        <v>7.3000000000000001E-3</v>
      </c>
      <c r="F27">
        <v>7.4000000000000003E-3</v>
      </c>
      <c r="G27">
        <v>7.4000000000000003E-3</v>
      </c>
      <c r="H27">
        <v>7.7999999999999996E-3</v>
      </c>
      <c r="I27">
        <v>8.6999999999999994E-3</v>
      </c>
      <c r="J27">
        <v>1.03E-2</v>
      </c>
      <c r="K27">
        <v>7.4000000000000003E-3</v>
      </c>
      <c r="N27">
        <v>5.4000000000000003E-3</v>
      </c>
      <c r="O27">
        <v>7.0000000000000001E-3</v>
      </c>
      <c r="P27">
        <v>7.0000000000000001E-3</v>
      </c>
      <c r="Q27">
        <v>7.9000000000000008E-3</v>
      </c>
      <c r="R27">
        <v>7.4000000000000003E-3</v>
      </c>
      <c r="S27">
        <v>8.2000000000000007E-3</v>
      </c>
      <c r="T27">
        <v>9.9000000000000008E-3</v>
      </c>
      <c r="U27">
        <v>7.9000000000000008E-3</v>
      </c>
      <c r="X27">
        <v>6.1999999999999998E-3</v>
      </c>
      <c r="Y27">
        <v>7.7000000000000002E-3</v>
      </c>
      <c r="Z27">
        <v>7.7000000000000002E-3</v>
      </c>
      <c r="AA27">
        <v>8.5000000000000006E-3</v>
      </c>
      <c r="AB27">
        <v>8.3000000000000001E-3</v>
      </c>
      <c r="AC27">
        <v>8.8999999999999999E-3</v>
      </c>
      <c r="AD27">
        <v>1.0800000000000001E-2</v>
      </c>
      <c r="AE27">
        <v>8.5000000000000006E-3</v>
      </c>
      <c r="AH27">
        <v>6.8999999999999999E-3</v>
      </c>
      <c r="AI27">
        <v>8.3999999999999995E-3</v>
      </c>
      <c r="AJ27">
        <v>8.3999999999999995E-3</v>
      </c>
      <c r="AK27">
        <v>8.6999999999999994E-3</v>
      </c>
      <c r="AL27">
        <v>9.1999999999999998E-3</v>
      </c>
      <c r="AM27">
        <v>9.7000000000000003E-3</v>
      </c>
      <c r="AN27">
        <v>1.15E-2</v>
      </c>
      <c r="AO27">
        <v>8.6999999999999994E-3</v>
      </c>
      <c r="AR27">
        <v>5.7999999999999996E-3</v>
      </c>
      <c r="AS27">
        <v>6.7000000000000002E-3</v>
      </c>
      <c r="AT27">
        <v>6.7000000000000002E-3</v>
      </c>
      <c r="AU27">
        <v>7.4000000000000003E-3</v>
      </c>
      <c r="AV27">
        <v>7.6E-3</v>
      </c>
      <c r="AW27">
        <v>8.2000000000000007E-3</v>
      </c>
      <c r="AX27">
        <v>9.9000000000000008E-3</v>
      </c>
      <c r="AY27">
        <v>7.4000000000000003E-3</v>
      </c>
      <c r="BB27">
        <v>6.4000000000000003E-3</v>
      </c>
      <c r="BC27">
        <v>7.7000000000000002E-3</v>
      </c>
      <c r="BD27">
        <v>7.7000000000000002E-3</v>
      </c>
      <c r="BE27">
        <v>9.1000000000000004E-3</v>
      </c>
      <c r="BF27">
        <v>9.7999999999999997E-3</v>
      </c>
      <c r="BG27">
        <v>1.0800000000000001E-2</v>
      </c>
      <c r="BH27">
        <v>1.3100000000000001E-2</v>
      </c>
      <c r="BI27">
        <v>8.9999999999999993E-3</v>
      </c>
      <c r="BL27">
        <v>5.7000000000000002E-3</v>
      </c>
      <c r="BM27">
        <v>7.1999999999999998E-3</v>
      </c>
      <c r="BN27">
        <v>7.1999999999999998E-3</v>
      </c>
      <c r="BO27">
        <v>7.6E-3</v>
      </c>
      <c r="BP27">
        <v>7.7000000000000002E-3</v>
      </c>
      <c r="BQ27">
        <v>9.5999999999999992E-3</v>
      </c>
      <c r="BR27">
        <v>1.23E-2</v>
      </c>
      <c r="BS27">
        <v>7.6E-3</v>
      </c>
      <c r="BV27">
        <v>6.7999999999999996E-3</v>
      </c>
      <c r="BW27">
        <v>7.9000000000000008E-3</v>
      </c>
      <c r="BX27">
        <v>7.9000000000000008E-3</v>
      </c>
      <c r="BY27">
        <v>9.9000000000000008E-3</v>
      </c>
      <c r="BZ27">
        <v>1.04E-2</v>
      </c>
      <c r="CA27">
        <v>1.11E-2</v>
      </c>
      <c r="CB27">
        <v>1.4200000000000001E-2</v>
      </c>
      <c r="CC27">
        <v>9.9000000000000008E-3</v>
      </c>
      <c r="CF27">
        <v>6.4999999999999997E-3</v>
      </c>
      <c r="CG27">
        <v>7.7000000000000002E-3</v>
      </c>
      <c r="CH27">
        <v>7.7000000000000002E-3</v>
      </c>
      <c r="CI27">
        <v>8.3999999999999995E-3</v>
      </c>
      <c r="CJ27">
        <v>8.8999999999999999E-3</v>
      </c>
      <c r="CK27">
        <v>9.9000000000000008E-3</v>
      </c>
      <c r="CL27">
        <v>1.14E-2</v>
      </c>
      <c r="CM27">
        <v>8.3999999999999995E-3</v>
      </c>
      <c r="CP27">
        <v>6.4000000000000003E-3</v>
      </c>
      <c r="CQ27">
        <v>8.0000000000000002E-3</v>
      </c>
      <c r="CR27">
        <v>8.0000000000000002E-3</v>
      </c>
      <c r="CS27">
        <v>9.7999999999999997E-3</v>
      </c>
      <c r="CT27">
        <v>1.0800000000000001E-2</v>
      </c>
      <c r="CU27">
        <v>1.21E-2</v>
      </c>
      <c r="CV27">
        <v>1.4200000000000001E-2</v>
      </c>
      <c r="CW27">
        <v>9.7999999999999997E-3</v>
      </c>
      <c r="CZ27">
        <v>7.3000000000000001E-3</v>
      </c>
      <c r="DA27">
        <v>8.5000000000000006E-3</v>
      </c>
      <c r="DB27">
        <v>8.5000000000000006E-3</v>
      </c>
      <c r="DC27">
        <v>1.0500000000000001E-2</v>
      </c>
      <c r="DD27">
        <v>1.1299999999999999E-2</v>
      </c>
      <c r="DE27">
        <v>1.44E-2</v>
      </c>
      <c r="DF27">
        <v>1.6799999999999999E-2</v>
      </c>
      <c r="DG27">
        <v>1.0500000000000001E-2</v>
      </c>
      <c r="DJ27">
        <v>7.0000000000000001E-3</v>
      </c>
      <c r="DK27">
        <v>8.6E-3</v>
      </c>
      <c r="DL27">
        <v>8.6999999999999994E-3</v>
      </c>
      <c r="DM27">
        <v>9.2999999999999992E-3</v>
      </c>
      <c r="DN27">
        <v>1.0999999999999999E-2</v>
      </c>
      <c r="DO27">
        <v>1.29E-2</v>
      </c>
      <c r="DP27">
        <v>1.66E-2</v>
      </c>
      <c r="DQ27">
        <v>9.2999999999999992E-3</v>
      </c>
    </row>
    <row r="29" spans="3:121" x14ac:dyDescent="0.35">
      <c r="C29" t="s">
        <v>3</v>
      </c>
      <c r="M29" t="s">
        <v>3</v>
      </c>
      <c r="W29" t="s">
        <v>3</v>
      </c>
      <c r="AG29" t="s">
        <v>3</v>
      </c>
      <c r="AQ29" t="s">
        <v>3</v>
      </c>
      <c r="BA29" t="s">
        <v>3</v>
      </c>
      <c r="BK29" t="s">
        <v>3</v>
      </c>
      <c r="BU29" t="s">
        <v>3</v>
      </c>
      <c r="CE29" t="s">
        <v>3</v>
      </c>
      <c r="CO29" t="s">
        <v>3</v>
      </c>
      <c r="CY29" t="s">
        <v>3</v>
      </c>
      <c r="DI29" t="s">
        <v>3</v>
      </c>
    </row>
    <row r="30" spans="3:121" x14ac:dyDescent="0.35">
      <c r="D30">
        <v>8.8999999999999999E-3</v>
      </c>
      <c r="E30">
        <v>1.0800000000000001E-2</v>
      </c>
      <c r="F30">
        <v>1.0800000000000001E-2</v>
      </c>
      <c r="G30">
        <v>1.43E-2</v>
      </c>
      <c r="H30">
        <v>1.5699999999999999E-2</v>
      </c>
      <c r="I30">
        <v>1.7399999999999999E-2</v>
      </c>
      <c r="J30">
        <v>1.9400000000000001E-2</v>
      </c>
      <c r="K30">
        <v>1.43E-2</v>
      </c>
      <c r="N30">
        <v>7.6E-3</v>
      </c>
      <c r="O30">
        <v>9.5999999999999992E-3</v>
      </c>
      <c r="P30">
        <v>9.5999999999999992E-3</v>
      </c>
      <c r="Q30">
        <v>1.06E-2</v>
      </c>
      <c r="R30">
        <v>1.46E-2</v>
      </c>
      <c r="S30">
        <v>1.6299999999999999E-2</v>
      </c>
      <c r="T30">
        <v>1.8700000000000001E-2</v>
      </c>
      <c r="U30">
        <v>1.06E-2</v>
      </c>
      <c r="X30">
        <v>8.9999999999999993E-3</v>
      </c>
      <c r="Y30">
        <v>1.09E-2</v>
      </c>
      <c r="Z30">
        <v>1.09E-2</v>
      </c>
      <c r="AA30">
        <v>1.18E-2</v>
      </c>
      <c r="AB30">
        <v>1.7399999999999999E-2</v>
      </c>
      <c r="AC30">
        <v>1.8800000000000001E-2</v>
      </c>
      <c r="AD30">
        <v>2.1399999999999999E-2</v>
      </c>
      <c r="AE30">
        <v>1.18E-2</v>
      </c>
      <c r="AH30">
        <v>1.01E-2</v>
      </c>
      <c r="AI30">
        <v>1.1900000000000001E-2</v>
      </c>
      <c r="AJ30">
        <v>1.1900000000000001E-2</v>
      </c>
      <c r="AK30">
        <v>1.24E-2</v>
      </c>
      <c r="AL30">
        <v>1.9300000000000001E-2</v>
      </c>
      <c r="AM30">
        <v>2.07E-2</v>
      </c>
      <c r="AN30">
        <v>2.3599999999999999E-2</v>
      </c>
      <c r="AO30">
        <v>1.24E-2</v>
      </c>
      <c r="AR30">
        <v>8.5000000000000006E-3</v>
      </c>
      <c r="AS30">
        <v>1.15E-2</v>
      </c>
      <c r="AT30">
        <v>1.15E-2</v>
      </c>
      <c r="AU30">
        <v>1.37E-2</v>
      </c>
      <c r="AV30">
        <v>1.47E-2</v>
      </c>
      <c r="AW30">
        <v>1.61E-2</v>
      </c>
      <c r="AX30">
        <v>1.8100000000000002E-2</v>
      </c>
      <c r="AY30">
        <v>1.37E-2</v>
      </c>
      <c r="BB30">
        <v>8.9999999999999993E-3</v>
      </c>
      <c r="BC30">
        <v>1.1299999999999999E-2</v>
      </c>
      <c r="BD30">
        <v>1.1299999999999999E-2</v>
      </c>
      <c r="BE30">
        <v>2.35E-2</v>
      </c>
      <c r="BF30">
        <v>2.5499999999999998E-2</v>
      </c>
      <c r="BG30">
        <v>2.7400000000000001E-2</v>
      </c>
      <c r="BH30">
        <v>3.0599999999999999E-2</v>
      </c>
      <c r="BI30">
        <v>2.35E-2</v>
      </c>
      <c r="BL30">
        <v>8.0000000000000002E-3</v>
      </c>
      <c r="BM30">
        <v>1.0200000000000001E-2</v>
      </c>
      <c r="BN30">
        <v>1.0200000000000001E-2</v>
      </c>
      <c r="BO30">
        <v>1.09E-2</v>
      </c>
      <c r="BP30">
        <v>1.0699999999999999E-2</v>
      </c>
      <c r="BQ30">
        <v>1.2800000000000001E-2</v>
      </c>
      <c r="BR30">
        <v>1.5599999999999999E-2</v>
      </c>
      <c r="BS30">
        <v>1.09E-2</v>
      </c>
      <c r="BV30">
        <v>9.5999999999999992E-3</v>
      </c>
      <c r="BW30">
        <v>1.1299999999999999E-2</v>
      </c>
      <c r="BX30">
        <v>1.1299999999999999E-2</v>
      </c>
      <c r="BY30">
        <v>1.3299999999999999E-2</v>
      </c>
      <c r="BZ30">
        <v>1.4200000000000001E-2</v>
      </c>
      <c r="CA30">
        <v>1.55E-2</v>
      </c>
      <c r="CB30">
        <v>2.18E-2</v>
      </c>
      <c r="CC30">
        <v>1.3299999999999999E-2</v>
      </c>
      <c r="CF30">
        <v>1.03E-2</v>
      </c>
      <c r="CG30">
        <v>9.7999999999999997E-3</v>
      </c>
      <c r="CH30">
        <v>9.9000000000000008E-3</v>
      </c>
      <c r="CI30">
        <v>2.1999999999999999E-2</v>
      </c>
      <c r="CJ30">
        <v>2.4199999999999999E-2</v>
      </c>
      <c r="CK30">
        <v>2.64E-2</v>
      </c>
      <c r="CL30">
        <v>2.87E-2</v>
      </c>
      <c r="CM30">
        <v>2.1999999999999999E-2</v>
      </c>
      <c r="CP30">
        <v>8.9999999999999993E-3</v>
      </c>
      <c r="CQ30">
        <v>1.12E-2</v>
      </c>
      <c r="CR30">
        <v>1.12E-2</v>
      </c>
      <c r="CS30">
        <v>1.35E-2</v>
      </c>
      <c r="CT30">
        <v>1.4500000000000001E-2</v>
      </c>
      <c r="CU30">
        <v>2.4500000000000001E-2</v>
      </c>
      <c r="CV30">
        <v>2.86E-2</v>
      </c>
      <c r="CW30">
        <v>1.35E-2</v>
      </c>
      <c r="CZ30">
        <v>1.01E-2</v>
      </c>
      <c r="DA30">
        <v>1.23E-2</v>
      </c>
      <c r="DB30">
        <v>1.23E-2</v>
      </c>
      <c r="DC30">
        <v>1.5299999999999999E-2</v>
      </c>
      <c r="DD30">
        <v>2.1399999999999999E-2</v>
      </c>
      <c r="DE30">
        <v>3.1300000000000001E-2</v>
      </c>
      <c r="DF30">
        <v>3.5799999999999998E-2</v>
      </c>
      <c r="DG30">
        <v>1.5299999999999999E-2</v>
      </c>
      <c r="DJ30">
        <v>8.8999999999999999E-3</v>
      </c>
      <c r="DK30">
        <v>1.0999999999999999E-2</v>
      </c>
      <c r="DL30">
        <v>1.0999999999999999E-2</v>
      </c>
      <c r="DM30">
        <v>1.1900000000000001E-2</v>
      </c>
      <c r="DN30">
        <v>1.44E-2</v>
      </c>
      <c r="DO30">
        <v>2.7699999999999999E-2</v>
      </c>
      <c r="DP30">
        <v>3.6799999999999999E-2</v>
      </c>
      <c r="DQ30">
        <v>1.1900000000000001E-2</v>
      </c>
    </row>
    <row r="32" spans="3:121" x14ac:dyDescent="0.35">
      <c r="C32" t="s">
        <v>4</v>
      </c>
      <c r="M32" t="s">
        <v>4</v>
      </c>
      <c r="W32" t="s">
        <v>4</v>
      </c>
      <c r="AG32" t="s">
        <v>4</v>
      </c>
      <c r="AQ32" t="s">
        <v>4</v>
      </c>
      <c r="BA32" t="s">
        <v>4</v>
      </c>
      <c r="BK32" t="s">
        <v>4</v>
      </c>
      <c r="BU32" t="s">
        <v>4</v>
      </c>
      <c r="CE32" t="s">
        <v>4</v>
      </c>
      <c r="CO32" t="s">
        <v>4</v>
      </c>
      <c r="CY32" t="s">
        <v>4</v>
      </c>
      <c r="DI32" t="s">
        <v>4</v>
      </c>
    </row>
    <row r="33" spans="4:121" x14ac:dyDescent="0.35">
      <c r="D33">
        <v>2.0299999999999999E-2</v>
      </c>
      <c r="E33">
        <v>2.5600000000000001E-2</v>
      </c>
      <c r="F33">
        <v>2.5899999999999999E-2</v>
      </c>
      <c r="G33">
        <v>4.02E-2</v>
      </c>
      <c r="H33">
        <v>4.4999999999999998E-2</v>
      </c>
      <c r="I33">
        <v>4.7E-2</v>
      </c>
      <c r="J33">
        <v>4.9399999999999999E-2</v>
      </c>
      <c r="K33">
        <v>4.02E-2</v>
      </c>
      <c r="N33">
        <v>1.5599999999999999E-2</v>
      </c>
      <c r="O33">
        <v>1.8200000000000001E-2</v>
      </c>
      <c r="P33">
        <v>1.8200000000000001E-2</v>
      </c>
      <c r="Q33">
        <v>2.01E-2</v>
      </c>
      <c r="R33">
        <v>4.2599999999999999E-2</v>
      </c>
      <c r="S33">
        <v>4.58E-2</v>
      </c>
      <c r="T33">
        <v>4.8599999999999997E-2</v>
      </c>
      <c r="U33">
        <v>2.01E-2</v>
      </c>
      <c r="X33">
        <v>1.7899999999999999E-2</v>
      </c>
      <c r="Y33">
        <v>2.1499999999999998E-2</v>
      </c>
      <c r="Z33">
        <v>2.1600000000000001E-2</v>
      </c>
      <c r="AA33">
        <v>2.3099999999999999E-2</v>
      </c>
      <c r="AB33">
        <v>5.1400000000000001E-2</v>
      </c>
      <c r="AC33">
        <v>5.3100000000000001E-2</v>
      </c>
      <c r="AD33">
        <v>5.6300000000000003E-2</v>
      </c>
      <c r="AE33">
        <v>2.3099999999999999E-2</v>
      </c>
      <c r="AH33">
        <v>1.9900000000000001E-2</v>
      </c>
      <c r="AI33">
        <v>2.3599999999999999E-2</v>
      </c>
      <c r="AJ33">
        <v>2.3900000000000001E-2</v>
      </c>
      <c r="AK33">
        <v>2.5000000000000001E-2</v>
      </c>
      <c r="AL33">
        <v>5.62E-2</v>
      </c>
      <c r="AM33">
        <v>5.9799999999999999E-2</v>
      </c>
      <c r="AN33">
        <v>6.3500000000000001E-2</v>
      </c>
      <c r="AO33">
        <v>2.5100000000000001E-2</v>
      </c>
      <c r="AR33">
        <v>2.2200000000000001E-2</v>
      </c>
      <c r="AS33">
        <v>3.1300000000000001E-2</v>
      </c>
      <c r="AT33">
        <v>3.1399999999999997E-2</v>
      </c>
      <c r="AU33">
        <v>4.4499999999999998E-2</v>
      </c>
      <c r="AV33">
        <v>4.5900000000000003E-2</v>
      </c>
      <c r="AW33">
        <v>4.7199999999999999E-2</v>
      </c>
      <c r="AX33">
        <v>4.9599999999999998E-2</v>
      </c>
      <c r="AY33">
        <v>4.4499999999999998E-2</v>
      </c>
      <c r="BB33">
        <v>1.41E-2</v>
      </c>
      <c r="BC33">
        <v>1.6299999999999999E-2</v>
      </c>
      <c r="BD33">
        <v>2.9700000000000001E-2</v>
      </c>
      <c r="BE33">
        <v>5.2200000000000003E-2</v>
      </c>
      <c r="BF33">
        <v>5.9400000000000001E-2</v>
      </c>
      <c r="BG33">
        <v>6.6799999999999998E-2</v>
      </c>
      <c r="BH33">
        <v>7.9799999999999996E-2</v>
      </c>
      <c r="BI33">
        <v>5.2200000000000003E-2</v>
      </c>
      <c r="BL33">
        <v>1.34E-2</v>
      </c>
      <c r="BM33">
        <v>1.7899999999999999E-2</v>
      </c>
      <c r="BN33">
        <v>1.7899999999999999E-2</v>
      </c>
      <c r="BO33">
        <v>2.1499999999999998E-2</v>
      </c>
      <c r="BP33">
        <v>2.2599999999999999E-2</v>
      </c>
      <c r="BQ33">
        <v>2.5499999999999998E-2</v>
      </c>
      <c r="BR33">
        <v>2.9000000000000001E-2</v>
      </c>
      <c r="BS33">
        <v>2.1499999999999998E-2</v>
      </c>
      <c r="BV33">
        <v>1.9E-2</v>
      </c>
      <c r="BW33">
        <v>2.5100000000000001E-2</v>
      </c>
      <c r="BX33">
        <v>2.64E-2</v>
      </c>
      <c r="BY33">
        <v>1.78E-2</v>
      </c>
      <c r="BZ33">
        <v>2.06E-2</v>
      </c>
      <c r="CA33">
        <v>2.4500000000000001E-2</v>
      </c>
      <c r="CB33">
        <v>3.1600000000000003E-2</v>
      </c>
      <c r="CC33">
        <v>1.78E-2</v>
      </c>
      <c r="CF33">
        <v>3.4799999999999998E-2</v>
      </c>
      <c r="CG33">
        <v>1.6199999999999999E-2</v>
      </c>
      <c r="CH33">
        <v>1.6199999999999999E-2</v>
      </c>
      <c r="CI33">
        <v>4.8000000000000001E-2</v>
      </c>
      <c r="CJ33">
        <v>5.4199999999999998E-2</v>
      </c>
      <c r="CK33">
        <v>6.1100000000000002E-2</v>
      </c>
      <c r="CL33">
        <v>7.22E-2</v>
      </c>
      <c r="CM33">
        <v>4.8000000000000001E-2</v>
      </c>
      <c r="CP33">
        <v>1.5299999999999999E-2</v>
      </c>
      <c r="CQ33">
        <v>1.9300000000000001E-2</v>
      </c>
      <c r="CR33">
        <v>2.12E-2</v>
      </c>
      <c r="CS33">
        <v>2.3800000000000002E-2</v>
      </c>
      <c r="CT33">
        <v>2.8799999999999999E-2</v>
      </c>
      <c r="CU33">
        <v>8.2299999999999998E-2</v>
      </c>
      <c r="CV33">
        <v>8.6400000000000005E-2</v>
      </c>
      <c r="CW33">
        <v>2.3800000000000002E-2</v>
      </c>
      <c r="CZ33">
        <v>1.7000000000000001E-2</v>
      </c>
      <c r="DA33">
        <v>2.1000000000000001E-2</v>
      </c>
      <c r="DB33">
        <v>2.4199999999999999E-2</v>
      </c>
      <c r="DC33">
        <v>2.6200000000000001E-2</v>
      </c>
      <c r="DD33">
        <v>3.6799999999999999E-2</v>
      </c>
      <c r="DE33">
        <v>5.6399999999999999E-2</v>
      </c>
      <c r="DF33">
        <v>5.5899999999999998E-2</v>
      </c>
      <c r="DG33">
        <v>2.6200000000000001E-2</v>
      </c>
      <c r="DJ33">
        <v>1.29E-2</v>
      </c>
      <c r="DK33">
        <v>1.5900000000000001E-2</v>
      </c>
      <c r="DL33">
        <v>1.5900000000000001E-2</v>
      </c>
      <c r="DM33">
        <v>1.7999999999999999E-2</v>
      </c>
      <c r="DN33">
        <v>2.64E-2</v>
      </c>
      <c r="DO33">
        <v>4.7800000000000002E-2</v>
      </c>
      <c r="DP33">
        <v>6.0299999999999999E-2</v>
      </c>
      <c r="DQ33">
        <v>1.7999999999999999E-2</v>
      </c>
    </row>
    <row r="53" spans="62:62" x14ac:dyDescent="0.35">
      <c r="BJ53" t="s">
        <v>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zoomScale="70" zoomScaleNormal="70" workbookViewId="0">
      <selection activeCell="A14" sqref="A14"/>
    </sheetView>
  </sheetViews>
  <sheetFormatPr defaultRowHeight="14.5" x14ac:dyDescent="0.35"/>
  <cols>
    <col min="1" max="1" width="11" bestFit="1" customWidth="1"/>
    <col min="3" max="3" width="15.453125" customWidth="1"/>
    <col min="4" max="4" width="8.7265625" bestFit="1" customWidth="1"/>
    <col min="5" max="5" width="35" bestFit="1" customWidth="1"/>
    <col min="259" max="259" width="15.453125" customWidth="1"/>
    <col min="260" max="260" width="8.7265625" bestFit="1" customWidth="1"/>
    <col min="261" max="261" width="35" bestFit="1" customWidth="1"/>
    <col min="515" max="515" width="15.453125" customWidth="1"/>
    <col min="516" max="516" width="8.7265625" bestFit="1" customWidth="1"/>
    <col min="517" max="517" width="35" bestFit="1" customWidth="1"/>
    <col min="771" max="771" width="15.453125" customWidth="1"/>
    <col min="772" max="772" width="8.7265625" bestFit="1" customWidth="1"/>
    <col min="773" max="773" width="35" bestFit="1" customWidth="1"/>
    <col min="1027" max="1027" width="15.453125" customWidth="1"/>
    <col min="1028" max="1028" width="8.7265625" bestFit="1" customWidth="1"/>
    <col min="1029" max="1029" width="35" bestFit="1" customWidth="1"/>
    <col min="1283" max="1283" width="15.453125" customWidth="1"/>
    <col min="1284" max="1284" width="8.7265625" bestFit="1" customWidth="1"/>
    <col min="1285" max="1285" width="35" bestFit="1" customWidth="1"/>
    <col min="1539" max="1539" width="15.453125" customWidth="1"/>
    <col min="1540" max="1540" width="8.7265625" bestFit="1" customWidth="1"/>
    <col min="1541" max="1541" width="35" bestFit="1" customWidth="1"/>
    <col min="1795" max="1795" width="15.453125" customWidth="1"/>
    <col min="1796" max="1796" width="8.7265625" bestFit="1" customWidth="1"/>
    <col min="1797" max="1797" width="35" bestFit="1" customWidth="1"/>
    <col min="2051" max="2051" width="15.453125" customWidth="1"/>
    <col min="2052" max="2052" width="8.7265625" bestFit="1" customWidth="1"/>
    <col min="2053" max="2053" width="35" bestFit="1" customWidth="1"/>
    <col min="2307" max="2307" width="15.453125" customWidth="1"/>
    <col min="2308" max="2308" width="8.7265625" bestFit="1" customWidth="1"/>
    <col min="2309" max="2309" width="35" bestFit="1" customWidth="1"/>
    <col min="2563" max="2563" width="15.453125" customWidth="1"/>
    <col min="2564" max="2564" width="8.7265625" bestFit="1" customWidth="1"/>
    <col min="2565" max="2565" width="35" bestFit="1" customWidth="1"/>
    <col min="2819" max="2819" width="15.453125" customWidth="1"/>
    <col min="2820" max="2820" width="8.7265625" bestFit="1" customWidth="1"/>
    <col min="2821" max="2821" width="35" bestFit="1" customWidth="1"/>
    <col min="3075" max="3075" width="15.453125" customWidth="1"/>
    <col min="3076" max="3076" width="8.7265625" bestFit="1" customWidth="1"/>
    <col min="3077" max="3077" width="35" bestFit="1" customWidth="1"/>
    <col min="3331" max="3331" width="15.453125" customWidth="1"/>
    <col min="3332" max="3332" width="8.7265625" bestFit="1" customWidth="1"/>
    <col min="3333" max="3333" width="35" bestFit="1" customWidth="1"/>
    <col min="3587" max="3587" width="15.453125" customWidth="1"/>
    <col min="3588" max="3588" width="8.7265625" bestFit="1" customWidth="1"/>
    <col min="3589" max="3589" width="35" bestFit="1" customWidth="1"/>
    <col min="3843" max="3843" width="15.453125" customWidth="1"/>
    <col min="3844" max="3844" width="8.7265625" bestFit="1" customWidth="1"/>
    <col min="3845" max="3845" width="35" bestFit="1" customWidth="1"/>
    <col min="4099" max="4099" width="15.453125" customWidth="1"/>
    <col min="4100" max="4100" width="8.7265625" bestFit="1" customWidth="1"/>
    <col min="4101" max="4101" width="35" bestFit="1" customWidth="1"/>
    <col min="4355" max="4355" width="15.453125" customWidth="1"/>
    <col min="4356" max="4356" width="8.7265625" bestFit="1" customWidth="1"/>
    <col min="4357" max="4357" width="35" bestFit="1" customWidth="1"/>
    <col min="4611" max="4611" width="15.453125" customWidth="1"/>
    <col min="4612" max="4612" width="8.7265625" bestFit="1" customWidth="1"/>
    <col min="4613" max="4613" width="35" bestFit="1" customWidth="1"/>
    <col min="4867" max="4867" width="15.453125" customWidth="1"/>
    <col min="4868" max="4868" width="8.7265625" bestFit="1" customWidth="1"/>
    <col min="4869" max="4869" width="35" bestFit="1" customWidth="1"/>
    <col min="5123" max="5123" width="15.453125" customWidth="1"/>
    <col min="5124" max="5124" width="8.7265625" bestFit="1" customWidth="1"/>
    <col min="5125" max="5125" width="35" bestFit="1" customWidth="1"/>
    <col min="5379" max="5379" width="15.453125" customWidth="1"/>
    <col min="5380" max="5380" width="8.7265625" bestFit="1" customWidth="1"/>
    <col min="5381" max="5381" width="35" bestFit="1" customWidth="1"/>
    <col min="5635" max="5635" width="15.453125" customWidth="1"/>
    <col min="5636" max="5636" width="8.7265625" bestFit="1" customWidth="1"/>
    <col min="5637" max="5637" width="35" bestFit="1" customWidth="1"/>
    <col min="5891" max="5891" width="15.453125" customWidth="1"/>
    <col min="5892" max="5892" width="8.7265625" bestFit="1" customWidth="1"/>
    <col min="5893" max="5893" width="35" bestFit="1" customWidth="1"/>
    <col min="6147" max="6147" width="15.453125" customWidth="1"/>
    <col min="6148" max="6148" width="8.7265625" bestFit="1" customWidth="1"/>
    <col min="6149" max="6149" width="35" bestFit="1" customWidth="1"/>
    <col min="6403" max="6403" width="15.453125" customWidth="1"/>
    <col min="6404" max="6404" width="8.7265625" bestFit="1" customWidth="1"/>
    <col min="6405" max="6405" width="35" bestFit="1" customWidth="1"/>
    <col min="6659" max="6659" width="15.453125" customWidth="1"/>
    <col min="6660" max="6660" width="8.7265625" bestFit="1" customWidth="1"/>
    <col min="6661" max="6661" width="35" bestFit="1" customWidth="1"/>
    <col min="6915" max="6915" width="15.453125" customWidth="1"/>
    <col min="6916" max="6916" width="8.7265625" bestFit="1" customWidth="1"/>
    <col min="6917" max="6917" width="35" bestFit="1" customWidth="1"/>
    <col min="7171" max="7171" width="15.453125" customWidth="1"/>
    <col min="7172" max="7172" width="8.7265625" bestFit="1" customWidth="1"/>
    <col min="7173" max="7173" width="35" bestFit="1" customWidth="1"/>
    <col min="7427" max="7427" width="15.453125" customWidth="1"/>
    <col min="7428" max="7428" width="8.7265625" bestFit="1" customWidth="1"/>
    <col min="7429" max="7429" width="35" bestFit="1" customWidth="1"/>
    <col min="7683" max="7683" width="15.453125" customWidth="1"/>
    <col min="7684" max="7684" width="8.7265625" bestFit="1" customWidth="1"/>
    <col min="7685" max="7685" width="35" bestFit="1" customWidth="1"/>
    <col min="7939" max="7939" width="15.453125" customWidth="1"/>
    <col min="7940" max="7940" width="8.7265625" bestFit="1" customWidth="1"/>
    <col min="7941" max="7941" width="35" bestFit="1" customWidth="1"/>
    <col min="8195" max="8195" width="15.453125" customWidth="1"/>
    <col min="8196" max="8196" width="8.7265625" bestFit="1" customWidth="1"/>
    <col min="8197" max="8197" width="35" bestFit="1" customWidth="1"/>
    <col min="8451" max="8451" width="15.453125" customWidth="1"/>
    <col min="8452" max="8452" width="8.7265625" bestFit="1" customWidth="1"/>
    <col min="8453" max="8453" width="35" bestFit="1" customWidth="1"/>
    <col min="8707" max="8707" width="15.453125" customWidth="1"/>
    <col min="8708" max="8708" width="8.7265625" bestFit="1" customWidth="1"/>
    <col min="8709" max="8709" width="35" bestFit="1" customWidth="1"/>
    <col min="8963" max="8963" width="15.453125" customWidth="1"/>
    <col min="8964" max="8964" width="8.7265625" bestFit="1" customWidth="1"/>
    <col min="8965" max="8965" width="35" bestFit="1" customWidth="1"/>
    <col min="9219" max="9219" width="15.453125" customWidth="1"/>
    <col min="9220" max="9220" width="8.7265625" bestFit="1" customWidth="1"/>
    <col min="9221" max="9221" width="35" bestFit="1" customWidth="1"/>
    <col min="9475" max="9475" width="15.453125" customWidth="1"/>
    <col min="9476" max="9476" width="8.7265625" bestFit="1" customWidth="1"/>
    <col min="9477" max="9477" width="35" bestFit="1" customWidth="1"/>
    <col min="9731" max="9731" width="15.453125" customWidth="1"/>
    <col min="9732" max="9732" width="8.7265625" bestFit="1" customWidth="1"/>
    <col min="9733" max="9733" width="35" bestFit="1" customWidth="1"/>
    <col min="9987" max="9987" width="15.453125" customWidth="1"/>
    <col min="9988" max="9988" width="8.7265625" bestFit="1" customWidth="1"/>
    <col min="9989" max="9989" width="35" bestFit="1" customWidth="1"/>
    <col min="10243" max="10243" width="15.453125" customWidth="1"/>
    <col min="10244" max="10244" width="8.7265625" bestFit="1" customWidth="1"/>
    <col min="10245" max="10245" width="35" bestFit="1" customWidth="1"/>
    <col min="10499" max="10499" width="15.453125" customWidth="1"/>
    <col min="10500" max="10500" width="8.7265625" bestFit="1" customWidth="1"/>
    <col min="10501" max="10501" width="35" bestFit="1" customWidth="1"/>
    <col min="10755" max="10755" width="15.453125" customWidth="1"/>
    <col min="10756" max="10756" width="8.7265625" bestFit="1" customWidth="1"/>
    <col min="10757" max="10757" width="35" bestFit="1" customWidth="1"/>
    <col min="11011" max="11011" width="15.453125" customWidth="1"/>
    <col min="11012" max="11012" width="8.7265625" bestFit="1" customWidth="1"/>
    <col min="11013" max="11013" width="35" bestFit="1" customWidth="1"/>
    <col min="11267" max="11267" width="15.453125" customWidth="1"/>
    <col min="11268" max="11268" width="8.7265625" bestFit="1" customWidth="1"/>
    <col min="11269" max="11269" width="35" bestFit="1" customWidth="1"/>
    <col min="11523" max="11523" width="15.453125" customWidth="1"/>
    <col min="11524" max="11524" width="8.7265625" bestFit="1" customWidth="1"/>
    <col min="11525" max="11525" width="35" bestFit="1" customWidth="1"/>
    <col min="11779" max="11779" width="15.453125" customWidth="1"/>
    <col min="11780" max="11780" width="8.7265625" bestFit="1" customWidth="1"/>
    <col min="11781" max="11781" width="35" bestFit="1" customWidth="1"/>
    <col min="12035" max="12035" width="15.453125" customWidth="1"/>
    <col min="12036" max="12036" width="8.7265625" bestFit="1" customWidth="1"/>
    <col min="12037" max="12037" width="35" bestFit="1" customWidth="1"/>
    <col min="12291" max="12291" width="15.453125" customWidth="1"/>
    <col min="12292" max="12292" width="8.7265625" bestFit="1" customWidth="1"/>
    <col min="12293" max="12293" width="35" bestFit="1" customWidth="1"/>
    <col min="12547" max="12547" width="15.453125" customWidth="1"/>
    <col min="12548" max="12548" width="8.7265625" bestFit="1" customWidth="1"/>
    <col min="12549" max="12549" width="35" bestFit="1" customWidth="1"/>
    <col min="12803" max="12803" width="15.453125" customWidth="1"/>
    <col min="12804" max="12804" width="8.7265625" bestFit="1" customWidth="1"/>
    <col min="12805" max="12805" width="35" bestFit="1" customWidth="1"/>
    <col min="13059" max="13059" width="15.453125" customWidth="1"/>
    <col min="13060" max="13060" width="8.7265625" bestFit="1" customWidth="1"/>
    <col min="13061" max="13061" width="35" bestFit="1" customWidth="1"/>
    <col min="13315" max="13315" width="15.453125" customWidth="1"/>
    <col min="13316" max="13316" width="8.7265625" bestFit="1" customWidth="1"/>
    <col min="13317" max="13317" width="35" bestFit="1" customWidth="1"/>
    <col min="13571" max="13571" width="15.453125" customWidth="1"/>
    <col min="13572" max="13572" width="8.7265625" bestFit="1" customWidth="1"/>
    <col min="13573" max="13573" width="35" bestFit="1" customWidth="1"/>
    <col min="13827" max="13827" width="15.453125" customWidth="1"/>
    <col min="13828" max="13828" width="8.7265625" bestFit="1" customWidth="1"/>
    <col min="13829" max="13829" width="35" bestFit="1" customWidth="1"/>
    <col min="14083" max="14083" width="15.453125" customWidth="1"/>
    <col min="14084" max="14084" width="8.7265625" bestFit="1" customWidth="1"/>
    <col min="14085" max="14085" width="35" bestFit="1" customWidth="1"/>
    <col min="14339" max="14339" width="15.453125" customWidth="1"/>
    <col min="14340" max="14340" width="8.7265625" bestFit="1" customWidth="1"/>
    <col min="14341" max="14341" width="35" bestFit="1" customWidth="1"/>
    <col min="14595" max="14595" width="15.453125" customWidth="1"/>
    <col min="14596" max="14596" width="8.7265625" bestFit="1" customWidth="1"/>
    <col min="14597" max="14597" width="35" bestFit="1" customWidth="1"/>
    <col min="14851" max="14851" width="15.453125" customWidth="1"/>
    <col min="14852" max="14852" width="8.7265625" bestFit="1" customWidth="1"/>
    <col min="14853" max="14853" width="35" bestFit="1" customWidth="1"/>
    <col min="15107" max="15107" width="15.453125" customWidth="1"/>
    <col min="15108" max="15108" width="8.7265625" bestFit="1" customWidth="1"/>
    <col min="15109" max="15109" width="35" bestFit="1" customWidth="1"/>
    <col min="15363" max="15363" width="15.453125" customWidth="1"/>
    <col min="15364" max="15364" width="8.7265625" bestFit="1" customWidth="1"/>
    <col min="15365" max="15365" width="35" bestFit="1" customWidth="1"/>
    <col min="15619" max="15619" width="15.453125" customWidth="1"/>
    <col min="15620" max="15620" width="8.7265625" bestFit="1" customWidth="1"/>
    <col min="15621" max="15621" width="35" bestFit="1" customWidth="1"/>
    <col min="15875" max="15875" width="15.453125" customWidth="1"/>
    <col min="15876" max="15876" width="8.7265625" bestFit="1" customWidth="1"/>
    <col min="15877" max="15877" width="35" bestFit="1" customWidth="1"/>
    <col min="16131" max="16131" width="15.453125" customWidth="1"/>
    <col min="16132" max="16132" width="8.7265625" bestFit="1" customWidth="1"/>
    <col min="16133" max="16133" width="35" bestFit="1" customWidth="1"/>
  </cols>
  <sheetData>
    <row r="1" spans="1:16" x14ac:dyDescent="0.35">
      <c r="B1" s="1" t="s">
        <v>8</v>
      </c>
      <c r="C1" s="1" t="s">
        <v>9</v>
      </c>
      <c r="D1" s="1" t="s">
        <v>10</v>
      </c>
      <c r="E1" s="1" t="s">
        <v>11</v>
      </c>
      <c r="N1" s="1"/>
      <c r="O1" s="1" t="s">
        <v>69</v>
      </c>
      <c r="P1" s="1" t="s">
        <v>68</v>
      </c>
    </row>
    <row r="2" spans="1:16" x14ac:dyDescent="0.35">
      <c r="A2" s="78" t="str">
        <f>+IF(Limits!H12="rectangular","rectangular","circular")</f>
        <v>rectangular</v>
      </c>
      <c r="B2" s="2" t="s">
        <v>12</v>
      </c>
      <c r="C2" s="1">
        <v>0.12</v>
      </c>
      <c r="D2" s="1"/>
      <c r="E2" s="1"/>
      <c r="N2" s="1">
        <v>0</v>
      </c>
      <c r="O2" s="1">
        <v>0</v>
      </c>
      <c r="P2" s="1">
        <f>+$C$23*(O2/$C$24)/($C$28-1+(O2/$C$24)^$C$28)</f>
        <v>0</v>
      </c>
    </row>
    <row r="3" spans="1:16" x14ac:dyDescent="0.35">
      <c r="A3" s="78">
        <v>8.6E-3</v>
      </c>
      <c r="B3" s="1" t="s">
        <v>13</v>
      </c>
      <c r="C3" s="4">
        <f>+Limits!C12</f>
        <v>30</v>
      </c>
      <c r="D3" s="1" t="s">
        <v>14</v>
      </c>
      <c r="E3" s="1"/>
      <c r="K3" t="s">
        <v>125</v>
      </c>
      <c r="N3" s="1">
        <v>1</v>
      </c>
      <c r="O3" s="1">
        <f t="shared" ref="O3:O25" si="0">+$O$26/23*N3</f>
        <v>7.0223208314538728E-4</v>
      </c>
      <c r="P3" s="1">
        <f>+$C$23*(O3/$C$24)*$C$28/($C$28-1+(O3/$C$24)^$C$28)</f>
        <v>16.779261112013483</v>
      </c>
    </row>
    <row r="4" spans="1:16" x14ac:dyDescent="0.35">
      <c r="A4" s="78"/>
      <c r="B4" s="2" t="s">
        <v>15</v>
      </c>
      <c r="C4" s="1">
        <v>2E-3</v>
      </c>
      <c r="D4" s="1"/>
      <c r="E4" s="1"/>
      <c r="K4" t="s">
        <v>124</v>
      </c>
      <c r="N4" s="1">
        <v>2</v>
      </c>
      <c r="O4" s="1">
        <f t="shared" si="0"/>
        <v>1.4044641662907746E-3</v>
      </c>
      <c r="P4" s="1">
        <f t="shared" ref="P4:P25" si="1">+$C$23*(O4/$C$24)*$C$28/($C$28-1+(O4/$C$24)^$C$28)</f>
        <v>26.939775793921171</v>
      </c>
    </row>
    <row r="5" spans="1:16" x14ac:dyDescent="0.35">
      <c r="A5" s="78">
        <f>+C5*(C6*C6*3.14/4)/(C8*C8*3.14/4)</f>
        <v>2.5000000000000001E-2</v>
      </c>
      <c r="B5" s="1" t="s">
        <v>16</v>
      </c>
      <c r="C5" s="1">
        <v>10</v>
      </c>
      <c r="D5" s="1" t="s">
        <v>17</v>
      </c>
      <c r="E5" s="1" t="s">
        <v>18</v>
      </c>
      <c r="N5" s="1">
        <v>3</v>
      </c>
      <c r="O5" s="1">
        <f t="shared" si="0"/>
        <v>2.1066962494361617E-3</v>
      </c>
      <c r="P5" s="1">
        <f t="shared" si="1"/>
        <v>32.022527789531253</v>
      </c>
    </row>
    <row r="6" spans="1:16" x14ac:dyDescent="0.35">
      <c r="B6" s="1" t="s">
        <v>19</v>
      </c>
      <c r="C6" s="1">
        <v>25</v>
      </c>
      <c r="D6" s="1" t="s">
        <v>20</v>
      </c>
      <c r="E6" s="1" t="s">
        <v>21</v>
      </c>
      <c r="N6" s="1">
        <v>4</v>
      </c>
      <c r="O6" s="1">
        <f t="shared" si="0"/>
        <v>2.8089283325815491E-3</v>
      </c>
      <c r="P6" s="1">
        <f t="shared" si="1"/>
        <v>34.160224148813789</v>
      </c>
    </row>
    <row r="7" spans="1:16" x14ac:dyDescent="0.35">
      <c r="B7" s="1" t="s">
        <v>22</v>
      </c>
      <c r="C7" s="1">
        <v>10</v>
      </c>
      <c r="D7" s="1" t="s">
        <v>20</v>
      </c>
      <c r="E7" s="1" t="s">
        <v>108</v>
      </c>
      <c r="N7" s="1">
        <v>5</v>
      </c>
      <c r="O7" s="1">
        <f t="shared" si="0"/>
        <v>3.5111604157269365E-3</v>
      </c>
      <c r="P7" s="1">
        <f t="shared" si="1"/>
        <v>34.726734486083352</v>
      </c>
    </row>
    <row r="8" spans="1:16" x14ac:dyDescent="0.35">
      <c r="B8" s="1" t="s">
        <v>23</v>
      </c>
      <c r="C8" s="1">
        <f>+Limits!G14*10</f>
        <v>500</v>
      </c>
      <c r="D8" s="1" t="s">
        <v>20</v>
      </c>
      <c r="E8" s="1" t="s">
        <v>24</v>
      </c>
      <c r="N8" s="1">
        <v>6</v>
      </c>
      <c r="O8" s="1">
        <f t="shared" si="0"/>
        <v>4.2133924988723235E-3</v>
      </c>
      <c r="P8" s="1">
        <f t="shared" si="1"/>
        <v>34.481614960137811</v>
      </c>
    </row>
    <row r="9" spans="1:16" x14ac:dyDescent="0.35">
      <c r="B9" s="1" t="s">
        <v>25</v>
      </c>
      <c r="C9" s="1">
        <f>+C8</f>
        <v>500</v>
      </c>
      <c r="D9" s="1" t="s">
        <v>20</v>
      </c>
      <c r="E9" s="1" t="s">
        <v>26</v>
      </c>
      <c r="N9" s="1">
        <v>7</v>
      </c>
      <c r="O9" s="1">
        <f t="shared" si="0"/>
        <v>4.9156245820177113E-3</v>
      </c>
      <c r="P9" s="1">
        <f t="shared" si="1"/>
        <v>33.829633629918064</v>
      </c>
    </row>
    <row r="10" spans="1:16" x14ac:dyDescent="0.35">
      <c r="B10" s="1" t="s">
        <v>27</v>
      </c>
      <c r="C10" s="1">
        <v>100</v>
      </c>
      <c r="D10" s="1" t="s">
        <v>20</v>
      </c>
      <c r="E10" s="1" t="s">
        <v>28</v>
      </c>
      <c r="N10" s="1">
        <v>8</v>
      </c>
      <c r="O10" s="1">
        <f t="shared" si="0"/>
        <v>5.6178566651630983E-3</v>
      </c>
      <c r="P10" s="1">
        <f t="shared" si="1"/>
        <v>32.986081023116206</v>
      </c>
    </row>
    <row r="11" spans="1:16" x14ac:dyDescent="0.35">
      <c r="B11" s="1" t="s">
        <v>29</v>
      </c>
      <c r="C11" s="1">
        <f>+C10-C7</f>
        <v>90</v>
      </c>
      <c r="D11" s="1" t="s">
        <v>20</v>
      </c>
      <c r="E11" s="1" t="s">
        <v>30</v>
      </c>
      <c r="N11" s="1">
        <v>9</v>
      </c>
      <c r="O11" s="1">
        <f t="shared" si="0"/>
        <v>6.3200887483084852E-3</v>
      </c>
      <c r="P11" s="1">
        <f t="shared" si="1"/>
        <v>32.066144947333086</v>
      </c>
    </row>
    <row r="12" spans="1:16" ht="16.5" x14ac:dyDescent="0.35">
      <c r="B12" s="1" t="s">
        <v>31</v>
      </c>
      <c r="C12" s="1">
        <f>2*C7^2*3.14/4</f>
        <v>157</v>
      </c>
      <c r="D12" s="1" t="s">
        <v>32</v>
      </c>
      <c r="E12" s="1" t="s">
        <v>33</v>
      </c>
      <c r="N12" s="1">
        <v>10</v>
      </c>
      <c r="O12" s="1">
        <f t="shared" si="0"/>
        <v>7.0223208314538731E-3</v>
      </c>
      <c r="P12" s="1">
        <f t="shared" si="1"/>
        <v>31.13154657294508</v>
      </c>
    </row>
    <row r="13" spans="1:16" ht="16.5" x14ac:dyDescent="0.35">
      <c r="B13" s="1" t="s">
        <v>34</v>
      </c>
      <c r="C13" s="1">
        <f>2*C7^2*3.14/4</f>
        <v>157</v>
      </c>
      <c r="D13" s="1" t="s">
        <v>32</v>
      </c>
      <c r="E13" s="1" t="s">
        <v>35</v>
      </c>
      <c r="N13" s="1">
        <v>11</v>
      </c>
      <c r="O13" s="1">
        <f t="shared" si="0"/>
        <v>7.72455291459926E-3</v>
      </c>
      <c r="P13" s="1">
        <f t="shared" si="1"/>
        <v>30.214970863109521</v>
      </c>
    </row>
    <row r="14" spans="1:16" x14ac:dyDescent="0.35">
      <c r="B14" s="1" t="s">
        <v>36</v>
      </c>
      <c r="C14" s="1">
        <v>400</v>
      </c>
      <c r="D14" s="1" t="s">
        <v>14</v>
      </c>
      <c r="E14" s="1" t="s">
        <v>37</v>
      </c>
      <c r="N14" s="1">
        <v>12</v>
      </c>
      <c r="O14" s="1">
        <f t="shared" si="0"/>
        <v>8.426784997744647E-3</v>
      </c>
      <c r="P14" s="1">
        <f t="shared" si="1"/>
        <v>29.333088056538969</v>
      </c>
    </row>
    <row r="15" spans="1:16" x14ac:dyDescent="0.35">
      <c r="B15" s="1" t="s">
        <v>38</v>
      </c>
      <c r="C15" s="1">
        <f>+C12/(C10*C8)</f>
        <v>3.14E-3</v>
      </c>
      <c r="D15" s="1"/>
      <c r="E15" s="1"/>
      <c r="K15" t="s">
        <v>84</v>
      </c>
      <c r="L15">
        <f>+C23*0.8</f>
        <v>27.784002258470391</v>
      </c>
      <c r="N15" s="1">
        <v>13</v>
      </c>
      <c r="O15" s="1">
        <f t="shared" si="0"/>
        <v>9.1290170808900339E-3</v>
      </c>
      <c r="P15" s="1">
        <f t="shared" si="1"/>
        <v>28.493640608514692</v>
      </c>
    </row>
    <row r="16" spans="1:16" x14ac:dyDescent="0.35">
      <c r="B16" s="1" t="s">
        <v>39</v>
      </c>
      <c r="C16" s="1">
        <f>+C13/(C10*C9)</f>
        <v>3.14E-3</v>
      </c>
      <c r="D16" s="1"/>
      <c r="E16" s="1"/>
      <c r="K16" t="s">
        <v>85</v>
      </c>
      <c r="L16">
        <f>+(P26-C23)/(C25-C24)</f>
        <v>-986.90460492580473</v>
      </c>
      <c r="N16" s="1">
        <v>14</v>
      </c>
      <c r="O16" s="1">
        <f t="shared" si="0"/>
        <v>9.8312491640354226E-3</v>
      </c>
      <c r="P16" s="1">
        <f t="shared" si="1"/>
        <v>27.699378971841035</v>
      </c>
    </row>
    <row r="17" spans="2:16" x14ac:dyDescent="0.35">
      <c r="B17" s="1" t="s">
        <v>40</v>
      </c>
      <c r="C17" s="1">
        <f>+C16+C15</f>
        <v>6.28E-3</v>
      </c>
      <c r="D17" s="1"/>
      <c r="E17" s="1"/>
      <c r="K17" t="s">
        <v>86</v>
      </c>
      <c r="L17">
        <f>+(L15+L16*C24-C23)/L16</f>
        <v>1.061483576493121E-2</v>
      </c>
      <c r="N17" s="1">
        <v>15</v>
      </c>
      <c r="O17" s="1">
        <f t="shared" si="0"/>
        <v>1.053348124718081E-2</v>
      </c>
      <c r="P17" s="1">
        <f t="shared" si="1"/>
        <v>26.950285835777105</v>
      </c>
    </row>
    <row r="18" spans="2:16" x14ac:dyDescent="0.35">
      <c r="B18" s="1" t="s">
        <v>41</v>
      </c>
      <c r="C18" s="1">
        <f>IF(A2="rectangular",((1-(((C8-C7)^2/(6*C8*C9))+((C9-C7)^2/(6*C8*C9))))*(1-(C11/(2*C9)))*(1-(C11/(2*C8))))/(1-C19),(1-(C11/(2*C8))/(1-A5)))</f>
        <v>0.57426758808279144</v>
      </c>
      <c r="D18" s="1"/>
      <c r="E18" s="1"/>
      <c r="N18" s="1">
        <v>16</v>
      </c>
      <c r="O18" s="1">
        <f t="shared" si="0"/>
        <v>1.1235713330326197E-2</v>
      </c>
      <c r="P18" s="1">
        <f t="shared" si="1"/>
        <v>26.244850129388549</v>
      </c>
    </row>
    <row r="19" spans="2:16" x14ac:dyDescent="0.35">
      <c r="B19" s="1" t="s">
        <v>42</v>
      </c>
      <c r="C19" s="1">
        <f>+(C5*(3.14*C6^2/4))/(C8*C9)</f>
        <v>1.9625E-2</v>
      </c>
      <c r="D19" s="1"/>
      <c r="E19" s="1"/>
      <c r="L19">
        <f>+(O17+O18)/2</f>
        <v>1.0884597288753503E-2</v>
      </c>
      <c r="N19" s="1">
        <v>17</v>
      </c>
      <c r="O19" s="1">
        <f t="shared" si="0"/>
        <v>1.1937945413471584E-2</v>
      </c>
      <c r="P19" s="1">
        <f t="shared" si="1"/>
        <v>25.580802852974447</v>
      </c>
    </row>
    <row r="20" spans="2:16" x14ac:dyDescent="0.35">
      <c r="B20" s="1" t="s">
        <v>43</v>
      </c>
      <c r="C20" s="1">
        <f>+C18*C16*C14</f>
        <v>0.72128009063198606</v>
      </c>
      <c r="D20" s="1"/>
      <c r="E20" s="1"/>
      <c r="N20" s="1">
        <v>18</v>
      </c>
      <c r="O20" s="1">
        <f t="shared" si="0"/>
        <v>1.264017749661697E-2</v>
      </c>
      <c r="P20" s="1">
        <f t="shared" si="1"/>
        <v>24.95554283085395</v>
      </c>
    </row>
    <row r="21" spans="2:16" x14ac:dyDescent="0.35">
      <c r="B21" s="1" t="s">
        <v>44</v>
      </c>
      <c r="C21" s="1">
        <f>+C18*C15*C14</f>
        <v>0.72128009063198606</v>
      </c>
      <c r="D21" s="1"/>
      <c r="E21" s="1"/>
      <c r="N21" s="1">
        <v>19</v>
      </c>
      <c r="O21" s="1">
        <f t="shared" si="0"/>
        <v>1.3342409579762359E-2</v>
      </c>
      <c r="P21" s="1">
        <f t="shared" si="1"/>
        <v>24.366381290699255</v>
      </c>
    </row>
    <row r="22" spans="2:16" x14ac:dyDescent="0.35">
      <c r="B22" s="1" t="s">
        <v>45</v>
      </c>
      <c r="C22" s="1">
        <f>0.5*C18*C17*C14</f>
        <v>0.72128009063198606</v>
      </c>
      <c r="D22" s="1"/>
      <c r="E22" s="1"/>
      <c r="N22" s="1">
        <v>20</v>
      </c>
      <c r="O22" s="1">
        <f t="shared" si="0"/>
        <v>1.4044641662907746E-2</v>
      </c>
      <c r="P22" s="1">
        <f t="shared" si="1"/>
        <v>23.810679488162002</v>
      </c>
    </row>
    <row r="23" spans="2:16" x14ac:dyDescent="0.35">
      <c r="B23" s="1" t="s">
        <v>46</v>
      </c>
      <c r="C23" s="1">
        <f>+C3*((2.254*(1+7.94*C22/C3)^0.5)-(2*C22/C3)-1.254)</f>
        <v>34.730002823087986</v>
      </c>
      <c r="D23" s="1"/>
      <c r="E23" s="1"/>
      <c r="N23" s="1">
        <v>21</v>
      </c>
      <c r="O23" s="1">
        <f t="shared" si="0"/>
        <v>1.4746873746053133E-2</v>
      </c>
      <c r="P23" s="1">
        <f t="shared" si="1"/>
        <v>23.285922809073309</v>
      </c>
    </row>
    <row r="24" spans="2:16" x14ac:dyDescent="0.35">
      <c r="B24" s="2" t="s">
        <v>47</v>
      </c>
      <c r="C24" s="1">
        <f>+C4*(1+5*((C23/C3)-1))</f>
        <v>3.5766676076959963E-3</v>
      </c>
      <c r="D24" s="1"/>
      <c r="E24" s="1"/>
      <c r="N24" s="1">
        <v>22</v>
      </c>
      <c r="O24" s="1">
        <f t="shared" si="0"/>
        <v>1.544910582919852E-2</v>
      </c>
      <c r="P24" s="1">
        <f t="shared" si="1"/>
        <v>22.789757116008964</v>
      </c>
    </row>
    <row r="25" spans="2:16" x14ac:dyDescent="0.35">
      <c r="B25" s="6" t="s">
        <v>70</v>
      </c>
      <c r="C25" s="3">
        <f>0.004+1.4*(C17*C14*C2/C23)</f>
        <v>1.6151337912343907E-2</v>
      </c>
      <c r="D25" s="1"/>
      <c r="E25" s="8"/>
      <c r="N25" s="1">
        <v>23</v>
      </c>
      <c r="O25" s="1">
        <f t="shared" si="0"/>
        <v>1.6151337912343907E-2</v>
      </c>
      <c r="P25" s="1">
        <f t="shared" si="1"/>
        <v>22.320002794007191</v>
      </c>
    </row>
    <row r="26" spans="2:16" x14ac:dyDescent="0.35">
      <c r="B26" s="6" t="s">
        <v>65</v>
      </c>
      <c r="C26" s="3">
        <f>5000*C3^0.5</f>
        <v>27386.127875258306</v>
      </c>
      <c r="N26" s="1">
        <v>24</v>
      </c>
      <c r="O26" s="3">
        <f>+C25</f>
        <v>1.6151337912343907E-2</v>
      </c>
      <c r="P26" s="1">
        <f>+$C$23*(O26/$C$24)*$C$28/($C$28-1+(O26/$C$24)^$C$28)</f>
        <v>22.320002794007191</v>
      </c>
    </row>
    <row r="27" spans="2:16" x14ac:dyDescent="0.35">
      <c r="B27" s="6" t="s">
        <v>66</v>
      </c>
      <c r="C27" s="3">
        <f>+C23/C24</f>
        <v>9710.1566688385174</v>
      </c>
    </row>
    <row r="28" spans="2:16" x14ac:dyDescent="0.35">
      <c r="B28" s="6" t="s">
        <v>67</v>
      </c>
      <c r="C28" s="3">
        <f>+C26/(C26-C27)</f>
        <v>1.5493421863751315</v>
      </c>
    </row>
  </sheetData>
  <dataValidations count="1">
    <dataValidation type="list" allowBlank="1" showInputMessage="1" showErrorMessage="1" sqref="A2" xr:uid="{00000000-0002-0000-0100-000000000000}">
      <formula1>$K$3:$K$4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114300</xdr:colOff>
                <xdr:row>6</xdr:row>
                <xdr:rowOff>69850</xdr:rowOff>
              </from>
              <to>
                <xdr:col>8</xdr:col>
                <xdr:colOff>25400</xdr:colOff>
                <xdr:row>11</xdr:row>
                <xdr:rowOff>25400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>
              <from>
                <xdr:col>5</xdr:col>
                <xdr:colOff>114300</xdr:colOff>
                <xdr:row>21</xdr:row>
                <xdr:rowOff>107950</xdr:rowOff>
              </from>
              <to>
                <xdr:col>7</xdr:col>
                <xdr:colOff>171450</xdr:colOff>
                <xdr:row>23</xdr:row>
                <xdr:rowOff>107950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3:K52"/>
  <sheetViews>
    <sheetView topLeftCell="A11" zoomScale="130" zoomScaleNormal="130" workbookViewId="0">
      <selection activeCell="C16" sqref="C16"/>
    </sheetView>
  </sheetViews>
  <sheetFormatPr defaultRowHeight="14.5" x14ac:dyDescent="0.35"/>
  <cols>
    <col min="2" max="2" width="17.453125" bestFit="1" customWidth="1"/>
  </cols>
  <sheetData>
    <row r="13" spans="2:6" x14ac:dyDescent="0.35">
      <c r="E13" s="2" t="s">
        <v>76</v>
      </c>
      <c r="F13" s="1">
        <f>+IF(Limits!$H$12="rectangular",0.4,1)</f>
        <v>0.4</v>
      </c>
    </row>
    <row r="14" spans="2:6" x14ac:dyDescent="0.35">
      <c r="E14" s="1" t="s">
        <v>77</v>
      </c>
      <c r="F14" s="1">
        <f>+IF(Limits!$H$12="rectangular",0.2,1)</f>
        <v>0.2</v>
      </c>
    </row>
    <row r="15" spans="2:6" x14ac:dyDescent="0.35">
      <c r="B15" s="55" t="s">
        <v>105</v>
      </c>
      <c r="C15" s="5">
        <v>10</v>
      </c>
      <c r="E15" s="1" t="s">
        <v>13</v>
      </c>
      <c r="F15" s="4">
        <f>+Limits!C12</f>
        <v>30</v>
      </c>
    </row>
    <row r="16" spans="2:6" x14ac:dyDescent="0.35">
      <c r="B16" s="55" t="s">
        <v>106</v>
      </c>
      <c r="C16" s="5">
        <v>100</v>
      </c>
      <c r="E16" s="1" t="s">
        <v>74</v>
      </c>
      <c r="F16" s="1">
        <v>2E-3</v>
      </c>
    </row>
    <row r="17" spans="2:9" x14ac:dyDescent="0.35">
      <c r="B17" s="55" t="s">
        <v>107</v>
      </c>
      <c r="C17" s="5">
        <v>500</v>
      </c>
      <c r="E17" s="1" t="s">
        <v>40</v>
      </c>
      <c r="F17" s="56">
        <f>+Limits!C13</f>
        <v>1.0699999999999999E-2</v>
      </c>
    </row>
    <row r="18" spans="2:9" x14ac:dyDescent="0.35">
      <c r="B18" s="54" t="s">
        <v>40</v>
      </c>
      <c r="C18" s="53">
        <f>+C15*C15*3.14/4*((C17+C15)*4)*1000/C16/(C17*C17*1000)</f>
        <v>6.4056E-3</v>
      </c>
      <c r="E18" s="1" t="s">
        <v>73</v>
      </c>
      <c r="F18" s="1">
        <v>400</v>
      </c>
    </row>
    <row r="19" spans="2:9" x14ac:dyDescent="0.35">
      <c r="E19" s="1" t="s">
        <v>72</v>
      </c>
      <c r="F19" s="1">
        <f>0.002+0.033*F13*F17*F18/F15</f>
        <v>3.8832000000000007E-3</v>
      </c>
    </row>
    <row r="20" spans="2:9" x14ac:dyDescent="0.35">
      <c r="E20" s="1" t="s">
        <v>71</v>
      </c>
      <c r="F20" s="1">
        <f>+F19+(F21/(2*F24))</f>
        <v>1.0942822222222221E-2</v>
      </c>
    </row>
    <row r="21" spans="2:9" x14ac:dyDescent="0.35">
      <c r="E21" s="1" t="s">
        <v>46</v>
      </c>
      <c r="F21" s="1">
        <f>(1+3.8*F14*F17*F18/F15)*F15</f>
        <v>33.252800000000001</v>
      </c>
    </row>
    <row r="22" spans="2:9" x14ac:dyDescent="0.35">
      <c r="E22" s="1" t="s">
        <v>65</v>
      </c>
      <c r="F22" s="1">
        <f>5000*F15^0.5</f>
        <v>27386.127875258306</v>
      </c>
    </row>
    <row r="23" spans="2:9" x14ac:dyDescent="0.35">
      <c r="E23" s="1" t="s">
        <v>66</v>
      </c>
      <c r="F23" s="1">
        <f>+F21/F19</f>
        <v>8563.2468067573118</v>
      </c>
    </row>
    <row r="24" spans="2:9" x14ac:dyDescent="0.35">
      <c r="E24" s="1" t="s">
        <v>75</v>
      </c>
      <c r="F24" s="1">
        <f>11.2*F15^2/(F17*F18)</f>
        <v>2355.1401869158881</v>
      </c>
    </row>
    <row r="25" spans="2:9" x14ac:dyDescent="0.35">
      <c r="E25" s="1" t="s">
        <v>67</v>
      </c>
      <c r="F25" s="1">
        <f>+F22/(F22-F23)</f>
        <v>1.4549381561512074</v>
      </c>
    </row>
    <row r="27" spans="2:9" x14ac:dyDescent="0.35">
      <c r="E27" s="5" t="s">
        <v>16</v>
      </c>
      <c r="F27" s="5" t="s">
        <v>69</v>
      </c>
      <c r="G27" s="5" t="s">
        <v>68</v>
      </c>
      <c r="I27" s="79"/>
    </row>
    <row r="28" spans="2:9" x14ac:dyDescent="0.35">
      <c r="E28" s="5">
        <v>1</v>
      </c>
      <c r="F28" s="5">
        <v>0</v>
      </c>
      <c r="G28" s="5">
        <f t="shared" ref="G28:G37" si="0">+$F$22*F28*(1-((1/$F$25)*(F28/$F$19)^($F$25-1)))</f>
        <v>0</v>
      </c>
    </row>
    <row r="29" spans="2:9" x14ac:dyDescent="0.35">
      <c r="E29" s="5">
        <v>2</v>
      </c>
      <c r="F29" s="5">
        <f t="shared" ref="F29:F37" si="1">+$F$19/10*E29</f>
        <v>7.766400000000001E-4</v>
      </c>
      <c r="G29" s="5">
        <f t="shared" si="0"/>
        <v>14.2397709185829</v>
      </c>
    </row>
    <row r="30" spans="2:9" x14ac:dyDescent="0.35">
      <c r="E30" s="5">
        <v>3</v>
      </c>
      <c r="F30" s="5">
        <f t="shared" si="1"/>
        <v>1.16496E-3</v>
      </c>
      <c r="G30" s="5">
        <f t="shared" si="0"/>
        <v>19.223732841490147</v>
      </c>
    </row>
    <row r="31" spans="2:9" x14ac:dyDescent="0.35">
      <c r="E31" s="5">
        <v>4</v>
      </c>
      <c r="F31" s="5">
        <f t="shared" si="1"/>
        <v>1.5532800000000002E-3</v>
      </c>
      <c r="G31" s="5">
        <f t="shared" si="0"/>
        <v>23.267612983603193</v>
      </c>
    </row>
    <row r="32" spans="2:9" x14ac:dyDescent="0.35">
      <c r="E32" s="5">
        <v>5</v>
      </c>
      <c r="F32" s="5">
        <f t="shared" si="1"/>
        <v>1.9416000000000004E-3</v>
      </c>
      <c r="G32" s="5">
        <f t="shared" si="0"/>
        <v>26.510715185113089</v>
      </c>
    </row>
    <row r="33" spans="5:11" x14ac:dyDescent="0.35">
      <c r="E33" s="5">
        <v>6</v>
      </c>
      <c r="F33" s="5">
        <f t="shared" si="1"/>
        <v>2.3299200000000001E-3</v>
      </c>
      <c r="G33" s="5">
        <f t="shared" si="0"/>
        <v>29.045895976009412</v>
      </c>
    </row>
    <row r="34" spans="5:11" x14ac:dyDescent="0.35">
      <c r="E34" s="5">
        <v>7</v>
      </c>
      <c r="F34" s="5">
        <f t="shared" si="1"/>
        <v>2.7182400000000002E-3</v>
      </c>
      <c r="G34" s="5">
        <f t="shared" si="0"/>
        <v>30.940683150775737</v>
      </c>
    </row>
    <row r="35" spans="5:11" x14ac:dyDescent="0.35">
      <c r="E35" s="5">
        <v>8</v>
      </c>
      <c r="F35" s="5">
        <f t="shared" si="1"/>
        <v>3.1065600000000004E-3</v>
      </c>
      <c r="G35" s="5">
        <f t="shared" si="0"/>
        <v>32.246993565930424</v>
      </c>
    </row>
    <row r="36" spans="5:11" x14ac:dyDescent="0.35">
      <c r="E36" s="5">
        <v>9</v>
      </c>
      <c r="F36" s="5">
        <f t="shared" si="1"/>
        <v>3.4948800000000006E-3</v>
      </c>
      <c r="G36" s="5">
        <f t="shared" si="0"/>
        <v>33.006322122845532</v>
      </c>
    </row>
    <row r="37" spans="5:11" x14ac:dyDescent="0.35">
      <c r="E37" s="9">
        <v>10</v>
      </c>
      <c r="F37" s="9">
        <f t="shared" si="1"/>
        <v>3.8832000000000007E-3</v>
      </c>
      <c r="G37" s="9">
        <f t="shared" si="0"/>
        <v>33.252799999999993</v>
      </c>
      <c r="H37" t="s">
        <v>72</v>
      </c>
    </row>
    <row r="38" spans="5:11" x14ac:dyDescent="0.35">
      <c r="E38" s="5">
        <v>11</v>
      </c>
      <c r="F38" s="5">
        <f t="shared" ref="F38:F47" si="2">+($F$20-$F$19)/10*E28+$F$19</f>
        <v>4.5891622222222223E-3</v>
      </c>
      <c r="G38" s="5">
        <f t="shared" ref="G38:G47" si="3">+$F$21-$F$24*(F38-$F$19)</f>
        <v>31.590160000000001</v>
      </c>
      <c r="J38" t="s">
        <v>84</v>
      </c>
      <c r="K38">
        <f>0.8*G37</f>
        <v>26.602239999999995</v>
      </c>
    </row>
    <row r="39" spans="5:11" x14ac:dyDescent="0.35">
      <c r="E39" s="5">
        <v>12</v>
      </c>
      <c r="F39" s="5">
        <f t="shared" si="2"/>
        <v>5.2951244444444448E-3</v>
      </c>
      <c r="G39" s="5">
        <f t="shared" si="3"/>
        <v>29.927520000000001</v>
      </c>
    </row>
    <row r="40" spans="5:11" x14ac:dyDescent="0.35">
      <c r="E40" s="5">
        <v>13</v>
      </c>
      <c r="F40" s="5">
        <f t="shared" si="2"/>
        <v>6.0010866666666673E-3</v>
      </c>
      <c r="G40" s="5">
        <f t="shared" si="3"/>
        <v>28.264880000000002</v>
      </c>
    </row>
    <row r="41" spans="5:11" x14ac:dyDescent="0.35">
      <c r="E41" s="5">
        <v>14</v>
      </c>
      <c r="F41" s="5">
        <f t="shared" si="2"/>
        <v>6.7070488888888889E-3</v>
      </c>
      <c r="G41" s="5">
        <f t="shared" si="3"/>
        <v>26.602240000000002</v>
      </c>
    </row>
    <row r="42" spans="5:11" x14ac:dyDescent="0.35">
      <c r="E42" s="5">
        <v>15</v>
      </c>
      <c r="F42" s="5">
        <f t="shared" si="2"/>
        <v>7.4130111111111105E-3</v>
      </c>
      <c r="G42" s="5">
        <f t="shared" si="3"/>
        <v>24.939600000000002</v>
      </c>
    </row>
    <row r="43" spans="5:11" x14ac:dyDescent="0.35">
      <c r="E43" s="5">
        <v>16</v>
      </c>
      <c r="F43" s="5">
        <f t="shared" si="2"/>
        <v>8.118973333333333E-3</v>
      </c>
      <c r="G43" s="5">
        <f t="shared" si="3"/>
        <v>23.276960000000003</v>
      </c>
    </row>
    <row r="44" spans="5:11" x14ac:dyDescent="0.35">
      <c r="E44" s="5">
        <v>17</v>
      </c>
      <c r="F44" s="5">
        <f t="shared" si="2"/>
        <v>8.8249355555555554E-3</v>
      </c>
      <c r="G44" s="5">
        <f t="shared" si="3"/>
        <v>21.614319999999999</v>
      </c>
    </row>
    <row r="45" spans="5:11" x14ac:dyDescent="0.35">
      <c r="E45" s="5">
        <v>18</v>
      </c>
      <c r="F45" s="5">
        <f t="shared" si="2"/>
        <v>9.5308977777777762E-3</v>
      </c>
      <c r="G45" s="5">
        <f t="shared" si="3"/>
        <v>19.951680000000003</v>
      </c>
    </row>
    <row r="46" spans="5:11" x14ac:dyDescent="0.35">
      <c r="E46" s="5">
        <v>19</v>
      </c>
      <c r="F46" s="5">
        <f t="shared" si="2"/>
        <v>1.023686E-2</v>
      </c>
      <c r="G46" s="5">
        <f t="shared" si="3"/>
        <v>18.28904</v>
      </c>
    </row>
    <row r="47" spans="5:11" x14ac:dyDescent="0.35">
      <c r="E47" s="9">
        <v>20</v>
      </c>
      <c r="F47" s="9">
        <f t="shared" si="2"/>
        <v>1.0942822222222221E-2</v>
      </c>
      <c r="G47" s="9">
        <f t="shared" si="3"/>
        <v>16.626400000000004</v>
      </c>
      <c r="H47" t="s">
        <v>71</v>
      </c>
    </row>
    <row r="48" spans="5:11" x14ac:dyDescent="0.35">
      <c r="E48" s="9">
        <v>21</v>
      </c>
      <c r="F48" s="9">
        <f>+(G47-G48)/$F$24+F47</f>
        <v>1.5178595555555556E-2</v>
      </c>
      <c r="G48" s="9">
        <f>0.2*$F$21</f>
        <v>6.6505600000000005</v>
      </c>
      <c r="H48" t="s">
        <v>78</v>
      </c>
    </row>
    <row r="49" spans="5:7" x14ac:dyDescent="0.35">
      <c r="E49" s="5">
        <v>22</v>
      </c>
      <c r="F49" s="5">
        <f>+F48+0.002</f>
        <v>1.7178595555555558E-2</v>
      </c>
      <c r="G49" s="5">
        <f>+$G$48</f>
        <v>6.6505600000000005</v>
      </c>
    </row>
    <row r="50" spans="5:7" x14ac:dyDescent="0.35">
      <c r="E50" s="5"/>
      <c r="F50" s="5"/>
      <c r="G50" s="5"/>
    </row>
    <row r="51" spans="5:7" x14ac:dyDescent="0.35">
      <c r="E51" s="5"/>
      <c r="F51" s="5"/>
      <c r="G51" s="5"/>
    </row>
    <row r="52" spans="5:7" x14ac:dyDescent="0.35">
      <c r="E52" s="5"/>
      <c r="F52" s="5"/>
      <c r="G52" s="5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10</xdr:col>
                <xdr:colOff>133350</xdr:colOff>
                <xdr:row>17</xdr:row>
                <xdr:rowOff>107950</xdr:rowOff>
              </from>
              <to>
                <xdr:col>17</xdr:col>
                <xdr:colOff>38100</xdr:colOff>
                <xdr:row>32</xdr:row>
                <xdr:rowOff>12700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24"/>
  <sheetViews>
    <sheetView view="pageBreakPreview" topLeftCell="A5" zoomScale="115" zoomScaleSheetLayoutView="115" workbookViewId="0">
      <selection activeCell="C10" sqref="C10"/>
    </sheetView>
  </sheetViews>
  <sheetFormatPr defaultColWidth="9.1796875" defaultRowHeight="14.5" x14ac:dyDescent="0.35"/>
  <cols>
    <col min="1" max="2" width="9.1796875" style="78"/>
    <col min="3" max="3" width="13.7265625" style="78" bestFit="1" customWidth="1"/>
    <col min="4" max="4" width="4.453125" style="78" bestFit="1" customWidth="1"/>
    <col min="5" max="5" width="34" style="78" bestFit="1" customWidth="1"/>
    <col min="6" max="16384" width="9.1796875" style="78"/>
  </cols>
  <sheetData>
    <row r="1" spans="2:5" x14ac:dyDescent="0.35">
      <c r="B1" s="2" t="s">
        <v>77</v>
      </c>
      <c r="C1" s="1">
        <v>0.4</v>
      </c>
      <c r="D1" s="1"/>
      <c r="E1" s="78" t="s">
        <v>156</v>
      </c>
    </row>
    <row r="2" spans="2:5" x14ac:dyDescent="0.35">
      <c r="B2" s="1" t="s">
        <v>149</v>
      </c>
      <c r="C2" s="1">
        <v>1</v>
      </c>
      <c r="D2" s="1"/>
      <c r="E2" s="78" t="s">
        <v>156</v>
      </c>
    </row>
    <row r="3" spans="2:5" x14ac:dyDescent="0.35">
      <c r="B3" s="1" t="s">
        <v>148</v>
      </c>
      <c r="C3" s="1">
        <v>400</v>
      </c>
      <c r="D3" s="1"/>
      <c r="E3" s="78" t="s">
        <v>157</v>
      </c>
    </row>
    <row r="4" spans="2:5" x14ac:dyDescent="0.35">
      <c r="B4" s="1" t="s">
        <v>152</v>
      </c>
      <c r="C4" s="1">
        <f>+C3*1.3</f>
        <v>520</v>
      </c>
      <c r="D4" s="1"/>
      <c r="E4" s="78" t="s">
        <v>158</v>
      </c>
    </row>
    <row r="5" spans="2:5" x14ac:dyDescent="0.35">
      <c r="B5" s="2" t="s">
        <v>155</v>
      </c>
      <c r="C5" s="1">
        <v>2E-3</v>
      </c>
      <c r="D5" s="1"/>
      <c r="E5" s="78" t="s">
        <v>159</v>
      </c>
    </row>
    <row r="6" spans="2:5" x14ac:dyDescent="0.35">
      <c r="B6" s="83" t="s">
        <v>13</v>
      </c>
      <c r="C6" s="83">
        <v>20</v>
      </c>
      <c r="D6" s="1"/>
      <c r="E6" s="78" t="s">
        <v>160</v>
      </c>
    </row>
    <row r="7" spans="2:5" x14ac:dyDescent="0.35">
      <c r="B7" s="83" t="s">
        <v>140</v>
      </c>
      <c r="C7" s="83">
        <v>25</v>
      </c>
      <c r="D7" s="1" t="s">
        <v>20</v>
      </c>
      <c r="E7" s="78" t="s">
        <v>164</v>
      </c>
    </row>
    <row r="8" spans="2:5" x14ac:dyDescent="0.35">
      <c r="B8" s="83" t="s">
        <v>141</v>
      </c>
      <c r="C8" s="83">
        <v>24</v>
      </c>
      <c r="D8" s="1" t="s">
        <v>20</v>
      </c>
      <c r="E8" s="78" t="s">
        <v>167</v>
      </c>
    </row>
    <row r="9" spans="2:5" x14ac:dyDescent="0.35">
      <c r="B9" s="83" t="s">
        <v>143</v>
      </c>
      <c r="C9" s="83">
        <v>650</v>
      </c>
      <c r="D9" s="1" t="s">
        <v>20</v>
      </c>
      <c r="E9" s="78" t="s">
        <v>107</v>
      </c>
    </row>
    <row r="10" spans="2:5" x14ac:dyDescent="0.35">
      <c r="B10" s="85" t="s">
        <v>151</v>
      </c>
      <c r="C10" s="83">
        <v>1500</v>
      </c>
      <c r="D10" s="1" t="s">
        <v>20</v>
      </c>
    </row>
    <row r="11" spans="2:5" x14ac:dyDescent="0.35">
      <c r="B11" s="1" t="s">
        <v>138</v>
      </c>
      <c r="C11" s="1">
        <v>200000</v>
      </c>
      <c r="D11" s="1"/>
      <c r="E11" s="78" t="s">
        <v>161</v>
      </c>
    </row>
    <row r="12" spans="2:5" x14ac:dyDescent="0.35">
      <c r="B12" s="1" t="s">
        <v>65</v>
      </c>
      <c r="C12" s="1">
        <f>+C6^0.5*5000</f>
        <v>22360.679774997898</v>
      </c>
      <c r="D12" s="1"/>
      <c r="E12" s="78" t="s">
        <v>162</v>
      </c>
    </row>
    <row r="13" spans="2:5" x14ac:dyDescent="0.35">
      <c r="B13" s="1" t="s">
        <v>16</v>
      </c>
      <c r="C13" s="1">
        <f>+C11/C12</f>
        <v>8.9442719099991592</v>
      </c>
      <c r="D13" s="1"/>
      <c r="E13" s="78" t="s">
        <v>163</v>
      </c>
    </row>
    <row r="14" spans="2:5" x14ac:dyDescent="0.35">
      <c r="B14" s="1" t="s">
        <v>144</v>
      </c>
      <c r="C14" s="1">
        <v>10</v>
      </c>
      <c r="D14" s="1" t="s">
        <v>20</v>
      </c>
      <c r="E14" s="78" t="s">
        <v>165</v>
      </c>
    </row>
    <row r="15" spans="2:5" x14ac:dyDescent="0.35">
      <c r="B15" s="1" t="s">
        <v>145</v>
      </c>
      <c r="C15" s="1">
        <v>50</v>
      </c>
      <c r="D15" s="1" t="s">
        <v>20</v>
      </c>
      <c r="E15" s="78" t="s">
        <v>166</v>
      </c>
    </row>
    <row r="16" spans="2:5" x14ac:dyDescent="0.35">
      <c r="B16" s="1" t="s">
        <v>142</v>
      </c>
      <c r="C16" s="1">
        <f>+C7*C7*3.14/4*C8</f>
        <v>11775</v>
      </c>
      <c r="D16" s="1"/>
      <c r="E16" s="78" t="s">
        <v>168</v>
      </c>
    </row>
    <row r="17" spans="2:5" x14ac:dyDescent="0.35">
      <c r="B17" s="1" t="s">
        <v>146</v>
      </c>
      <c r="C17" s="1">
        <f>+(C9-(C15+C14/2)*2)^2</f>
        <v>291600</v>
      </c>
      <c r="D17" s="1"/>
      <c r="E17" s="78" t="s">
        <v>169</v>
      </c>
    </row>
    <row r="18" spans="2:5" x14ac:dyDescent="0.35">
      <c r="B18" s="2" t="s">
        <v>139</v>
      </c>
      <c r="C18" s="1">
        <f>+C16/C17</f>
        <v>4.0380658436213988E-2</v>
      </c>
      <c r="D18" s="1"/>
    </row>
    <row r="19" spans="2:5" x14ac:dyDescent="0.35">
      <c r="B19" s="2" t="s">
        <v>147</v>
      </c>
      <c r="C19" s="1">
        <f>+((1+C1)*C7*C2*C3^2/(8*(1+C13*C18)*C11*0.45*C6))^(1/(1+C1))</f>
        <v>0.40866295738044661</v>
      </c>
      <c r="D19" s="1" t="s">
        <v>20</v>
      </c>
    </row>
    <row r="20" spans="2:5" x14ac:dyDescent="0.35">
      <c r="B20" s="2" t="s">
        <v>150</v>
      </c>
      <c r="C20" s="1">
        <f>0.2*(C4/C3-1)*C10</f>
        <v>90.000000000000014</v>
      </c>
      <c r="D20" s="1"/>
      <c r="E20" s="78" t="s">
        <v>170</v>
      </c>
    </row>
    <row r="21" spans="2:5" x14ac:dyDescent="0.35">
      <c r="B21" s="2" t="s">
        <v>153</v>
      </c>
      <c r="C21" s="1">
        <f>+C19/C20</f>
        <v>4.5406995264494062E-3</v>
      </c>
      <c r="D21" s="1"/>
    </row>
    <row r="22" spans="2:5" x14ac:dyDescent="0.35">
      <c r="B22" s="2" t="s">
        <v>154</v>
      </c>
      <c r="C22" s="86">
        <f>+C5/(C5+C21)</f>
        <v>0.30577769119531661</v>
      </c>
      <c r="D22" s="1"/>
    </row>
    <row r="23" spans="2:5" x14ac:dyDescent="0.35">
      <c r="B23" s="84" t="s">
        <v>171</v>
      </c>
      <c r="C23" s="88">
        <f>+C22*C11*100</f>
        <v>6115553.8239063323</v>
      </c>
      <c r="D23" s="1"/>
    </row>
    <row r="24" spans="2:5" x14ac:dyDescent="0.35">
      <c r="B24" s="84" t="s">
        <v>172</v>
      </c>
      <c r="C24" s="87">
        <f>+C23*C5</f>
        <v>12231.107647812665</v>
      </c>
      <c r="D24" s="1"/>
    </row>
  </sheetData>
  <pageMargins left="0.7" right="0.7" top="0.75" bottom="0.75" header="0.3" footer="0.3"/>
  <pageSetup paperSize="9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106"/>
  <sheetViews>
    <sheetView view="pageBreakPreview" topLeftCell="A73" zoomScale="85" zoomScaleSheetLayoutView="85" workbookViewId="0">
      <selection activeCell="U51" sqref="U51"/>
    </sheetView>
  </sheetViews>
  <sheetFormatPr defaultRowHeight="14.5" x14ac:dyDescent="0.35"/>
  <cols>
    <col min="19" max="19" width="16.81640625" customWidth="1"/>
  </cols>
  <sheetData>
    <row r="1" spans="2:20" ht="15" thickBot="1" x14ac:dyDescent="0.4"/>
    <row r="2" spans="2:20" ht="15" thickBot="1" x14ac:dyDescent="0.4">
      <c r="B2" s="89" t="s">
        <v>173</v>
      </c>
      <c r="C2" s="90" t="s">
        <v>174</v>
      </c>
      <c r="D2" s="90" t="s">
        <v>175</v>
      </c>
      <c r="E2" s="90" t="s">
        <v>176</v>
      </c>
      <c r="F2" s="90" t="s">
        <v>177</v>
      </c>
      <c r="G2" s="90" t="s">
        <v>178</v>
      </c>
      <c r="H2" s="90" t="s">
        <v>179</v>
      </c>
      <c r="I2" s="90" t="s">
        <v>180</v>
      </c>
      <c r="M2" s="97" t="s">
        <v>181</v>
      </c>
      <c r="N2" s="98">
        <v>4001</v>
      </c>
      <c r="O2" s="133"/>
      <c r="P2" s="134"/>
      <c r="Q2" s="134"/>
      <c r="R2" s="134"/>
      <c r="S2" s="134"/>
      <c r="T2" s="135"/>
    </row>
    <row r="3" spans="2:20" ht="15" thickBot="1" x14ac:dyDescent="0.4">
      <c r="B3" s="91">
        <v>1</v>
      </c>
      <c r="C3" s="92">
        <v>4001</v>
      </c>
      <c r="D3" s="92">
        <v>4</v>
      </c>
      <c r="E3" s="92">
        <v>4</v>
      </c>
      <c r="F3" s="92">
        <v>3</v>
      </c>
      <c r="G3" s="92">
        <v>6</v>
      </c>
      <c r="H3" s="92">
        <v>20</v>
      </c>
      <c r="I3" s="92">
        <v>400</v>
      </c>
      <c r="M3" s="99"/>
      <c r="N3" s="138" t="s">
        <v>182</v>
      </c>
      <c r="O3" s="139"/>
      <c r="P3" s="139"/>
      <c r="Q3" s="140"/>
      <c r="R3" s="1" t="s">
        <v>183</v>
      </c>
      <c r="S3" s="1" t="s">
        <v>184</v>
      </c>
      <c r="T3" s="100" t="s">
        <v>40</v>
      </c>
    </row>
    <row r="4" spans="2:20" ht="15" thickBot="1" x14ac:dyDescent="0.4">
      <c r="B4" s="91">
        <v>2</v>
      </c>
      <c r="C4" s="92">
        <v>4002</v>
      </c>
      <c r="D4" s="92">
        <v>4</v>
      </c>
      <c r="E4" s="92">
        <v>4</v>
      </c>
      <c r="F4" s="92">
        <v>3</v>
      </c>
      <c r="G4" s="92">
        <v>7</v>
      </c>
      <c r="H4" s="92">
        <v>20</v>
      </c>
      <c r="I4" s="92">
        <v>400</v>
      </c>
      <c r="M4" s="99">
        <v>4</v>
      </c>
      <c r="N4" s="1">
        <v>15.47</v>
      </c>
      <c r="O4" s="1">
        <v>29.84</v>
      </c>
      <c r="P4" s="1">
        <v>29.84</v>
      </c>
      <c r="Q4" s="1">
        <v>15.47</v>
      </c>
      <c r="R4" s="1" t="s">
        <v>188</v>
      </c>
      <c r="S4" s="1" t="s">
        <v>190</v>
      </c>
      <c r="T4" s="101">
        <v>5.3E-3</v>
      </c>
    </row>
    <row r="5" spans="2:20" ht="15" thickBot="1" x14ac:dyDescent="0.4">
      <c r="B5" s="91">
        <v>3</v>
      </c>
      <c r="C5" s="92">
        <v>4003</v>
      </c>
      <c r="D5" s="92">
        <v>4</v>
      </c>
      <c r="E5" s="92">
        <v>4</v>
      </c>
      <c r="F5" s="92">
        <v>3.5</v>
      </c>
      <c r="G5" s="93">
        <v>6</v>
      </c>
      <c r="H5" s="92">
        <v>20</v>
      </c>
      <c r="I5" s="92">
        <v>400</v>
      </c>
      <c r="M5" s="99">
        <v>3</v>
      </c>
      <c r="N5" s="1">
        <v>37.04</v>
      </c>
      <c r="O5" s="1">
        <v>71.34</v>
      </c>
      <c r="P5" s="1">
        <v>71.34</v>
      </c>
      <c r="Q5" s="1">
        <v>37.04</v>
      </c>
      <c r="R5" s="1" t="s">
        <v>188</v>
      </c>
      <c r="S5" s="1" t="s">
        <v>190</v>
      </c>
      <c r="T5" s="101">
        <v>5.3E-3</v>
      </c>
    </row>
    <row r="6" spans="2:20" ht="15" thickBot="1" x14ac:dyDescent="0.4">
      <c r="B6" s="91">
        <v>4</v>
      </c>
      <c r="C6" s="92">
        <v>4004</v>
      </c>
      <c r="D6" s="92">
        <v>4</v>
      </c>
      <c r="E6" s="92">
        <v>4</v>
      </c>
      <c r="F6" s="92">
        <v>4</v>
      </c>
      <c r="G6" s="92">
        <v>6</v>
      </c>
      <c r="H6" s="92">
        <v>20</v>
      </c>
      <c r="I6" s="92">
        <v>400</v>
      </c>
      <c r="M6" s="99">
        <v>2</v>
      </c>
      <c r="N6" s="1">
        <v>58.55</v>
      </c>
      <c r="O6" s="1">
        <v>112.9</v>
      </c>
      <c r="P6" s="1">
        <v>112.9</v>
      </c>
      <c r="Q6" s="1">
        <v>58.55</v>
      </c>
      <c r="R6" s="1" t="s">
        <v>188</v>
      </c>
      <c r="S6" s="1" t="s">
        <v>190</v>
      </c>
      <c r="T6" s="101">
        <v>5.3E-3</v>
      </c>
    </row>
    <row r="7" spans="2:20" ht="15" thickBot="1" x14ac:dyDescent="0.4">
      <c r="B7" s="94">
        <v>5</v>
      </c>
      <c r="C7" s="95">
        <v>4005</v>
      </c>
      <c r="D7" s="95">
        <v>4</v>
      </c>
      <c r="E7" s="95">
        <v>4</v>
      </c>
      <c r="F7" s="95">
        <v>3</v>
      </c>
      <c r="G7" s="95">
        <v>6</v>
      </c>
      <c r="H7" s="95">
        <v>25</v>
      </c>
      <c r="I7" s="95">
        <v>400</v>
      </c>
      <c r="M7" s="99">
        <v>1</v>
      </c>
      <c r="N7" s="1">
        <v>80.13</v>
      </c>
      <c r="O7" s="1">
        <v>155.69</v>
      </c>
      <c r="P7" s="1">
        <v>155.69</v>
      </c>
      <c r="Q7" s="1">
        <v>80.13</v>
      </c>
      <c r="R7" s="1" t="s">
        <v>189</v>
      </c>
      <c r="S7" s="1" t="s">
        <v>191</v>
      </c>
      <c r="T7" s="101">
        <v>5.3E-3</v>
      </c>
    </row>
    <row r="8" spans="2:20" ht="15" thickBot="1" x14ac:dyDescent="0.4">
      <c r="B8" s="94">
        <v>6</v>
      </c>
      <c r="C8" s="95">
        <v>4006</v>
      </c>
      <c r="D8" s="95">
        <v>4</v>
      </c>
      <c r="E8" s="95">
        <v>4</v>
      </c>
      <c r="F8" s="95">
        <v>3.5</v>
      </c>
      <c r="G8" s="96">
        <v>6</v>
      </c>
      <c r="H8" s="95">
        <v>25</v>
      </c>
      <c r="I8" s="95">
        <v>400</v>
      </c>
      <c r="M8" s="102" t="s">
        <v>185</v>
      </c>
      <c r="N8" s="104">
        <v>0.31669999999999998</v>
      </c>
      <c r="O8" s="103" t="s">
        <v>186</v>
      </c>
      <c r="P8" s="108">
        <v>6330000</v>
      </c>
      <c r="Q8" s="103" t="s">
        <v>187</v>
      </c>
      <c r="R8" s="104">
        <v>12667</v>
      </c>
      <c r="S8" s="136"/>
      <c r="T8" s="137"/>
    </row>
    <row r="9" spans="2:20" ht="15" thickBot="1" x14ac:dyDescent="0.4">
      <c r="B9" s="94">
        <v>7</v>
      </c>
      <c r="C9" s="95">
        <v>4007</v>
      </c>
      <c r="D9" s="95">
        <v>4</v>
      </c>
      <c r="E9" s="95">
        <v>4</v>
      </c>
      <c r="F9" s="95">
        <v>3.5</v>
      </c>
      <c r="G9" s="96">
        <v>8</v>
      </c>
      <c r="H9" s="95">
        <v>25</v>
      </c>
      <c r="I9" s="95">
        <v>400</v>
      </c>
      <c r="M9" s="97" t="s">
        <v>181</v>
      </c>
      <c r="N9" s="98">
        <v>4002</v>
      </c>
      <c r="O9" s="133"/>
      <c r="P9" s="134"/>
      <c r="Q9" s="134"/>
      <c r="R9" s="134"/>
      <c r="S9" s="134"/>
      <c r="T9" s="135"/>
    </row>
    <row r="10" spans="2:20" ht="15" thickBot="1" x14ac:dyDescent="0.4">
      <c r="B10" s="94">
        <v>8</v>
      </c>
      <c r="C10" s="95">
        <v>4008</v>
      </c>
      <c r="D10" s="95">
        <v>4</v>
      </c>
      <c r="E10" s="95">
        <v>4</v>
      </c>
      <c r="F10" s="95">
        <v>4</v>
      </c>
      <c r="G10" s="95">
        <v>6</v>
      </c>
      <c r="H10" s="95">
        <v>25</v>
      </c>
      <c r="I10" s="95">
        <v>400</v>
      </c>
      <c r="M10" s="99"/>
      <c r="N10" s="138" t="s">
        <v>182</v>
      </c>
      <c r="O10" s="139"/>
      <c r="P10" s="139"/>
      <c r="Q10" s="140"/>
      <c r="R10" s="1" t="s">
        <v>183</v>
      </c>
      <c r="S10" s="1" t="s">
        <v>184</v>
      </c>
      <c r="T10" s="100" t="s">
        <v>40</v>
      </c>
    </row>
    <row r="11" spans="2:20" ht="15" thickBot="1" x14ac:dyDescent="0.4">
      <c r="B11" s="91">
        <v>9</v>
      </c>
      <c r="C11" s="92">
        <v>4009</v>
      </c>
      <c r="D11" s="92">
        <v>4</v>
      </c>
      <c r="E11" s="92">
        <v>4</v>
      </c>
      <c r="F11" s="92">
        <v>3</v>
      </c>
      <c r="G11" s="93">
        <v>6</v>
      </c>
      <c r="H11" s="92">
        <v>30</v>
      </c>
      <c r="I11" s="92">
        <v>400</v>
      </c>
      <c r="M11" s="99">
        <v>4</v>
      </c>
      <c r="N11" s="1">
        <v>18.84</v>
      </c>
      <c r="O11" s="1">
        <v>35.19</v>
      </c>
      <c r="P11" s="1">
        <v>35.19</v>
      </c>
      <c r="Q11" s="1">
        <v>18.84</v>
      </c>
      <c r="R11" s="1" t="s">
        <v>188</v>
      </c>
      <c r="S11" s="1" t="s">
        <v>193</v>
      </c>
      <c r="T11" s="101">
        <v>5.1000000000000004E-3</v>
      </c>
    </row>
    <row r="12" spans="2:20" ht="15" thickBot="1" x14ac:dyDescent="0.4">
      <c r="B12" s="91">
        <v>10</v>
      </c>
      <c r="C12" s="92">
        <v>4010</v>
      </c>
      <c r="D12" s="92">
        <v>4</v>
      </c>
      <c r="E12" s="92">
        <v>4</v>
      </c>
      <c r="F12" s="92">
        <v>3.5</v>
      </c>
      <c r="G12" s="93">
        <v>6</v>
      </c>
      <c r="H12" s="92">
        <v>30</v>
      </c>
      <c r="I12" s="92">
        <v>400</v>
      </c>
      <c r="M12" s="99">
        <v>3</v>
      </c>
      <c r="N12" s="1">
        <v>44.72</v>
      </c>
      <c r="O12" s="1">
        <v>84.08</v>
      </c>
      <c r="P12" s="1">
        <v>84.08</v>
      </c>
      <c r="Q12" s="1">
        <v>44.72</v>
      </c>
      <c r="R12" s="1" t="s">
        <v>188</v>
      </c>
      <c r="S12" s="1" t="s">
        <v>193</v>
      </c>
      <c r="T12" s="101">
        <v>5.1000000000000004E-3</v>
      </c>
    </row>
    <row r="13" spans="2:20" ht="15" thickBot="1" x14ac:dyDescent="0.4">
      <c r="B13" s="91">
        <v>11</v>
      </c>
      <c r="C13" s="92">
        <v>4011</v>
      </c>
      <c r="D13" s="92">
        <v>4</v>
      </c>
      <c r="E13" s="92">
        <v>4</v>
      </c>
      <c r="F13" s="92">
        <v>4</v>
      </c>
      <c r="G13" s="92">
        <v>6</v>
      </c>
      <c r="H13" s="92">
        <v>30</v>
      </c>
      <c r="I13" s="92">
        <v>400</v>
      </c>
      <c r="M13" s="99">
        <v>2</v>
      </c>
      <c r="N13" s="1">
        <v>70.56</v>
      </c>
      <c r="O13" s="1">
        <v>133.01</v>
      </c>
      <c r="P13" s="1">
        <v>133.01</v>
      </c>
      <c r="Q13" s="1">
        <v>70.56</v>
      </c>
      <c r="R13" s="1" t="s">
        <v>188</v>
      </c>
      <c r="S13" s="1" t="s">
        <v>194</v>
      </c>
      <c r="T13" s="101">
        <v>5.1000000000000004E-3</v>
      </c>
    </row>
    <row r="14" spans="2:20" ht="15" thickBot="1" x14ac:dyDescent="0.4">
      <c r="B14" s="91">
        <v>12</v>
      </c>
      <c r="C14" s="92">
        <v>4012</v>
      </c>
      <c r="D14" s="92">
        <v>4</v>
      </c>
      <c r="E14" s="92">
        <v>4</v>
      </c>
      <c r="F14" s="92">
        <v>4</v>
      </c>
      <c r="G14" s="92">
        <v>9</v>
      </c>
      <c r="H14" s="92">
        <v>30</v>
      </c>
      <c r="I14" s="92">
        <v>400</v>
      </c>
      <c r="M14" s="99">
        <v>1</v>
      </c>
      <c r="N14" s="1">
        <v>97.21</v>
      </c>
      <c r="O14" s="1">
        <v>184.45</v>
      </c>
      <c r="P14" s="1">
        <v>184.45</v>
      </c>
      <c r="Q14" s="1">
        <v>97.21</v>
      </c>
      <c r="R14" s="1" t="s">
        <v>192</v>
      </c>
      <c r="S14" s="1" t="s">
        <v>194</v>
      </c>
      <c r="T14" s="101">
        <v>5.1000000000000004E-3</v>
      </c>
    </row>
    <row r="15" spans="2:20" ht="15" thickBot="1" x14ac:dyDescent="0.4">
      <c r="B15" s="94">
        <v>13</v>
      </c>
      <c r="C15" s="95">
        <v>8001</v>
      </c>
      <c r="D15" s="95">
        <v>8</v>
      </c>
      <c r="E15" s="95">
        <v>4</v>
      </c>
      <c r="F15" s="95">
        <v>3</v>
      </c>
      <c r="G15" s="95">
        <v>6</v>
      </c>
      <c r="H15" s="95">
        <v>20</v>
      </c>
      <c r="I15" s="95">
        <v>400</v>
      </c>
      <c r="M15" s="102" t="s">
        <v>185</v>
      </c>
      <c r="N15" s="104">
        <v>0.2893</v>
      </c>
      <c r="O15" s="103" t="s">
        <v>186</v>
      </c>
      <c r="P15" s="108">
        <v>5787000</v>
      </c>
      <c r="Q15" s="103" t="s">
        <v>187</v>
      </c>
      <c r="R15" s="104">
        <v>11574</v>
      </c>
      <c r="S15" s="136"/>
      <c r="T15" s="137"/>
    </row>
    <row r="16" spans="2:20" ht="15" thickBot="1" x14ac:dyDescent="0.4">
      <c r="B16" s="94">
        <v>14</v>
      </c>
      <c r="C16" s="95">
        <v>8002</v>
      </c>
      <c r="D16" s="95">
        <v>8</v>
      </c>
      <c r="E16" s="95">
        <v>4</v>
      </c>
      <c r="F16" s="95">
        <v>3</v>
      </c>
      <c r="G16" s="95">
        <v>7</v>
      </c>
      <c r="H16" s="95">
        <v>20</v>
      </c>
      <c r="I16" s="95">
        <v>400</v>
      </c>
      <c r="M16" s="97" t="s">
        <v>181</v>
      </c>
      <c r="N16" s="98">
        <v>4003</v>
      </c>
      <c r="O16" s="133"/>
      <c r="P16" s="134"/>
      <c r="Q16" s="134"/>
      <c r="R16" s="134"/>
      <c r="S16" s="134"/>
      <c r="T16" s="135"/>
    </row>
    <row r="17" spans="2:20" ht="15" thickBot="1" x14ac:dyDescent="0.4">
      <c r="B17" s="94">
        <v>15</v>
      </c>
      <c r="C17" s="95">
        <v>8003</v>
      </c>
      <c r="D17" s="95">
        <v>8</v>
      </c>
      <c r="E17" s="95">
        <v>4</v>
      </c>
      <c r="F17" s="95">
        <v>3.5</v>
      </c>
      <c r="G17" s="95">
        <v>6</v>
      </c>
      <c r="H17" s="95">
        <v>20</v>
      </c>
      <c r="I17" s="95">
        <v>400</v>
      </c>
      <c r="M17" s="99"/>
      <c r="N17" s="138" t="s">
        <v>182</v>
      </c>
      <c r="O17" s="139"/>
      <c r="P17" s="139"/>
      <c r="Q17" s="140"/>
      <c r="R17" s="1" t="s">
        <v>183</v>
      </c>
      <c r="S17" s="1" t="s">
        <v>184</v>
      </c>
      <c r="T17" s="100" t="s">
        <v>40</v>
      </c>
    </row>
    <row r="18" spans="2:20" ht="15" thickBot="1" x14ac:dyDescent="0.4">
      <c r="B18" s="94">
        <v>16</v>
      </c>
      <c r="C18" s="95">
        <v>8004</v>
      </c>
      <c r="D18" s="95">
        <v>8</v>
      </c>
      <c r="E18" s="95">
        <v>4</v>
      </c>
      <c r="F18" s="95">
        <v>4</v>
      </c>
      <c r="G18" s="96">
        <v>6</v>
      </c>
      <c r="H18" s="95">
        <v>20</v>
      </c>
      <c r="I18" s="95">
        <v>400</v>
      </c>
      <c r="M18" s="99">
        <v>4</v>
      </c>
      <c r="N18" s="1">
        <v>17.11</v>
      </c>
      <c r="O18" s="1">
        <v>31.14</v>
      </c>
      <c r="P18" s="1">
        <v>31.14</v>
      </c>
      <c r="Q18" s="1">
        <v>17.11</v>
      </c>
      <c r="R18" s="1" t="s">
        <v>188</v>
      </c>
      <c r="S18" s="1" t="s">
        <v>193</v>
      </c>
      <c r="T18" s="101">
        <v>5.1000000000000004E-3</v>
      </c>
    </row>
    <row r="19" spans="2:20" ht="15" thickBot="1" x14ac:dyDescent="0.4">
      <c r="B19" s="91">
        <v>17</v>
      </c>
      <c r="C19" s="92">
        <v>8005</v>
      </c>
      <c r="D19" s="92">
        <v>8</v>
      </c>
      <c r="E19" s="92">
        <v>4</v>
      </c>
      <c r="F19" s="92">
        <v>3</v>
      </c>
      <c r="G19" s="92">
        <v>6</v>
      </c>
      <c r="H19" s="92">
        <v>25</v>
      </c>
      <c r="I19" s="92">
        <v>400</v>
      </c>
      <c r="M19" s="99">
        <v>3</v>
      </c>
      <c r="N19" s="1">
        <v>40.270000000000003</v>
      </c>
      <c r="O19" s="1">
        <v>73.98</v>
      </c>
      <c r="P19" s="1">
        <v>73.98</v>
      </c>
      <c r="Q19" s="1">
        <v>40.270000000000003</v>
      </c>
      <c r="R19" s="1" t="s">
        <v>188</v>
      </c>
      <c r="S19" s="1" t="s">
        <v>193</v>
      </c>
      <c r="T19" s="101">
        <v>5.1000000000000004E-3</v>
      </c>
    </row>
    <row r="20" spans="2:20" ht="15" thickBot="1" x14ac:dyDescent="0.4">
      <c r="B20" s="91">
        <v>18</v>
      </c>
      <c r="C20" s="92">
        <v>8006</v>
      </c>
      <c r="D20" s="92">
        <v>8</v>
      </c>
      <c r="E20" s="92">
        <v>4</v>
      </c>
      <c r="F20" s="92">
        <v>3.5</v>
      </c>
      <c r="G20" s="93">
        <v>6</v>
      </c>
      <c r="H20" s="92">
        <v>25</v>
      </c>
      <c r="I20" s="92">
        <v>400</v>
      </c>
      <c r="M20" s="99">
        <v>2</v>
      </c>
      <c r="N20" s="1">
        <v>63.78</v>
      </c>
      <c r="O20" s="1">
        <v>117.77</v>
      </c>
      <c r="P20" s="1">
        <v>117.77</v>
      </c>
      <c r="Q20" s="1">
        <v>63.78</v>
      </c>
      <c r="R20" s="1" t="s">
        <v>195</v>
      </c>
      <c r="S20" s="1" t="s">
        <v>194</v>
      </c>
      <c r="T20" s="101">
        <v>5.1000000000000004E-3</v>
      </c>
    </row>
    <row r="21" spans="2:20" ht="15" thickBot="1" x14ac:dyDescent="0.4">
      <c r="B21" s="91">
        <v>19</v>
      </c>
      <c r="C21" s="92">
        <v>8007</v>
      </c>
      <c r="D21" s="92">
        <v>8</v>
      </c>
      <c r="E21" s="92">
        <v>4</v>
      </c>
      <c r="F21" s="92">
        <v>3.5</v>
      </c>
      <c r="G21" s="93">
        <v>8</v>
      </c>
      <c r="H21" s="92">
        <v>25</v>
      </c>
      <c r="I21" s="92">
        <v>400</v>
      </c>
      <c r="M21" s="99">
        <v>1</v>
      </c>
      <c r="N21" s="1">
        <v>87.53</v>
      </c>
      <c r="O21" s="1">
        <v>162.88</v>
      </c>
      <c r="P21" s="1">
        <v>162.88</v>
      </c>
      <c r="Q21" s="1">
        <v>87.53</v>
      </c>
      <c r="R21" s="1" t="s">
        <v>192</v>
      </c>
      <c r="S21" s="1" t="s">
        <v>194</v>
      </c>
      <c r="T21" s="101">
        <v>5.1000000000000004E-3</v>
      </c>
    </row>
    <row r="22" spans="2:20" ht="15" thickBot="1" x14ac:dyDescent="0.4">
      <c r="B22" s="91">
        <v>20</v>
      </c>
      <c r="C22" s="92">
        <v>8008</v>
      </c>
      <c r="D22" s="92">
        <v>8</v>
      </c>
      <c r="E22" s="92">
        <v>4</v>
      </c>
      <c r="F22" s="92">
        <v>4</v>
      </c>
      <c r="G22" s="92">
        <v>6</v>
      </c>
      <c r="H22" s="92">
        <v>25</v>
      </c>
      <c r="I22" s="92">
        <v>400</v>
      </c>
      <c r="M22" s="102" t="s">
        <v>185</v>
      </c>
      <c r="N22" s="104">
        <v>0.32200000000000001</v>
      </c>
      <c r="O22" s="103" t="s">
        <v>186</v>
      </c>
      <c r="P22" s="108">
        <v>6440000</v>
      </c>
      <c r="Q22" s="103" t="s">
        <v>187</v>
      </c>
      <c r="R22" s="104">
        <v>12882</v>
      </c>
      <c r="S22" s="136"/>
      <c r="T22" s="137"/>
    </row>
    <row r="23" spans="2:20" ht="15" thickBot="1" x14ac:dyDescent="0.4">
      <c r="B23" s="94">
        <v>21</v>
      </c>
      <c r="C23" s="95">
        <v>8009</v>
      </c>
      <c r="D23" s="95">
        <v>8</v>
      </c>
      <c r="E23" s="95">
        <v>4</v>
      </c>
      <c r="F23" s="95">
        <v>3</v>
      </c>
      <c r="G23" s="96">
        <v>6</v>
      </c>
      <c r="H23" s="95">
        <v>30</v>
      </c>
      <c r="I23" s="95">
        <v>400</v>
      </c>
      <c r="M23" s="97" t="s">
        <v>181</v>
      </c>
      <c r="N23" s="98">
        <v>4004</v>
      </c>
      <c r="O23" s="133"/>
      <c r="P23" s="134"/>
      <c r="Q23" s="134"/>
      <c r="R23" s="134"/>
      <c r="S23" s="134"/>
      <c r="T23" s="135"/>
    </row>
    <row r="24" spans="2:20" ht="15" thickBot="1" x14ac:dyDescent="0.4">
      <c r="B24" s="94">
        <v>22</v>
      </c>
      <c r="C24" s="95">
        <v>8010</v>
      </c>
      <c r="D24" s="95">
        <v>8</v>
      </c>
      <c r="E24" s="95">
        <v>4</v>
      </c>
      <c r="F24" s="95">
        <v>3.5</v>
      </c>
      <c r="G24" s="95">
        <v>6</v>
      </c>
      <c r="H24" s="95">
        <v>30</v>
      </c>
      <c r="I24" s="95">
        <v>400</v>
      </c>
      <c r="M24" s="99"/>
      <c r="N24" s="138" t="s">
        <v>182</v>
      </c>
      <c r="O24" s="139"/>
      <c r="P24" s="139"/>
      <c r="Q24" s="140"/>
      <c r="R24" s="1" t="s">
        <v>183</v>
      </c>
      <c r="S24" s="1" t="s">
        <v>184</v>
      </c>
      <c r="T24" s="100" t="s">
        <v>40</v>
      </c>
    </row>
    <row r="25" spans="2:20" ht="15" thickBot="1" x14ac:dyDescent="0.4">
      <c r="B25" s="94">
        <v>23</v>
      </c>
      <c r="C25" s="95">
        <v>8011</v>
      </c>
      <c r="D25" s="95">
        <v>8</v>
      </c>
      <c r="E25" s="95">
        <v>4</v>
      </c>
      <c r="F25" s="95">
        <v>4</v>
      </c>
      <c r="G25" s="95">
        <v>6</v>
      </c>
      <c r="H25" s="95">
        <v>30</v>
      </c>
      <c r="I25" s="95">
        <v>400</v>
      </c>
      <c r="M25" s="99">
        <v>4</v>
      </c>
      <c r="N25" s="1">
        <v>17.61</v>
      </c>
      <c r="O25" s="1">
        <v>31.67</v>
      </c>
      <c r="P25" s="1">
        <v>31.67</v>
      </c>
      <c r="Q25" s="1">
        <v>17.61</v>
      </c>
      <c r="R25" s="1" t="s">
        <v>188</v>
      </c>
      <c r="S25" s="1" t="s">
        <v>193</v>
      </c>
      <c r="T25" s="101">
        <v>5.1000000000000004E-3</v>
      </c>
    </row>
    <row r="26" spans="2:20" ht="15" thickBot="1" x14ac:dyDescent="0.4">
      <c r="B26" s="94">
        <v>24</v>
      </c>
      <c r="C26" s="95">
        <v>8012</v>
      </c>
      <c r="D26" s="95">
        <v>8</v>
      </c>
      <c r="E26" s="95">
        <v>4</v>
      </c>
      <c r="F26" s="95">
        <v>4</v>
      </c>
      <c r="G26" s="95">
        <v>9</v>
      </c>
      <c r="H26" s="95">
        <v>30</v>
      </c>
      <c r="I26" s="95">
        <v>400</v>
      </c>
      <c r="M26" s="99">
        <v>3</v>
      </c>
      <c r="N26" s="1">
        <v>41.28</v>
      </c>
      <c r="O26" s="1">
        <v>75.040000000000006</v>
      </c>
      <c r="P26" s="1">
        <v>75.040000000000006</v>
      </c>
      <c r="Q26" s="1">
        <v>41.28</v>
      </c>
      <c r="R26" s="1" t="s">
        <v>188</v>
      </c>
      <c r="S26" s="1" t="s">
        <v>193</v>
      </c>
      <c r="T26" s="101">
        <v>5.1000000000000004E-3</v>
      </c>
    </row>
    <row r="27" spans="2:20" ht="15" thickBot="1" x14ac:dyDescent="0.4">
      <c r="B27" s="91">
        <v>25</v>
      </c>
      <c r="C27" s="92">
        <v>1201</v>
      </c>
      <c r="D27" s="92">
        <v>12</v>
      </c>
      <c r="E27" s="92">
        <v>4</v>
      </c>
      <c r="F27" s="92">
        <v>3</v>
      </c>
      <c r="G27" s="92">
        <v>6</v>
      </c>
      <c r="H27" s="92">
        <v>20</v>
      </c>
      <c r="I27" s="92">
        <v>400</v>
      </c>
      <c r="M27" s="99">
        <v>2</v>
      </c>
      <c r="N27" s="1">
        <v>65.25</v>
      </c>
      <c r="O27" s="1">
        <v>119.41</v>
      </c>
      <c r="P27" s="1">
        <v>119.41</v>
      </c>
      <c r="Q27" s="1">
        <v>65.25</v>
      </c>
      <c r="R27" s="1" t="s">
        <v>189</v>
      </c>
      <c r="S27" s="1" t="s">
        <v>193</v>
      </c>
      <c r="T27" s="101">
        <v>5.1000000000000004E-3</v>
      </c>
    </row>
    <row r="28" spans="2:20" ht="15" thickBot="1" x14ac:dyDescent="0.4">
      <c r="B28" s="91">
        <v>26</v>
      </c>
      <c r="C28" s="92">
        <v>1202</v>
      </c>
      <c r="D28" s="92">
        <v>12</v>
      </c>
      <c r="E28" s="92">
        <v>4</v>
      </c>
      <c r="F28" s="92">
        <v>3</v>
      </c>
      <c r="G28" s="92">
        <v>7</v>
      </c>
      <c r="H28" s="92">
        <v>20</v>
      </c>
      <c r="I28" s="92">
        <v>400</v>
      </c>
      <c r="M28" s="99">
        <v>1</v>
      </c>
      <c r="N28" s="1">
        <v>89.48</v>
      </c>
      <c r="O28" s="1">
        <v>165.09</v>
      </c>
      <c r="P28" s="1">
        <v>165.09</v>
      </c>
      <c r="Q28" s="1">
        <v>89.48</v>
      </c>
      <c r="R28" s="1" t="s">
        <v>192</v>
      </c>
      <c r="S28" s="1" t="s">
        <v>194</v>
      </c>
      <c r="T28" s="101">
        <v>5.1000000000000004E-3</v>
      </c>
    </row>
    <row r="29" spans="2:20" ht="15" thickBot="1" x14ac:dyDescent="0.4">
      <c r="B29" s="91">
        <v>27</v>
      </c>
      <c r="C29" s="92">
        <v>1203</v>
      </c>
      <c r="D29" s="92">
        <v>12</v>
      </c>
      <c r="E29" s="92">
        <v>4</v>
      </c>
      <c r="F29" s="92">
        <v>3.5</v>
      </c>
      <c r="G29" s="92">
        <v>6</v>
      </c>
      <c r="H29" s="92">
        <v>20</v>
      </c>
      <c r="I29" s="92">
        <v>400</v>
      </c>
      <c r="M29" s="102" t="s">
        <v>185</v>
      </c>
      <c r="N29" s="104">
        <v>0.35</v>
      </c>
      <c r="O29" s="103" t="s">
        <v>186</v>
      </c>
      <c r="P29" s="108">
        <v>7030000</v>
      </c>
      <c r="Q29" s="103" t="s">
        <v>187</v>
      </c>
      <c r="R29" s="104">
        <v>14075</v>
      </c>
      <c r="S29" s="136"/>
      <c r="T29" s="137"/>
    </row>
    <row r="30" spans="2:20" ht="15" thickBot="1" x14ac:dyDescent="0.4">
      <c r="B30" s="91">
        <v>28</v>
      </c>
      <c r="C30" s="92">
        <v>1204</v>
      </c>
      <c r="D30" s="92">
        <v>12</v>
      </c>
      <c r="E30" s="92">
        <v>4</v>
      </c>
      <c r="F30" s="92">
        <v>4</v>
      </c>
      <c r="G30" s="93">
        <v>6</v>
      </c>
      <c r="H30" s="92">
        <v>20</v>
      </c>
      <c r="I30" s="92">
        <v>400</v>
      </c>
      <c r="M30" s="97" t="s">
        <v>181</v>
      </c>
      <c r="N30" s="98">
        <v>4005</v>
      </c>
      <c r="O30" s="133"/>
      <c r="P30" s="134"/>
      <c r="Q30" s="134"/>
      <c r="R30" s="134"/>
      <c r="S30" s="134"/>
      <c r="T30" s="135"/>
    </row>
    <row r="31" spans="2:20" ht="15" thickBot="1" x14ac:dyDescent="0.4">
      <c r="B31" s="94">
        <v>29</v>
      </c>
      <c r="C31" s="95">
        <v>1205</v>
      </c>
      <c r="D31" s="95">
        <v>12</v>
      </c>
      <c r="E31" s="95">
        <v>4</v>
      </c>
      <c r="F31" s="95">
        <v>3</v>
      </c>
      <c r="G31" s="95">
        <v>6</v>
      </c>
      <c r="H31" s="95">
        <v>25</v>
      </c>
      <c r="I31" s="95">
        <v>400</v>
      </c>
      <c r="M31" s="99"/>
      <c r="N31" s="138" t="s">
        <v>182</v>
      </c>
      <c r="O31" s="139"/>
      <c r="P31" s="139"/>
      <c r="Q31" s="140"/>
      <c r="R31" s="1" t="s">
        <v>183</v>
      </c>
      <c r="S31" s="1" t="s">
        <v>184</v>
      </c>
      <c r="T31" s="100" t="s">
        <v>40</v>
      </c>
    </row>
    <row r="32" spans="2:20" ht="15" thickBot="1" x14ac:dyDescent="0.4">
      <c r="B32" s="94">
        <v>30</v>
      </c>
      <c r="C32" s="95">
        <v>1206</v>
      </c>
      <c r="D32" s="95">
        <v>12</v>
      </c>
      <c r="E32" s="95">
        <v>4</v>
      </c>
      <c r="F32" s="95">
        <v>3.5</v>
      </c>
      <c r="G32" s="96">
        <v>6</v>
      </c>
      <c r="H32" s="95">
        <v>25</v>
      </c>
      <c r="I32" s="95">
        <v>400</v>
      </c>
      <c r="M32" s="99">
        <v>4</v>
      </c>
      <c r="N32" s="1">
        <v>14.63</v>
      </c>
      <c r="O32" s="1">
        <v>28.62</v>
      </c>
      <c r="P32" s="1">
        <v>28.62</v>
      </c>
      <c r="Q32" s="1">
        <v>14.63</v>
      </c>
      <c r="R32" s="1" t="s">
        <v>196</v>
      </c>
      <c r="S32" s="1" t="s">
        <v>199</v>
      </c>
      <c r="T32" s="101">
        <v>5.4999999999999997E-3</v>
      </c>
    </row>
    <row r="33" spans="2:20" ht="15" thickBot="1" x14ac:dyDescent="0.4">
      <c r="B33" s="94">
        <v>31</v>
      </c>
      <c r="C33" s="95">
        <v>1207</v>
      </c>
      <c r="D33" s="95">
        <v>12</v>
      </c>
      <c r="E33" s="95">
        <v>4</v>
      </c>
      <c r="F33" s="95">
        <v>3.5</v>
      </c>
      <c r="G33" s="96">
        <v>8</v>
      </c>
      <c r="H33" s="95">
        <v>25</v>
      </c>
      <c r="I33" s="95">
        <v>400</v>
      </c>
      <c r="M33" s="99">
        <v>3</v>
      </c>
      <c r="N33" s="1">
        <v>35.36</v>
      </c>
      <c r="O33" s="1">
        <v>68.92</v>
      </c>
      <c r="P33" s="1">
        <v>68.92</v>
      </c>
      <c r="Q33" s="1">
        <v>35.36</v>
      </c>
      <c r="R33" s="1" t="s">
        <v>196</v>
      </c>
      <c r="S33" s="1" t="s">
        <v>199</v>
      </c>
      <c r="T33" s="101">
        <v>5.4999999999999997E-3</v>
      </c>
    </row>
    <row r="34" spans="2:20" ht="15" thickBot="1" x14ac:dyDescent="0.4">
      <c r="B34" s="94">
        <v>32</v>
      </c>
      <c r="C34" s="95">
        <v>1208</v>
      </c>
      <c r="D34" s="95">
        <v>12</v>
      </c>
      <c r="E34" s="95">
        <v>4</v>
      </c>
      <c r="F34" s="95">
        <v>4</v>
      </c>
      <c r="G34" s="95">
        <v>6</v>
      </c>
      <c r="H34" s="95">
        <v>25</v>
      </c>
      <c r="I34" s="95">
        <v>400</v>
      </c>
      <c r="M34" s="99">
        <v>2</v>
      </c>
      <c r="N34" s="1">
        <v>56.24</v>
      </c>
      <c r="O34" s="1">
        <v>110.22</v>
      </c>
      <c r="P34" s="1">
        <v>110.22</v>
      </c>
      <c r="Q34" s="1">
        <v>56.24</v>
      </c>
      <c r="R34" s="1" t="s">
        <v>197</v>
      </c>
      <c r="S34" s="1" t="s">
        <v>200</v>
      </c>
      <c r="T34" s="101">
        <v>5.4999999999999997E-3</v>
      </c>
    </row>
    <row r="35" spans="2:20" ht="15" thickBot="1" x14ac:dyDescent="0.4">
      <c r="B35" s="91">
        <v>33</v>
      </c>
      <c r="C35" s="92">
        <v>1209</v>
      </c>
      <c r="D35" s="92">
        <v>12</v>
      </c>
      <c r="E35" s="92">
        <v>4</v>
      </c>
      <c r="F35" s="92">
        <v>3</v>
      </c>
      <c r="G35" s="93">
        <v>6</v>
      </c>
      <c r="H35" s="92">
        <v>30</v>
      </c>
      <c r="I35" s="92">
        <v>400</v>
      </c>
      <c r="M35" s="99">
        <v>1</v>
      </c>
      <c r="N35" s="1">
        <v>76.97</v>
      </c>
      <c r="O35" s="1">
        <v>152.26</v>
      </c>
      <c r="P35" s="1">
        <v>152.26</v>
      </c>
      <c r="Q35" s="1">
        <v>76.97</v>
      </c>
      <c r="R35" s="1" t="s">
        <v>198</v>
      </c>
      <c r="S35" s="1" t="s">
        <v>201</v>
      </c>
      <c r="T35" s="101">
        <v>5.4999999999999997E-3</v>
      </c>
    </row>
    <row r="36" spans="2:20" ht="15" thickBot="1" x14ac:dyDescent="0.4">
      <c r="B36" s="91">
        <v>34</v>
      </c>
      <c r="C36" s="92">
        <v>1210</v>
      </c>
      <c r="D36" s="92">
        <v>12</v>
      </c>
      <c r="E36" s="92">
        <v>4</v>
      </c>
      <c r="F36" s="92">
        <v>3.5</v>
      </c>
      <c r="G36" s="92">
        <v>6</v>
      </c>
      <c r="H36" s="92">
        <v>30</v>
      </c>
      <c r="I36" s="92">
        <v>400</v>
      </c>
      <c r="M36" s="102" t="s">
        <v>185</v>
      </c>
      <c r="N36" s="104">
        <v>0.34599999999999997</v>
      </c>
      <c r="O36" s="103" t="s">
        <v>186</v>
      </c>
      <c r="P36" s="108">
        <v>6920000</v>
      </c>
      <c r="Q36" s="103" t="s">
        <v>187</v>
      </c>
      <c r="R36" s="104">
        <v>13840</v>
      </c>
      <c r="S36" s="136"/>
      <c r="T36" s="137"/>
    </row>
    <row r="37" spans="2:20" ht="15" thickBot="1" x14ac:dyDescent="0.4">
      <c r="B37" s="91">
        <v>35</v>
      </c>
      <c r="C37" s="92">
        <v>1211</v>
      </c>
      <c r="D37" s="92">
        <v>12</v>
      </c>
      <c r="E37" s="92">
        <v>4</v>
      </c>
      <c r="F37" s="92">
        <v>4</v>
      </c>
      <c r="G37" s="92">
        <v>6</v>
      </c>
      <c r="H37" s="92">
        <v>30</v>
      </c>
      <c r="I37" s="92">
        <v>400</v>
      </c>
      <c r="M37" s="97" t="s">
        <v>181</v>
      </c>
      <c r="N37" s="98">
        <v>4006</v>
      </c>
      <c r="O37" s="133"/>
      <c r="P37" s="134"/>
      <c r="Q37" s="134"/>
      <c r="R37" s="134"/>
      <c r="S37" s="134"/>
      <c r="T37" s="135"/>
    </row>
    <row r="38" spans="2:20" ht="15" thickBot="1" x14ac:dyDescent="0.4">
      <c r="B38" s="91">
        <v>36</v>
      </c>
      <c r="C38" s="92">
        <v>1212</v>
      </c>
      <c r="D38" s="92">
        <v>12</v>
      </c>
      <c r="E38" s="92">
        <v>4</v>
      </c>
      <c r="F38" s="92">
        <v>4</v>
      </c>
      <c r="G38" s="92">
        <v>9</v>
      </c>
      <c r="H38" s="92">
        <v>30</v>
      </c>
      <c r="I38" s="92">
        <v>400</v>
      </c>
      <c r="M38" s="99"/>
      <c r="N38" s="138" t="s">
        <v>182</v>
      </c>
      <c r="O38" s="139"/>
      <c r="P38" s="139"/>
      <c r="Q38" s="140"/>
      <c r="R38" s="1" t="s">
        <v>183</v>
      </c>
      <c r="S38" s="1" t="s">
        <v>184</v>
      </c>
      <c r="T38" s="100" t="s">
        <v>40</v>
      </c>
    </row>
    <row r="39" spans="2:20" ht="15" thickBot="1" x14ac:dyDescent="0.4">
      <c r="B39" s="94">
        <v>37</v>
      </c>
      <c r="C39" s="95">
        <v>2020</v>
      </c>
      <c r="D39" s="95">
        <v>20</v>
      </c>
      <c r="E39" s="96">
        <v>4</v>
      </c>
      <c r="F39" s="96">
        <v>4</v>
      </c>
      <c r="G39" s="96">
        <v>6</v>
      </c>
      <c r="H39" s="96">
        <v>30</v>
      </c>
      <c r="I39" s="96">
        <v>400</v>
      </c>
      <c r="M39" s="99">
        <v>4</v>
      </c>
      <c r="N39" s="1">
        <v>15.79</v>
      </c>
      <c r="O39" s="1">
        <v>30.23</v>
      </c>
      <c r="P39" s="1">
        <v>30.23</v>
      </c>
      <c r="Q39" s="1">
        <v>15.79</v>
      </c>
      <c r="R39" s="1" t="s">
        <v>188</v>
      </c>
      <c r="S39" s="1" t="s">
        <v>190</v>
      </c>
      <c r="T39" s="101">
        <v>5.3E-3</v>
      </c>
    </row>
    <row r="40" spans="2:20" x14ac:dyDescent="0.35">
      <c r="M40" s="99">
        <v>3</v>
      </c>
      <c r="N40" s="1">
        <v>37.71</v>
      </c>
      <c r="O40" s="1">
        <v>72.11</v>
      </c>
      <c r="P40" s="1">
        <v>72.11</v>
      </c>
      <c r="Q40" s="1">
        <v>37.71</v>
      </c>
      <c r="R40" s="1" t="s">
        <v>188</v>
      </c>
      <c r="S40" s="1" t="s">
        <v>190</v>
      </c>
      <c r="T40" s="101">
        <v>5.3E-3</v>
      </c>
    </row>
    <row r="41" spans="2:20" x14ac:dyDescent="0.35">
      <c r="M41" s="99">
        <v>2</v>
      </c>
      <c r="N41" s="1">
        <v>59.68</v>
      </c>
      <c r="O41" s="1">
        <v>114.58</v>
      </c>
      <c r="P41" s="1">
        <v>114.58</v>
      </c>
      <c r="Q41" s="1">
        <v>59.68</v>
      </c>
      <c r="R41" s="1" t="s">
        <v>202</v>
      </c>
      <c r="S41" s="1" t="s">
        <v>190</v>
      </c>
      <c r="T41" s="101">
        <v>5.3E-3</v>
      </c>
    </row>
    <row r="42" spans="2:20" x14ac:dyDescent="0.35">
      <c r="M42" s="99">
        <v>1</v>
      </c>
      <c r="N42" s="1">
        <v>81.64</v>
      </c>
      <c r="O42" s="1">
        <v>158.37</v>
      </c>
      <c r="P42" s="1">
        <v>158.37</v>
      </c>
      <c r="Q42" s="1">
        <v>81.64</v>
      </c>
      <c r="R42" s="1" t="s">
        <v>203</v>
      </c>
      <c r="S42" s="1" t="s">
        <v>204</v>
      </c>
      <c r="T42" s="101">
        <v>5.3E-3</v>
      </c>
    </row>
    <row r="43" spans="2:20" ht="15" thickBot="1" x14ac:dyDescent="0.4">
      <c r="M43" s="102" t="s">
        <v>185</v>
      </c>
      <c r="N43" s="104">
        <v>0.36959999999999998</v>
      </c>
      <c r="O43" s="103" t="s">
        <v>186</v>
      </c>
      <c r="P43" s="108">
        <v>7391000</v>
      </c>
      <c r="Q43" s="103" t="s">
        <v>187</v>
      </c>
      <c r="R43" s="104">
        <v>14784</v>
      </c>
      <c r="S43" s="136"/>
      <c r="T43" s="137"/>
    </row>
    <row r="44" spans="2:20" x14ac:dyDescent="0.35">
      <c r="M44" s="97" t="s">
        <v>181</v>
      </c>
      <c r="N44" s="98">
        <v>4007</v>
      </c>
      <c r="O44" s="133"/>
      <c r="P44" s="134"/>
      <c r="Q44" s="134"/>
      <c r="R44" s="134"/>
      <c r="S44" s="134"/>
      <c r="T44" s="135"/>
    </row>
    <row r="45" spans="2:20" x14ac:dyDescent="0.35">
      <c r="M45" s="99"/>
      <c r="N45" s="138" t="s">
        <v>182</v>
      </c>
      <c r="O45" s="139"/>
      <c r="P45" s="139"/>
      <c r="Q45" s="140"/>
      <c r="R45" s="1" t="s">
        <v>183</v>
      </c>
      <c r="S45" s="1" t="s">
        <v>184</v>
      </c>
      <c r="T45" s="100" t="s">
        <v>40</v>
      </c>
    </row>
    <row r="46" spans="2:20" x14ac:dyDescent="0.35">
      <c r="M46" s="99">
        <v>4</v>
      </c>
      <c r="N46" s="1">
        <v>21.37</v>
      </c>
      <c r="O46" s="1">
        <v>41.2</v>
      </c>
      <c r="P46" s="1">
        <v>41.2</v>
      </c>
      <c r="Q46" s="1">
        <v>21.37</v>
      </c>
      <c r="R46" s="1" t="s">
        <v>205</v>
      </c>
      <c r="S46" s="1" t="s">
        <v>207</v>
      </c>
      <c r="T46" s="101">
        <v>5.1999999999999998E-3</v>
      </c>
    </row>
    <row r="47" spans="2:20" x14ac:dyDescent="0.35">
      <c r="M47" s="99">
        <v>3</v>
      </c>
      <c r="N47" s="1">
        <v>50.86</v>
      </c>
      <c r="O47" s="1">
        <v>97.95</v>
      </c>
      <c r="P47" s="1">
        <v>97.95</v>
      </c>
      <c r="Q47" s="1">
        <v>50.86</v>
      </c>
      <c r="R47" s="1" t="s">
        <v>205</v>
      </c>
      <c r="S47" s="1" t="s">
        <v>207</v>
      </c>
      <c r="T47" s="101">
        <v>5.1999999999999998E-3</v>
      </c>
    </row>
    <row r="48" spans="2:20" x14ac:dyDescent="0.35">
      <c r="M48" s="99">
        <v>2</v>
      </c>
      <c r="N48" s="1">
        <v>80.94</v>
      </c>
      <c r="O48" s="1">
        <v>156.97999999999999</v>
      </c>
      <c r="P48" s="1">
        <v>156.97999999999999</v>
      </c>
      <c r="Q48" s="1">
        <v>80.94</v>
      </c>
      <c r="R48" s="1" t="s">
        <v>206</v>
      </c>
      <c r="S48" s="1" t="s">
        <v>207</v>
      </c>
      <c r="T48" s="101">
        <v>5.1999999999999998E-3</v>
      </c>
    </row>
    <row r="49" spans="13:20" x14ac:dyDescent="0.35">
      <c r="M49" s="99">
        <v>1</v>
      </c>
      <c r="N49" s="1">
        <v>110.74</v>
      </c>
      <c r="O49" s="1">
        <v>216.28</v>
      </c>
      <c r="P49" s="1">
        <v>216.28</v>
      </c>
      <c r="Q49" s="1">
        <v>110.74</v>
      </c>
      <c r="R49" s="1" t="s">
        <v>206</v>
      </c>
      <c r="S49" s="1" t="s">
        <v>208</v>
      </c>
      <c r="T49" s="101">
        <v>5.1999999999999998E-3</v>
      </c>
    </row>
    <row r="50" spans="13:20" ht="15" thickBot="1" x14ac:dyDescent="0.4">
      <c r="M50" s="102" t="s">
        <v>185</v>
      </c>
      <c r="N50" s="104">
        <v>0.3715</v>
      </c>
      <c r="O50" s="103" t="s">
        <v>186</v>
      </c>
      <c r="P50" s="108">
        <v>7429000</v>
      </c>
      <c r="Q50" s="103" t="s">
        <v>187</v>
      </c>
      <c r="R50" s="104">
        <v>14858</v>
      </c>
      <c r="S50" s="136"/>
      <c r="T50" s="137"/>
    </row>
    <row r="51" spans="13:20" x14ac:dyDescent="0.35">
      <c r="M51" s="97" t="s">
        <v>181</v>
      </c>
      <c r="N51" s="98">
        <v>4008</v>
      </c>
      <c r="O51" s="133"/>
      <c r="P51" s="134"/>
      <c r="Q51" s="134"/>
      <c r="R51" s="134"/>
      <c r="S51" s="134"/>
      <c r="T51" s="135"/>
    </row>
    <row r="52" spans="13:20" x14ac:dyDescent="0.35">
      <c r="M52" s="99"/>
      <c r="N52" s="138" t="s">
        <v>182</v>
      </c>
      <c r="O52" s="139"/>
      <c r="P52" s="139"/>
      <c r="Q52" s="140"/>
      <c r="R52" s="1" t="s">
        <v>183</v>
      </c>
      <c r="S52" s="1" t="s">
        <v>184</v>
      </c>
      <c r="T52" s="100" t="s">
        <v>40</v>
      </c>
    </row>
    <row r="53" spans="13:20" x14ac:dyDescent="0.35">
      <c r="M53" s="99">
        <v>4</v>
      </c>
      <c r="N53" s="1">
        <v>17.2</v>
      </c>
      <c r="O53" s="1">
        <v>32.119999999999997</v>
      </c>
      <c r="P53" s="1">
        <v>32.119999999999997</v>
      </c>
      <c r="Q53" s="1">
        <v>17.2</v>
      </c>
      <c r="R53" s="1" t="s">
        <v>205</v>
      </c>
      <c r="S53" s="1" t="s">
        <v>207</v>
      </c>
      <c r="T53" s="101">
        <v>5.1999999999999998E-3</v>
      </c>
    </row>
    <row r="54" spans="13:20" x14ac:dyDescent="0.35">
      <c r="M54" s="99">
        <v>3</v>
      </c>
      <c r="N54" s="1">
        <v>40.56</v>
      </c>
      <c r="O54" s="1">
        <v>75.849999999999994</v>
      </c>
      <c r="P54" s="1">
        <v>75.849999999999994</v>
      </c>
      <c r="Q54" s="1">
        <v>40.56</v>
      </c>
      <c r="R54" s="1" t="s">
        <v>205</v>
      </c>
      <c r="S54" s="1" t="s">
        <v>207</v>
      </c>
      <c r="T54" s="101">
        <v>5.1999999999999998E-3</v>
      </c>
    </row>
    <row r="55" spans="13:20" x14ac:dyDescent="0.35">
      <c r="M55" s="99">
        <v>2</v>
      </c>
      <c r="N55" s="1">
        <v>63.99</v>
      </c>
      <c r="O55" s="1">
        <v>120.21</v>
      </c>
      <c r="P55" s="1">
        <v>120.21</v>
      </c>
      <c r="Q55" s="1">
        <v>63.99</v>
      </c>
      <c r="R55" s="1" t="s">
        <v>209</v>
      </c>
      <c r="S55" s="1" t="s">
        <v>210</v>
      </c>
      <c r="T55" s="101">
        <v>5.1999999999999998E-3</v>
      </c>
    </row>
    <row r="56" spans="13:20" x14ac:dyDescent="0.35">
      <c r="M56" s="99">
        <v>1</v>
      </c>
      <c r="N56" s="1">
        <v>87.18</v>
      </c>
      <c r="O56" s="1">
        <v>164.82</v>
      </c>
      <c r="P56" s="1">
        <v>164.82</v>
      </c>
      <c r="Q56" s="1">
        <v>87.18</v>
      </c>
      <c r="R56" s="1" t="s">
        <v>209</v>
      </c>
      <c r="S56" s="1" t="s">
        <v>210</v>
      </c>
      <c r="T56" s="101">
        <v>5.1999999999999998E-3</v>
      </c>
    </row>
    <row r="57" spans="13:20" ht="15" thickBot="1" x14ac:dyDescent="0.4">
      <c r="M57" s="102" t="s">
        <v>185</v>
      </c>
      <c r="N57" s="104">
        <v>0.39229999999999998</v>
      </c>
      <c r="O57" s="103" t="s">
        <v>186</v>
      </c>
      <c r="P57" s="108">
        <v>7840000</v>
      </c>
      <c r="Q57" s="103" t="s">
        <v>187</v>
      </c>
      <c r="R57" s="104">
        <v>15693</v>
      </c>
      <c r="S57" s="136"/>
      <c r="T57" s="137"/>
    </row>
    <row r="58" spans="13:20" x14ac:dyDescent="0.35">
      <c r="M58" s="97" t="s">
        <v>181</v>
      </c>
      <c r="N58" s="98">
        <v>4009</v>
      </c>
      <c r="O58" s="133"/>
      <c r="P58" s="134"/>
      <c r="Q58" s="134"/>
      <c r="R58" s="134"/>
      <c r="S58" s="134"/>
      <c r="T58" s="135"/>
    </row>
    <row r="59" spans="13:20" x14ac:dyDescent="0.35">
      <c r="M59" s="99"/>
      <c r="N59" s="138" t="s">
        <v>182</v>
      </c>
      <c r="O59" s="139"/>
      <c r="P59" s="139"/>
      <c r="Q59" s="140"/>
      <c r="R59" s="1" t="s">
        <v>183</v>
      </c>
      <c r="S59" s="1" t="s">
        <v>184</v>
      </c>
      <c r="T59" s="100" t="s">
        <v>40</v>
      </c>
    </row>
    <row r="60" spans="13:20" x14ac:dyDescent="0.35">
      <c r="M60" s="99">
        <v>4</v>
      </c>
      <c r="N60" s="1">
        <v>14.63</v>
      </c>
      <c r="O60" s="1">
        <v>28.62</v>
      </c>
      <c r="P60" s="1">
        <v>28.62</v>
      </c>
      <c r="Q60" s="1">
        <v>14.63</v>
      </c>
      <c r="R60" s="1" t="s">
        <v>196</v>
      </c>
      <c r="S60" s="1" t="s">
        <v>199</v>
      </c>
      <c r="T60" s="101">
        <v>5.4999999999999997E-3</v>
      </c>
    </row>
    <row r="61" spans="13:20" x14ac:dyDescent="0.35">
      <c r="M61" s="99">
        <v>3</v>
      </c>
      <c r="N61" s="1">
        <v>35.36</v>
      </c>
      <c r="O61" s="1">
        <v>68.92</v>
      </c>
      <c r="P61" s="1">
        <v>68.92</v>
      </c>
      <c r="Q61" s="1">
        <v>35.36</v>
      </c>
      <c r="R61" s="1" t="s">
        <v>196</v>
      </c>
      <c r="S61" s="1" t="s">
        <v>199</v>
      </c>
      <c r="T61" s="101">
        <v>5.4999999999999997E-3</v>
      </c>
    </row>
    <row r="62" spans="13:20" x14ac:dyDescent="0.35">
      <c r="M62" s="99">
        <v>2</v>
      </c>
      <c r="N62" s="1">
        <v>56.25</v>
      </c>
      <c r="O62" s="1">
        <v>110.21</v>
      </c>
      <c r="P62" s="1">
        <v>110.21</v>
      </c>
      <c r="Q62" s="1">
        <v>56.25</v>
      </c>
      <c r="R62" s="1" t="s">
        <v>197</v>
      </c>
      <c r="S62" s="1" t="s">
        <v>200</v>
      </c>
      <c r="T62" s="101">
        <v>5.4999999999999997E-3</v>
      </c>
    </row>
    <row r="63" spans="13:20" x14ac:dyDescent="0.35">
      <c r="M63" s="99">
        <v>1</v>
      </c>
      <c r="N63" s="1">
        <v>76.92</v>
      </c>
      <c r="O63" s="1">
        <v>151.72</v>
      </c>
      <c r="P63" s="1">
        <v>151.72</v>
      </c>
      <c r="Q63" s="1">
        <v>76.92</v>
      </c>
      <c r="R63" s="1" t="s">
        <v>197</v>
      </c>
      <c r="S63" s="1" t="s">
        <v>201</v>
      </c>
      <c r="T63" s="101">
        <v>5.4999999999999997E-3</v>
      </c>
    </row>
    <row r="64" spans="13:20" ht="15" thickBot="1" x14ac:dyDescent="0.4">
      <c r="M64" s="102" t="s">
        <v>185</v>
      </c>
      <c r="N64" s="104">
        <v>0.37180000000000002</v>
      </c>
      <c r="O64" s="103" t="s">
        <v>186</v>
      </c>
      <c r="P64" s="108">
        <v>7430000</v>
      </c>
      <c r="Q64" s="103" t="s">
        <v>187</v>
      </c>
      <c r="R64" s="104">
        <v>14870</v>
      </c>
      <c r="S64" s="136"/>
      <c r="T64" s="137"/>
    </row>
    <row r="65" spans="13:20" x14ac:dyDescent="0.35">
      <c r="M65" s="97" t="s">
        <v>181</v>
      </c>
      <c r="N65" s="98">
        <v>4010</v>
      </c>
      <c r="O65" s="133"/>
      <c r="P65" s="134"/>
      <c r="Q65" s="134"/>
      <c r="R65" s="134"/>
      <c r="S65" s="134"/>
      <c r="T65" s="135"/>
    </row>
    <row r="66" spans="13:20" x14ac:dyDescent="0.35">
      <c r="M66" s="99"/>
      <c r="N66" s="138" t="s">
        <v>182</v>
      </c>
      <c r="O66" s="139"/>
      <c r="P66" s="139"/>
      <c r="Q66" s="140"/>
      <c r="R66" s="1" t="s">
        <v>183</v>
      </c>
      <c r="S66" s="1" t="s">
        <v>184</v>
      </c>
      <c r="T66" s="100" t="s">
        <v>40</v>
      </c>
    </row>
    <row r="67" spans="13:20" x14ac:dyDescent="0.35">
      <c r="M67" s="99">
        <v>4</v>
      </c>
      <c r="N67" s="1">
        <v>15.79</v>
      </c>
      <c r="O67" s="1">
        <v>30.23</v>
      </c>
      <c r="P67" s="1">
        <v>30.23</v>
      </c>
      <c r="Q67" s="1">
        <v>15.79</v>
      </c>
      <c r="R67" s="1" t="s">
        <v>188</v>
      </c>
      <c r="S67" s="1" t="s">
        <v>190</v>
      </c>
      <c r="T67" s="101">
        <v>5.3E-3</v>
      </c>
    </row>
    <row r="68" spans="13:20" x14ac:dyDescent="0.35">
      <c r="M68" s="99">
        <v>3</v>
      </c>
      <c r="N68" s="1">
        <v>37.71</v>
      </c>
      <c r="O68" s="1">
        <v>72.11</v>
      </c>
      <c r="P68" s="1">
        <v>72.11</v>
      </c>
      <c r="Q68" s="1">
        <v>37.71</v>
      </c>
      <c r="R68" s="1" t="s">
        <v>188</v>
      </c>
      <c r="S68" s="1" t="s">
        <v>190</v>
      </c>
      <c r="T68" s="101">
        <v>5.3E-3</v>
      </c>
    </row>
    <row r="69" spans="13:20" x14ac:dyDescent="0.35">
      <c r="M69" s="99">
        <v>2</v>
      </c>
      <c r="N69" s="1">
        <v>59.54</v>
      </c>
      <c r="O69" s="1">
        <v>114.07</v>
      </c>
      <c r="P69" s="1">
        <v>114.07</v>
      </c>
      <c r="Q69" s="1">
        <v>59.54</v>
      </c>
      <c r="R69" s="1" t="s">
        <v>188</v>
      </c>
      <c r="S69" s="1" t="s">
        <v>204</v>
      </c>
      <c r="T69" s="101">
        <v>5.3E-3</v>
      </c>
    </row>
    <row r="70" spans="13:20" x14ac:dyDescent="0.35">
      <c r="M70" s="99">
        <v>1</v>
      </c>
      <c r="N70" s="1">
        <v>81.489999999999995</v>
      </c>
      <c r="O70" s="1">
        <v>157.85</v>
      </c>
      <c r="P70" s="1">
        <v>157.85</v>
      </c>
      <c r="Q70" s="1">
        <v>81.489999999999995</v>
      </c>
      <c r="R70" s="1" t="s">
        <v>203</v>
      </c>
      <c r="S70" s="1" t="s">
        <v>204</v>
      </c>
      <c r="T70" s="101">
        <v>5.3E-3</v>
      </c>
    </row>
    <row r="71" spans="13:20" ht="15" thickBot="1" x14ac:dyDescent="0.4">
      <c r="M71" s="102" t="s">
        <v>185</v>
      </c>
      <c r="N71" s="104">
        <v>0.39689999999999998</v>
      </c>
      <c r="O71" s="103" t="s">
        <v>186</v>
      </c>
      <c r="P71" s="108">
        <v>7930000</v>
      </c>
      <c r="Q71" s="103" t="s">
        <v>187</v>
      </c>
      <c r="R71" s="104">
        <v>15874</v>
      </c>
      <c r="S71" s="136"/>
      <c r="T71" s="137"/>
    </row>
    <row r="72" spans="13:20" x14ac:dyDescent="0.35">
      <c r="M72" s="97" t="s">
        <v>181</v>
      </c>
      <c r="N72" s="98">
        <v>4011</v>
      </c>
      <c r="O72" s="133"/>
      <c r="P72" s="134"/>
      <c r="Q72" s="134"/>
      <c r="R72" s="134"/>
      <c r="S72" s="134"/>
      <c r="T72" s="135"/>
    </row>
    <row r="73" spans="13:20" x14ac:dyDescent="0.35">
      <c r="M73" s="99"/>
      <c r="N73" s="138" t="s">
        <v>182</v>
      </c>
      <c r="O73" s="139"/>
      <c r="P73" s="139"/>
      <c r="Q73" s="140"/>
      <c r="R73" s="1" t="s">
        <v>183</v>
      </c>
      <c r="S73" s="1" t="s">
        <v>184</v>
      </c>
      <c r="T73" s="100" t="s">
        <v>40</v>
      </c>
    </row>
    <row r="74" spans="13:20" x14ac:dyDescent="0.35">
      <c r="M74" s="99">
        <v>4</v>
      </c>
      <c r="N74" s="1">
        <v>15.86</v>
      </c>
      <c r="O74" s="1">
        <v>29.59</v>
      </c>
      <c r="P74" s="1">
        <v>29.59</v>
      </c>
      <c r="Q74" s="1">
        <v>15.86</v>
      </c>
      <c r="R74" s="1" t="s">
        <v>211</v>
      </c>
      <c r="S74" s="1" t="s">
        <v>213</v>
      </c>
      <c r="T74" s="101">
        <v>5.3E-3</v>
      </c>
    </row>
    <row r="75" spans="13:20" x14ac:dyDescent="0.35">
      <c r="M75" s="99">
        <v>3</v>
      </c>
      <c r="N75" s="1">
        <v>38.119999999999997</v>
      </c>
      <c r="O75" s="1">
        <v>71.84</v>
      </c>
      <c r="P75" s="1">
        <v>71.84</v>
      </c>
      <c r="Q75" s="1">
        <v>38.119999999999997</v>
      </c>
      <c r="R75" s="1" t="s">
        <v>188</v>
      </c>
      <c r="S75" s="1" t="s">
        <v>213</v>
      </c>
      <c r="T75" s="101">
        <v>5.3E-3</v>
      </c>
    </row>
    <row r="76" spans="13:20" x14ac:dyDescent="0.35">
      <c r="M76" s="99">
        <v>2</v>
      </c>
      <c r="N76" s="1">
        <v>60.54</v>
      </c>
      <c r="O76" s="1">
        <v>115.23</v>
      </c>
      <c r="P76" s="1">
        <v>115.23</v>
      </c>
      <c r="Q76" s="1">
        <v>60.54</v>
      </c>
      <c r="R76" s="1" t="s">
        <v>189</v>
      </c>
      <c r="S76" s="1" t="s">
        <v>190</v>
      </c>
      <c r="T76" s="101">
        <v>5.3E-3</v>
      </c>
    </row>
    <row r="77" spans="13:20" x14ac:dyDescent="0.35">
      <c r="M77" s="99">
        <v>1</v>
      </c>
      <c r="N77" s="1">
        <v>82.85</v>
      </c>
      <c r="O77" s="1">
        <v>160.03</v>
      </c>
      <c r="P77" s="1">
        <v>160.03</v>
      </c>
      <c r="Q77" s="1">
        <v>82.85</v>
      </c>
      <c r="R77" s="1" t="s">
        <v>212</v>
      </c>
      <c r="S77" s="1" t="s">
        <v>204</v>
      </c>
      <c r="T77" s="101">
        <v>5.3E-3</v>
      </c>
    </row>
    <row r="78" spans="13:20" ht="15" thickBot="1" x14ac:dyDescent="0.4">
      <c r="M78" s="102" t="s">
        <v>185</v>
      </c>
      <c r="N78" s="104">
        <v>0.42920000000000003</v>
      </c>
      <c r="O78" s="103" t="s">
        <v>186</v>
      </c>
      <c r="P78" s="108">
        <v>8580000</v>
      </c>
      <c r="Q78" s="103" t="s">
        <v>187</v>
      </c>
      <c r="R78" s="104">
        <v>17169</v>
      </c>
      <c r="S78" s="136"/>
      <c r="T78" s="137"/>
    </row>
    <row r="79" spans="13:20" x14ac:dyDescent="0.35">
      <c r="M79" s="97" t="s">
        <v>181</v>
      </c>
      <c r="N79" s="98">
        <v>4012</v>
      </c>
      <c r="O79" s="133"/>
      <c r="P79" s="134"/>
      <c r="Q79" s="134"/>
      <c r="R79" s="134"/>
      <c r="S79" s="134"/>
      <c r="T79" s="135"/>
    </row>
    <row r="80" spans="13:20" x14ac:dyDescent="0.35">
      <c r="M80" s="99"/>
      <c r="N80" s="138" t="s">
        <v>182</v>
      </c>
      <c r="O80" s="139"/>
      <c r="P80" s="139"/>
      <c r="Q80" s="140"/>
      <c r="R80" s="1" t="s">
        <v>183</v>
      </c>
      <c r="S80" s="1" t="s">
        <v>184</v>
      </c>
      <c r="T80" s="100" t="s">
        <v>40</v>
      </c>
    </row>
    <row r="81" spans="13:20" x14ac:dyDescent="0.35">
      <c r="M81" s="99">
        <v>4</v>
      </c>
      <c r="N81" s="1">
        <v>24.91</v>
      </c>
      <c r="O81" s="1">
        <v>46.8</v>
      </c>
      <c r="P81" s="1">
        <v>46.8</v>
      </c>
      <c r="Q81" s="1">
        <v>24.91</v>
      </c>
      <c r="R81" s="1" t="s">
        <v>195</v>
      </c>
      <c r="S81" s="1" t="s">
        <v>193</v>
      </c>
      <c r="T81" s="101">
        <v>5.3E-3</v>
      </c>
    </row>
    <row r="82" spans="13:20" x14ac:dyDescent="0.35">
      <c r="M82" s="99">
        <v>3</v>
      </c>
      <c r="N82" s="1">
        <v>59.55</v>
      </c>
      <c r="O82" s="1">
        <v>112.87</v>
      </c>
      <c r="P82" s="1">
        <v>112.87</v>
      </c>
      <c r="Q82" s="1">
        <v>59.55</v>
      </c>
      <c r="R82" s="1" t="s">
        <v>192</v>
      </c>
      <c r="S82" s="1" t="s">
        <v>194</v>
      </c>
      <c r="T82" s="101">
        <v>5.3E-3</v>
      </c>
    </row>
    <row r="83" spans="13:20" x14ac:dyDescent="0.35">
      <c r="M83" s="99">
        <v>2</v>
      </c>
      <c r="N83" s="1">
        <v>95.18</v>
      </c>
      <c r="O83" s="1">
        <v>182.6</v>
      </c>
      <c r="P83" s="1">
        <v>182.6</v>
      </c>
      <c r="Q83" s="1">
        <v>95.18</v>
      </c>
      <c r="R83" s="1" t="s">
        <v>214</v>
      </c>
      <c r="S83" s="1" t="s">
        <v>194</v>
      </c>
      <c r="T83" s="101">
        <v>5.3E-3</v>
      </c>
    </row>
    <row r="84" spans="13:20" x14ac:dyDescent="0.35">
      <c r="M84" s="99">
        <v>1</v>
      </c>
      <c r="N84" s="1">
        <v>130.47</v>
      </c>
      <c r="O84" s="1">
        <v>252.68</v>
      </c>
      <c r="P84" s="1">
        <v>252.68</v>
      </c>
      <c r="Q84" s="1">
        <v>130.47</v>
      </c>
      <c r="R84" s="1" t="s">
        <v>214</v>
      </c>
      <c r="S84" s="1" t="s">
        <v>215</v>
      </c>
      <c r="T84" s="101">
        <v>5.3E-3</v>
      </c>
    </row>
    <row r="85" spans="13:20" ht="15" thickBot="1" x14ac:dyDescent="0.4">
      <c r="M85" s="102" t="s">
        <v>185</v>
      </c>
      <c r="N85" s="104">
        <v>0.42309999999999998</v>
      </c>
      <c r="O85" s="103" t="s">
        <v>186</v>
      </c>
      <c r="P85" s="108">
        <v>8460000</v>
      </c>
      <c r="Q85" s="103" t="s">
        <v>187</v>
      </c>
      <c r="R85" s="104">
        <v>16925</v>
      </c>
      <c r="S85" s="136"/>
      <c r="T85" s="137"/>
    </row>
    <row r="86" spans="13:20" x14ac:dyDescent="0.35">
      <c r="M86" s="105"/>
      <c r="N86" s="105"/>
      <c r="O86" s="107"/>
      <c r="P86" s="107"/>
      <c r="Q86" s="107"/>
      <c r="R86" s="107"/>
      <c r="S86" s="107"/>
      <c r="T86" s="107"/>
    </row>
    <row r="87" spans="13:20" x14ac:dyDescent="0.35">
      <c r="M87" s="105"/>
      <c r="N87" s="107"/>
      <c r="O87" s="107"/>
      <c r="P87" s="107"/>
      <c r="Q87" s="107"/>
      <c r="R87" s="105"/>
      <c r="S87" s="105"/>
      <c r="T87" s="106"/>
    </row>
    <row r="88" spans="13:20" x14ac:dyDescent="0.35">
      <c r="M88" s="105"/>
      <c r="N88" s="105"/>
      <c r="O88" s="105"/>
      <c r="P88" s="105"/>
      <c r="Q88" s="105"/>
      <c r="R88" s="105"/>
      <c r="S88" s="105"/>
      <c r="T88" s="105"/>
    </row>
    <row r="89" spans="13:20" x14ac:dyDescent="0.35">
      <c r="M89" s="105"/>
      <c r="N89" s="105"/>
      <c r="O89" s="105"/>
      <c r="P89" s="105"/>
      <c r="Q89" s="105"/>
      <c r="R89" s="105"/>
      <c r="S89" s="105"/>
      <c r="T89" s="105"/>
    </row>
    <row r="90" spans="13:20" x14ac:dyDescent="0.35">
      <c r="M90" s="105"/>
      <c r="N90" s="105"/>
      <c r="O90" s="105"/>
      <c r="P90" s="105"/>
      <c r="Q90" s="105"/>
      <c r="R90" s="105"/>
      <c r="S90" s="105"/>
      <c r="T90" s="105"/>
    </row>
    <row r="91" spans="13:20" x14ac:dyDescent="0.35">
      <c r="M91" s="105"/>
      <c r="N91" s="105"/>
      <c r="O91" s="105"/>
      <c r="P91" s="105"/>
      <c r="Q91" s="105"/>
      <c r="R91" s="105"/>
      <c r="S91" s="105"/>
      <c r="T91" s="105"/>
    </row>
    <row r="92" spans="13:20" x14ac:dyDescent="0.35">
      <c r="M92" s="106"/>
      <c r="N92" s="105"/>
      <c r="O92" s="105"/>
      <c r="P92" s="105"/>
      <c r="Q92" s="105"/>
      <c r="R92" s="105"/>
      <c r="S92" s="107"/>
      <c r="T92" s="107"/>
    </row>
    <row r="93" spans="13:20" x14ac:dyDescent="0.35">
      <c r="M93" s="105"/>
      <c r="N93" s="105"/>
      <c r="O93" s="107"/>
      <c r="P93" s="107"/>
      <c r="Q93" s="107"/>
      <c r="R93" s="107"/>
      <c r="S93" s="107"/>
      <c r="T93" s="107"/>
    </row>
    <row r="94" spans="13:20" x14ac:dyDescent="0.35">
      <c r="M94" s="105"/>
      <c r="N94" s="107"/>
      <c r="O94" s="107"/>
      <c r="P94" s="107"/>
      <c r="Q94" s="107"/>
      <c r="R94" s="105"/>
      <c r="S94" s="105"/>
      <c r="T94" s="106"/>
    </row>
    <row r="95" spans="13:20" x14ac:dyDescent="0.35">
      <c r="M95" s="105"/>
      <c r="N95" s="105"/>
      <c r="O95" s="105"/>
      <c r="P95" s="105"/>
      <c r="Q95" s="105"/>
      <c r="R95" s="105"/>
      <c r="S95" s="105"/>
      <c r="T95" s="105"/>
    </row>
    <row r="96" spans="13:20" x14ac:dyDescent="0.35">
      <c r="M96" s="105"/>
      <c r="N96" s="105"/>
      <c r="O96" s="105"/>
      <c r="P96" s="105"/>
      <c r="Q96" s="105"/>
      <c r="R96" s="105"/>
      <c r="S96" s="105"/>
      <c r="T96" s="105"/>
    </row>
    <row r="97" spans="13:20" x14ac:dyDescent="0.35">
      <c r="M97" s="105"/>
      <c r="N97" s="105"/>
      <c r="O97" s="105"/>
      <c r="P97" s="105"/>
      <c r="Q97" s="105"/>
      <c r="R97" s="105"/>
      <c r="S97" s="105"/>
      <c r="T97" s="105"/>
    </row>
    <row r="98" spans="13:20" x14ac:dyDescent="0.35">
      <c r="M98" s="105"/>
      <c r="N98" s="105"/>
      <c r="O98" s="105"/>
      <c r="P98" s="105"/>
      <c r="Q98" s="105"/>
      <c r="R98" s="105"/>
      <c r="S98" s="105"/>
      <c r="T98" s="105"/>
    </row>
    <row r="99" spans="13:20" x14ac:dyDescent="0.35">
      <c r="M99" s="106"/>
      <c r="N99" s="105"/>
      <c r="O99" s="105"/>
      <c r="P99" s="105"/>
      <c r="Q99" s="105"/>
      <c r="R99" s="105"/>
      <c r="S99" s="107"/>
      <c r="T99" s="107"/>
    </row>
    <row r="100" spans="13:20" x14ac:dyDescent="0.35">
      <c r="M100" s="105"/>
      <c r="N100" s="105"/>
      <c r="O100" s="107"/>
      <c r="P100" s="107"/>
      <c r="Q100" s="107"/>
      <c r="R100" s="107"/>
      <c r="S100" s="107"/>
      <c r="T100" s="107"/>
    </row>
    <row r="101" spans="13:20" x14ac:dyDescent="0.35">
      <c r="M101" s="105"/>
      <c r="N101" s="107"/>
      <c r="O101" s="107"/>
      <c r="P101" s="107"/>
      <c r="Q101" s="107"/>
      <c r="R101" s="105"/>
      <c r="S101" s="105"/>
      <c r="T101" s="106"/>
    </row>
    <row r="102" spans="13:20" x14ac:dyDescent="0.35">
      <c r="M102" s="105"/>
      <c r="N102" s="105"/>
      <c r="O102" s="105"/>
      <c r="P102" s="105"/>
      <c r="Q102" s="105"/>
      <c r="R102" s="105"/>
      <c r="S102" s="105"/>
      <c r="T102" s="105"/>
    </row>
    <row r="103" spans="13:20" x14ac:dyDescent="0.35">
      <c r="M103" s="105"/>
      <c r="N103" s="105"/>
      <c r="O103" s="105"/>
      <c r="P103" s="105"/>
      <c r="Q103" s="105"/>
      <c r="R103" s="105"/>
      <c r="S103" s="105"/>
      <c r="T103" s="105"/>
    </row>
    <row r="104" spans="13:20" x14ac:dyDescent="0.35">
      <c r="M104" s="105"/>
      <c r="N104" s="105"/>
      <c r="O104" s="105"/>
      <c r="P104" s="105"/>
      <c r="Q104" s="105"/>
      <c r="R104" s="105"/>
      <c r="S104" s="105"/>
      <c r="T104" s="105"/>
    </row>
    <row r="105" spans="13:20" x14ac:dyDescent="0.35">
      <c r="M105" s="105"/>
      <c r="N105" s="105"/>
      <c r="O105" s="105"/>
      <c r="P105" s="105"/>
      <c r="Q105" s="105"/>
      <c r="R105" s="105"/>
      <c r="S105" s="105"/>
      <c r="T105" s="105"/>
    </row>
    <row r="106" spans="13:20" x14ac:dyDescent="0.35">
      <c r="M106" s="106"/>
      <c r="N106" s="105"/>
      <c r="O106" s="105"/>
      <c r="P106" s="105"/>
      <c r="Q106" s="105"/>
      <c r="R106" s="105"/>
      <c r="S106" s="107"/>
      <c r="T106" s="107"/>
    </row>
  </sheetData>
  <mergeCells count="36">
    <mergeCell ref="N45:Q45"/>
    <mergeCell ref="N52:Q52"/>
    <mergeCell ref="N59:Q59"/>
    <mergeCell ref="N66:Q66"/>
    <mergeCell ref="O37:T37"/>
    <mergeCell ref="S43:T43"/>
    <mergeCell ref="O44:T44"/>
    <mergeCell ref="S50:T50"/>
    <mergeCell ref="N38:Q38"/>
    <mergeCell ref="S29:T29"/>
    <mergeCell ref="O30:T30"/>
    <mergeCell ref="S36:T36"/>
    <mergeCell ref="S8:T8"/>
    <mergeCell ref="S15:T15"/>
    <mergeCell ref="N10:Q10"/>
    <mergeCell ref="N17:Q17"/>
    <mergeCell ref="N24:Q24"/>
    <mergeCell ref="N31:Q31"/>
    <mergeCell ref="O2:T2"/>
    <mergeCell ref="O9:T9"/>
    <mergeCell ref="O16:T16"/>
    <mergeCell ref="S22:T22"/>
    <mergeCell ref="O23:T23"/>
    <mergeCell ref="N3:Q3"/>
    <mergeCell ref="O72:T72"/>
    <mergeCell ref="S78:T78"/>
    <mergeCell ref="O79:T79"/>
    <mergeCell ref="S85:T85"/>
    <mergeCell ref="O51:T51"/>
    <mergeCell ref="S57:T57"/>
    <mergeCell ref="O58:T58"/>
    <mergeCell ref="S64:T64"/>
    <mergeCell ref="O65:T65"/>
    <mergeCell ref="S71:T71"/>
    <mergeCell ref="N73:Q73"/>
    <mergeCell ref="N80:Q80"/>
  </mergeCells>
  <printOptions horizontalCentered="1" verticalCentered="1"/>
  <pageMargins left="0.7" right="0.7" top="0.75" bottom="0.75" header="0.3" footer="0.3"/>
  <pageSetup paperSize="9" scale="90" orientation="portrait" r:id="rId1"/>
  <rowBreaks count="1" manualBreakCount="1">
    <brk id="43" max="16383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H33"/>
  <sheetViews>
    <sheetView topLeftCell="AA1" zoomScale="55" zoomScaleNormal="55" workbookViewId="0">
      <selection activeCell="BK27" sqref="BK27"/>
    </sheetView>
  </sheetViews>
  <sheetFormatPr defaultRowHeight="14.5" x14ac:dyDescent="0.35"/>
  <cols>
    <col min="31" max="31" width="9.54296875" customWidth="1"/>
  </cols>
  <sheetData>
    <row r="3" spans="1:60" x14ac:dyDescent="0.35">
      <c r="A3" t="s">
        <v>87</v>
      </c>
    </row>
    <row r="4" spans="1:60" x14ac:dyDescent="0.35">
      <c r="A4" t="e">
        <f>------------Frame</f>
        <v>#NAME?</v>
      </c>
      <c r="B4">
        <v>4001</v>
      </c>
      <c r="C4" t="s">
        <v>89</v>
      </c>
      <c r="G4">
        <v>4002</v>
      </c>
      <c r="H4" t="s">
        <v>89</v>
      </c>
      <c r="L4">
        <v>4003</v>
      </c>
      <c r="M4" t="s">
        <v>89</v>
      </c>
      <c r="Q4">
        <v>4004</v>
      </c>
      <c r="R4" t="s">
        <v>89</v>
      </c>
      <c r="V4">
        <v>4005</v>
      </c>
      <c r="W4" t="s">
        <v>89</v>
      </c>
      <c r="AA4">
        <v>4006</v>
      </c>
      <c r="AB4" t="s">
        <v>89</v>
      </c>
      <c r="AF4">
        <v>4007</v>
      </c>
      <c r="AG4" t="s">
        <v>89</v>
      </c>
      <c r="AK4">
        <v>4008</v>
      </c>
      <c r="AL4" t="s">
        <v>89</v>
      </c>
      <c r="AP4">
        <v>4009</v>
      </c>
      <c r="AQ4" t="s">
        <v>89</v>
      </c>
      <c r="AU4">
        <v>4010</v>
      </c>
      <c r="AV4" t="s">
        <v>89</v>
      </c>
      <c r="AZ4">
        <v>4011</v>
      </c>
      <c r="BA4" t="s">
        <v>89</v>
      </c>
      <c r="BE4">
        <v>4012</v>
      </c>
      <c r="BF4" t="s">
        <v>89</v>
      </c>
    </row>
    <row r="5" spans="1:60" x14ac:dyDescent="0.35">
      <c r="A5" t="s">
        <v>88</v>
      </c>
    </row>
    <row r="6" spans="1:60" x14ac:dyDescent="0.35">
      <c r="B6" t="s">
        <v>90</v>
      </c>
      <c r="C6" t="s">
        <v>91</v>
      </c>
      <c r="D6" t="s">
        <v>92</v>
      </c>
      <c r="E6" t="s">
        <v>93</v>
      </c>
      <c r="G6" t="s">
        <v>90</v>
      </c>
      <c r="H6" t="s">
        <v>91</v>
      </c>
      <c r="I6" t="s">
        <v>92</v>
      </c>
      <c r="J6" t="s">
        <v>93</v>
      </c>
      <c r="L6" t="s">
        <v>90</v>
      </c>
      <c r="M6" t="s">
        <v>91</v>
      </c>
      <c r="N6" t="s">
        <v>92</v>
      </c>
      <c r="O6" t="s">
        <v>93</v>
      </c>
      <c r="Q6" t="s">
        <v>90</v>
      </c>
      <c r="R6" t="s">
        <v>91</v>
      </c>
      <c r="S6" t="s">
        <v>92</v>
      </c>
      <c r="T6" t="s">
        <v>93</v>
      </c>
      <c r="V6" t="s">
        <v>90</v>
      </c>
      <c r="W6" t="s">
        <v>91</v>
      </c>
      <c r="X6" t="s">
        <v>92</v>
      </c>
      <c r="Y6" t="s">
        <v>93</v>
      </c>
      <c r="AA6" t="s">
        <v>90</v>
      </c>
      <c r="AB6" t="s">
        <v>91</v>
      </c>
      <c r="AC6" t="s">
        <v>92</v>
      </c>
      <c r="AD6" t="s">
        <v>93</v>
      </c>
      <c r="AF6" t="s">
        <v>90</v>
      </c>
      <c r="AG6" t="s">
        <v>91</v>
      </c>
      <c r="AH6" t="s">
        <v>92</v>
      </c>
      <c r="AI6" t="s">
        <v>93</v>
      </c>
      <c r="AK6" t="s">
        <v>90</v>
      </c>
      <c r="AL6" t="s">
        <v>91</v>
      </c>
      <c r="AM6" t="s">
        <v>92</v>
      </c>
      <c r="AN6" t="s">
        <v>93</v>
      </c>
      <c r="AP6" t="s">
        <v>90</v>
      </c>
      <c r="AQ6" t="s">
        <v>91</v>
      </c>
      <c r="AR6" t="s">
        <v>92</v>
      </c>
      <c r="AS6" t="s">
        <v>93</v>
      </c>
      <c r="AU6" t="s">
        <v>90</v>
      </c>
      <c r="AV6" t="s">
        <v>91</v>
      </c>
      <c r="AW6" t="s">
        <v>92</v>
      </c>
      <c r="AX6" t="s">
        <v>93</v>
      </c>
      <c r="AZ6" t="s">
        <v>90</v>
      </c>
      <c r="BA6" t="s">
        <v>91</v>
      </c>
      <c r="BB6" t="s">
        <v>92</v>
      </c>
      <c r="BC6" t="s">
        <v>93</v>
      </c>
      <c r="BE6" t="s">
        <v>90</v>
      </c>
      <c r="BF6" t="s">
        <v>91</v>
      </c>
      <c r="BG6" t="s">
        <v>92</v>
      </c>
      <c r="BH6" t="s">
        <v>93</v>
      </c>
    </row>
    <row r="7" spans="1:60" x14ac:dyDescent="0.35">
      <c r="A7" t="s">
        <v>1</v>
      </c>
    </row>
    <row r="8" spans="1:60" x14ac:dyDescent="0.35">
      <c r="B8">
        <v>7.7000000000000002E-3</v>
      </c>
      <c r="C8">
        <v>8.3000000000000001E-3</v>
      </c>
      <c r="D8">
        <v>8.3999999999999995E-3</v>
      </c>
      <c r="E8">
        <v>9.4000000000000004E-3</v>
      </c>
      <c r="G8">
        <v>6.3E-3</v>
      </c>
      <c r="H8">
        <v>7.3000000000000001E-3</v>
      </c>
      <c r="I8">
        <v>7.4000000000000003E-3</v>
      </c>
      <c r="J8">
        <v>8.6999999999999994E-3</v>
      </c>
      <c r="L8">
        <v>6.8999999999999999E-3</v>
      </c>
      <c r="M8">
        <v>9.1999999999999998E-3</v>
      </c>
      <c r="N8">
        <v>9.1999999999999998E-3</v>
      </c>
      <c r="O8">
        <v>9.4999999999999998E-3</v>
      </c>
      <c r="Q8">
        <v>7.7000000000000002E-3</v>
      </c>
      <c r="R8">
        <v>9.4999999999999998E-3</v>
      </c>
      <c r="S8">
        <v>9.4999999999999998E-3</v>
      </c>
      <c r="T8">
        <v>1.03E-2</v>
      </c>
      <c r="V8">
        <v>8.0000000000000002E-3</v>
      </c>
      <c r="W8">
        <v>8.3000000000000001E-3</v>
      </c>
      <c r="X8">
        <v>8.3999999999999995E-3</v>
      </c>
      <c r="Y8">
        <v>1.04E-2</v>
      </c>
      <c r="AA8">
        <v>8.8999999999999999E-3</v>
      </c>
      <c r="AB8">
        <v>9.4000000000000004E-3</v>
      </c>
      <c r="AC8">
        <v>9.4999999999999998E-3</v>
      </c>
      <c r="AD8">
        <v>1.15E-2</v>
      </c>
      <c r="AF8">
        <v>7.4000000000000003E-3</v>
      </c>
      <c r="AG8">
        <v>7.4000000000000003E-3</v>
      </c>
      <c r="AH8">
        <v>7.4999999999999997E-3</v>
      </c>
      <c r="AI8">
        <v>8.8999999999999999E-3</v>
      </c>
      <c r="AK8">
        <v>8.0000000000000002E-3</v>
      </c>
      <c r="AL8">
        <v>9.7999999999999997E-3</v>
      </c>
      <c r="AM8">
        <v>9.7999999999999997E-3</v>
      </c>
      <c r="AN8">
        <v>9.4999999999999998E-3</v>
      </c>
      <c r="AP8">
        <v>8.0000000000000002E-3</v>
      </c>
      <c r="AQ8">
        <v>8.6999999999999994E-3</v>
      </c>
      <c r="AR8">
        <v>8.6999999999999994E-3</v>
      </c>
      <c r="AS8">
        <v>8.9999999999999993E-3</v>
      </c>
      <c r="AU8">
        <v>7.7000000000000002E-3</v>
      </c>
      <c r="AV8">
        <v>9.7000000000000003E-3</v>
      </c>
      <c r="AW8">
        <v>9.7000000000000003E-3</v>
      </c>
      <c r="AX8">
        <v>0.01</v>
      </c>
      <c r="AZ8">
        <v>8.8000000000000005E-3</v>
      </c>
      <c r="BA8">
        <v>0.01</v>
      </c>
      <c r="BB8">
        <v>1.03E-2</v>
      </c>
      <c r="BC8">
        <v>1.0999999999999999E-2</v>
      </c>
      <c r="BE8">
        <v>7.4999999999999997E-3</v>
      </c>
      <c r="BF8">
        <v>8.0000000000000002E-3</v>
      </c>
      <c r="BG8">
        <v>8.0000000000000002E-3</v>
      </c>
      <c r="BH8">
        <v>1.0800000000000001E-2</v>
      </c>
    </row>
    <row r="10" spans="1:60" x14ac:dyDescent="0.35">
      <c r="A10" t="s">
        <v>2</v>
      </c>
    </row>
    <row r="11" spans="1:60" x14ac:dyDescent="0.35">
      <c r="B11">
        <v>1.3299999999999999E-2</v>
      </c>
      <c r="C11">
        <v>1.2699999999999999E-2</v>
      </c>
      <c r="D11">
        <v>1.2699999999999999E-2</v>
      </c>
      <c r="E11">
        <v>1.37E-2</v>
      </c>
      <c r="G11">
        <v>9.2999999999999992E-3</v>
      </c>
      <c r="H11">
        <v>1.0699999999999999E-2</v>
      </c>
      <c r="I11">
        <v>1.0699999999999999E-2</v>
      </c>
      <c r="J11">
        <v>1.34E-2</v>
      </c>
      <c r="L11">
        <v>1.06E-2</v>
      </c>
      <c r="M11">
        <v>1.32E-2</v>
      </c>
      <c r="N11">
        <v>1.32E-2</v>
      </c>
      <c r="O11">
        <v>1.43E-2</v>
      </c>
      <c r="Q11">
        <v>1.2E-2</v>
      </c>
      <c r="R11">
        <v>1.43E-2</v>
      </c>
      <c r="S11">
        <v>1.43E-2</v>
      </c>
      <c r="T11">
        <v>1.6500000000000001E-2</v>
      </c>
      <c r="V11">
        <v>1.2699999999999999E-2</v>
      </c>
      <c r="W11">
        <v>1.2999999999999999E-2</v>
      </c>
      <c r="X11">
        <v>1.2999999999999999E-2</v>
      </c>
      <c r="Y11">
        <v>1.44E-2</v>
      </c>
      <c r="AA11">
        <v>1.43E-2</v>
      </c>
      <c r="AB11">
        <v>1.46E-2</v>
      </c>
      <c r="AC11">
        <v>1.46E-2</v>
      </c>
      <c r="AD11">
        <v>1.6299999999999999E-2</v>
      </c>
      <c r="AF11">
        <v>1.23E-2</v>
      </c>
      <c r="AG11">
        <v>1.12E-2</v>
      </c>
      <c r="AH11">
        <v>1.12E-2</v>
      </c>
      <c r="AI11">
        <v>1.29E-2</v>
      </c>
      <c r="AK11">
        <v>1.2500000000000001E-2</v>
      </c>
      <c r="AL11">
        <v>1.4500000000000001E-2</v>
      </c>
      <c r="AM11">
        <v>1.4500000000000001E-2</v>
      </c>
      <c r="AN11">
        <v>1.4E-2</v>
      </c>
      <c r="AP11">
        <v>1.2699999999999999E-2</v>
      </c>
      <c r="AQ11">
        <v>1.2999999999999999E-2</v>
      </c>
      <c r="AR11">
        <v>1.2999999999999999E-2</v>
      </c>
      <c r="AS11">
        <v>1.34E-2</v>
      </c>
      <c r="AU11">
        <v>1.23E-2</v>
      </c>
      <c r="AV11">
        <v>1.4E-2</v>
      </c>
      <c r="AW11">
        <v>1.4E-2</v>
      </c>
      <c r="AX11">
        <v>1.43E-2</v>
      </c>
      <c r="AZ11">
        <v>1.38E-2</v>
      </c>
      <c r="BA11">
        <v>1.4800000000000001E-2</v>
      </c>
      <c r="BB11">
        <v>1.55E-2</v>
      </c>
      <c r="BC11">
        <v>1.5299999999999999E-2</v>
      </c>
      <c r="BE11">
        <v>1.2E-2</v>
      </c>
      <c r="BF11">
        <v>1.2E-2</v>
      </c>
      <c r="BG11">
        <v>1.2E-2</v>
      </c>
      <c r="BH11">
        <v>1.4500000000000001E-2</v>
      </c>
    </row>
    <row r="13" spans="1:60" x14ac:dyDescent="0.35">
      <c r="A13" t="s">
        <v>3</v>
      </c>
    </row>
    <row r="14" spans="1:60" x14ac:dyDescent="0.35">
      <c r="B14">
        <v>5.2299999999999999E-2</v>
      </c>
      <c r="C14">
        <v>3.9300000000000002E-2</v>
      </c>
      <c r="D14">
        <v>3.9399999999999998E-2</v>
      </c>
      <c r="E14">
        <v>4.0399999999999998E-2</v>
      </c>
      <c r="G14">
        <v>3.1E-2</v>
      </c>
      <c r="H14">
        <v>2.8000000000000001E-2</v>
      </c>
      <c r="I14">
        <v>2.8000000000000001E-2</v>
      </c>
      <c r="J14">
        <v>2.9700000000000001E-2</v>
      </c>
      <c r="L14">
        <v>3.5999999999999997E-2</v>
      </c>
      <c r="M14">
        <v>3.8899999999999997E-2</v>
      </c>
      <c r="N14">
        <v>3.8899999999999997E-2</v>
      </c>
      <c r="O14">
        <v>3.6600000000000001E-2</v>
      </c>
      <c r="Q14">
        <v>4.1000000000000002E-2</v>
      </c>
      <c r="R14">
        <v>4.3499999999999997E-2</v>
      </c>
      <c r="S14">
        <v>4.3499999999999997E-2</v>
      </c>
      <c r="T14">
        <v>3.85E-2</v>
      </c>
      <c r="V14">
        <v>4.8000000000000001E-2</v>
      </c>
      <c r="W14">
        <v>4.5999999999999999E-2</v>
      </c>
      <c r="X14">
        <v>4.7399999999999998E-2</v>
      </c>
      <c r="Y14">
        <v>4.8000000000000001E-2</v>
      </c>
      <c r="AA14">
        <v>5.57E-2</v>
      </c>
      <c r="AB14">
        <v>5.3400000000000003E-2</v>
      </c>
      <c r="AC14">
        <v>5.4600000000000003E-2</v>
      </c>
      <c r="AD14">
        <v>5.5500000000000001E-2</v>
      </c>
      <c r="AF14">
        <v>4.8599999999999997E-2</v>
      </c>
      <c r="AG14">
        <v>3.5400000000000001E-2</v>
      </c>
      <c r="AH14">
        <v>3.5499999999999997E-2</v>
      </c>
      <c r="AI14">
        <v>3.5999999999999997E-2</v>
      </c>
      <c r="AK14">
        <v>4.6300000000000001E-2</v>
      </c>
      <c r="AL14">
        <v>4.8800000000000003E-2</v>
      </c>
      <c r="AM14">
        <v>4.8800000000000003E-2</v>
      </c>
      <c r="AN14">
        <v>4.0500000000000001E-2</v>
      </c>
      <c r="AP14">
        <v>4.8000000000000001E-2</v>
      </c>
      <c r="AQ14">
        <v>4.5999999999999999E-2</v>
      </c>
      <c r="AR14">
        <v>4.6399999999999997E-2</v>
      </c>
      <c r="AS14">
        <v>3.6400000000000002E-2</v>
      </c>
      <c r="AU14">
        <v>4.7100000000000003E-2</v>
      </c>
      <c r="AV14">
        <v>4.9399999999999999E-2</v>
      </c>
      <c r="AW14">
        <v>4.9399999999999999E-2</v>
      </c>
      <c r="AX14">
        <v>4.3499999999999997E-2</v>
      </c>
      <c r="AZ14">
        <v>5.3999999999999999E-2</v>
      </c>
      <c r="BA14">
        <v>4.9000000000000002E-2</v>
      </c>
      <c r="BB14">
        <v>5.6000000000000001E-2</v>
      </c>
      <c r="BC14">
        <v>4.2999999999999997E-2</v>
      </c>
      <c r="BE14">
        <v>4.0800000000000003E-2</v>
      </c>
      <c r="BF14">
        <v>4.0500000000000001E-2</v>
      </c>
      <c r="BG14">
        <v>4.0500000000000001E-2</v>
      </c>
      <c r="BH14">
        <v>4.2000000000000003E-2</v>
      </c>
    </row>
    <row r="16" spans="1:60" x14ac:dyDescent="0.35">
      <c r="A16" t="s">
        <v>4</v>
      </c>
    </row>
    <row r="17" spans="1:60" x14ac:dyDescent="0.35">
      <c r="B17">
        <v>0.12470000000000001</v>
      </c>
      <c r="C17">
        <v>8.8300000000000003E-2</v>
      </c>
      <c r="D17">
        <v>0.09</v>
      </c>
      <c r="E17">
        <v>8.6999999999999994E-2</v>
      </c>
      <c r="G17">
        <v>7.0300000000000001E-2</v>
      </c>
      <c r="H17">
        <v>6.6299999999999998E-2</v>
      </c>
      <c r="I17">
        <v>6.6400000000000001E-2</v>
      </c>
      <c r="J17">
        <v>6.9400000000000003E-2</v>
      </c>
      <c r="L17">
        <v>8.2000000000000003E-2</v>
      </c>
      <c r="M17">
        <v>8.6900000000000005E-2</v>
      </c>
      <c r="N17">
        <v>8.6900000000000005E-2</v>
      </c>
      <c r="O17">
        <v>8.1699999999999995E-2</v>
      </c>
      <c r="Q17">
        <v>9.35E-2</v>
      </c>
      <c r="R17">
        <v>9.6799999999999997E-2</v>
      </c>
      <c r="S17">
        <v>9.6799999999999997E-2</v>
      </c>
      <c r="T17">
        <v>9.0800000000000006E-2</v>
      </c>
      <c r="V17">
        <v>0.1103</v>
      </c>
      <c r="W17">
        <v>9.8299999999999998E-2</v>
      </c>
      <c r="X17">
        <v>0.106</v>
      </c>
      <c r="Y17">
        <v>9.9000000000000005E-2</v>
      </c>
      <c r="AA17">
        <v>0.1283</v>
      </c>
      <c r="AB17">
        <v>0.114</v>
      </c>
      <c r="AC17">
        <v>0.1232</v>
      </c>
      <c r="AD17">
        <v>0.1149</v>
      </c>
      <c r="AF17">
        <v>0.11600000000000001</v>
      </c>
      <c r="AG17">
        <v>8.4900000000000003E-2</v>
      </c>
      <c r="AH17">
        <v>8.6300000000000002E-2</v>
      </c>
      <c r="AI17">
        <v>8.5500000000000007E-2</v>
      </c>
      <c r="AK17">
        <v>0.1022</v>
      </c>
      <c r="AL17">
        <v>0.105</v>
      </c>
      <c r="AM17">
        <v>0.105</v>
      </c>
      <c r="AN17">
        <v>9.6799999999999997E-2</v>
      </c>
      <c r="AP17">
        <v>0.1077</v>
      </c>
      <c r="AQ17">
        <v>9.8299999999999998E-2</v>
      </c>
      <c r="AR17">
        <v>0.10340000000000001</v>
      </c>
      <c r="AS17">
        <v>9.3399999999999997E-2</v>
      </c>
      <c r="AU17">
        <v>0.1017</v>
      </c>
      <c r="AV17">
        <v>0.10829999999999999</v>
      </c>
      <c r="AW17">
        <v>0.10920000000000001</v>
      </c>
      <c r="AX17">
        <v>9.7699999999999995E-2</v>
      </c>
      <c r="AZ17">
        <v>0.1158</v>
      </c>
      <c r="BA17">
        <v>0.1118</v>
      </c>
      <c r="BB17">
        <v>0.12189999999999999</v>
      </c>
      <c r="BC17">
        <v>0.10879999999999999</v>
      </c>
      <c r="BE17">
        <v>0.10680000000000001</v>
      </c>
      <c r="BF17">
        <v>8.9800000000000005E-2</v>
      </c>
      <c r="BG17">
        <v>9.0800000000000006E-2</v>
      </c>
      <c r="BH17">
        <v>9.4E-2</v>
      </c>
    </row>
    <row r="19" spans="1:60" x14ac:dyDescent="0.35">
      <c r="A19" t="s">
        <v>87</v>
      </c>
    </row>
    <row r="20" spans="1:60" x14ac:dyDescent="0.35">
      <c r="A20" t="e">
        <f>------------Frame</f>
        <v>#NAME?</v>
      </c>
      <c r="B20">
        <v>4001</v>
      </c>
      <c r="C20" t="s">
        <v>89</v>
      </c>
      <c r="G20">
        <v>4002</v>
      </c>
      <c r="H20" t="s">
        <v>89</v>
      </c>
      <c r="L20">
        <v>4003</v>
      </c>
      <c r="M20" t="s">
        <v>89</v>
      </c>
      <c r="Q20">
        <v>4004</v>
      </c>
      <c r="R20" t="s">
        <v>89</v>
      </c>
      <c r="V20">
        <v>4005</v>
      </c>
      <c r="W20" t="s">
        <v>89</v>
      </c>
      <c r="AA20">
        <v>4006</v>
      </c>
      <c r="AB20" t="s">
        <v>89</v>
      </c>
      <c r="AF20">
        <v>4007</v>
      </c>
      <c r="AG20" t="s">
        <v>89</v>
      </c>
      <c r="AK20">
        <v>4008</v>
      </c>
      <c r="AL20" t="s">
        <v>89</v>
      </c>
      <c r="AP20">
        <v>4009</v>
      </c>
      <c r="AQ20" t="s">
        <v>89</v>
      </c>
      <c r="AU20">
        <v>4010</v>
      </c>
      <c r="AV20" t="s">
        <v>89</v>
      </c>
      <c r="AZ20">
        <v>4011</v>
      </c>
      <c r="BA20" t="s">
        <v>89</v>
      </c>
      <c r="BE20">
        <v>4012</v>
      </c>
      <c r="BF20" t="s">
        <v>89</v>
      </c>
    </row>
    <row r="21" spans="1:60" x14ac:dyDescent="0.35">
      <c r="A21" t="e">
        <f>--------------Concrete</f>
        <v>#NAME?</v>
      </c>
      <c r="B21" t="s">
        <v>94</v>
      </c>
      <c r="G21" t="s">
        <v>94</v>
      </c>
      <c r="L21" t="s">
        <v>94</v>
      </c>
      <c r="Q21" t="s">
        <v>94</v>
      </c>
      <c r="V21" t="s">
        <v>94</v>
      </c>
      <c r="AA21" t="s">
        <v>94</v>
      </c>
      <c r="AF21" t="s">
        <v>94</v>
      </c>
      <c r="AK21" t="s">
        <v>94</v>
      </c>
      <c r="AP21" t="s">
        <v>94</v>
      </c>
      <c r="AU21" t="s">
        <v>94</v>
      </c>
      <c r="AZ21" t="s">
        <v>94</v>
      </c>
      <c r="BE21" t="s">
        <v>94</v>
      </c>
    </row>
    <row r="22" spans="1:60" x14ac:dyDescent="0.35">
      <c r="B22" t="s">
        <v>90</v>
      </c>
      <c r="C22" t="s">
        <v>91</v>
      </c>
      <c r="D22" t="s">
        <v>92</v>
      </c>
      <c r="E22" t="s">
        <v>93</v>
      </c>
      <c r="G22" t="s">
        <v>90</v>
      </c>
      <c r="H22" t="s">
        <v>91</v>
      </c>
      <c r="I22" t="s">
        <v>92</v>
      </c>
      <c r="J22" t="s">
        <v>93</v>
      </c>
      <c r="L22" t="s">
        <v>90</v>
      </c>
      <c r="M22" t="s">
        <v>91</v>
      </c>
      <c r="N22" t="s">
        <v>92</v>
      </c>
      <c r="O22" t="s">
        <v>93</v>
      </c>
      <c r="Q22" t="s">
        <v>90</v>
      </c>
      <c r="R22" t="s">
        <v>91</v>
      </c>
      <c r="S22" t="s">
        <v>92</v>
      </c>
      <c r="T22" t="s">
        <v>93</v>
      </c>
      <c r="V22" t="s">
        <v>90</v>
      </c>
      <c r="W22" t="s">
        <v>91</v>
      </c>
      <c r="X22" t="s">
        <v>92</v>
      </c>
      <c r="Y22" t="s">
        <v>93</v>
      </c>
      <c r="AA22" t="s">
        <v>90</v>
      </c>
      <c r="AB22" t="s">
        <v>91</v>
      </c>
      <c r="AC22" t="s">
        <v>92</v>
      </c>
      <c r="AD22" t="s">
        <v>93</v>
      </c>
      <c r="AF22" t="s">
        <v>90</v>
      </c>
      <c r="AG22" t="s">
        <v>91</v>
      </c>
      <c r="AH22" t="s">
        <v>92</v>
      </c>
      <c r="AI22" t="s">
        <v>93</v>
      </c>
      <c r="AK22" t="s">
        <v>90</v>
      </c>
      <c r="AL22" t="s">
        <v>91</v>
      </c>
      <c r="AM22" t="s">
        <v>92</v>
      </c>
      <c r="AN22" t="s">
        <v>93</v>
      </c>
      <c r="AP22" t="s">
        <v>90</v>
      </c>
      <c r="AQ22" t="s">
        <v>91</v>
      </c>
      <c r="AR22" t="s">
        <v>92</v>
      </c>
      <c r="AS22" t="s">
        <v>93</v>
      </c>
      <c r="AU22" t="s">
        <v>90</v>
      </c>
      <c r="AV22" t="s">
        <v>91</v>
      </c>
      <c r="AW22" t="s">
        <v>92</v>
      </c>
      <c r="AX22" t="s">
        <v>93</v>
      </c>
      <c r="AZ22" t="s">
        <v>90</v>
      </c>
      <c r="BA22" t="s">
        <v>91</v>
      </c>
      <c r="BB22" t="s">
        <v>92</v>
      </c>
      <c r="BC22" t="s">
        <v>93</v>
      </c>
      <c r="BE22" t="s">
        <v>90</v>
      </c>
      <c r="BF22" t="s">
        <v>91</v>
      </c>
      <c r="BG22" t="s">
        <v>92</v>
      </c>
      <c r="BH22" t="s">
        <v>93</v>
      </c>
    </row>
    <row r="23" spans="1:60" x14ac:dyDescent="0.35">
      <c r="A23" t="s">
        <v>1</v>
      </c>
    </row>
    <row r="24" spans="1:60" x14ac:dyDescent="0.35">
      <c r="B24">
        <v>6.7000000000000002E-3</v>
      </c>
      <c r="C24">
        <v>8.0000000000000002E-3</v>
      </c>
      <c r="D24">
        <v>8.0000000000000002E-3</v>
      </c>
      <c r="E24">
        <v>9.4000000000000004E-3</v>
      </c>
      <c r="G24">
        <v>5.3E-3</v>
      </c>
      <c r="H24">
        <v>7.3000000000000001E-3</v>
      </c>
      <c r="I24">
        <v>7.4000000000000003E-3</v>
      </c>
      <c r="J24">
        <v>8.6999999999999994E-3</v>
      </c>
      <c r="L24">
        <v>6.3E-3</v>
      </c>
      <c r="M24">
        <v>8.6E-3</v>
      </c>
      <c r="N24">
        <v>8.6E-3</v>
      </c>
      <c r="O24">
        <v>9.4999999999999998E-3</v>
      </c>
      <c r="Q24">
        <v>6.7000000000000002E-3</v>
      </c>
      <c r="R24">
        <v>8.8000000000000005E-3</v>
      </c>
      <c r="S24">
        <v>8.8000000000000005E-3</v>
      </c>
      <c r="T24">
        <v>1.03E-2</v>
      </c>
      <c r="V24">
        <v>6.7000000000000002E-3</v>
      </c>
      <c r="W24">
        <v>7.7000000000000002E-3</v>
      </c>
      <c r="X24">
        <v>7.7000000000000002E-3</v>
      </c>
      <c r="Y24">
        <v>1.04E-2</v>
      </c>
      <c r="AA24">
        <v>7.4000000000000003E-3</v>
      </c>
      <c r="AB24">
        <v>8.6E-3</v>
      </c>
      <c r="AC24">
        <v>8.6E-3</v>
      </c>
      <c r="AD24">
        <v>1.15E-2</v>
      </c>
      <c r="AF24">
        <v>6.3E-3</v>
      </c>
      <c r="AG24">
        <v>6.8999999999999999E-3</v>
      </c>
      <c r="AH24">
        <v>6.8999999999999999E-3</v>
      </c>
      <c r="AI24">
        <v>8.8999999999999999E-3</v>
      </c>
      <c r="AK24">
        <v>7.3000000000000001E-3</v>
      </c>
      <c r="AL24">
        <v>8.9999999999999993E-3</v>
      </c>
      <c r="AM24">
        <v>8.9999999999999993E-3</v>
      </c>
      <c r="AN24">
        <v>9.4999999999999998E-3</v>
      </c>
      <c r="AP24">
        <v>6.7000000000000002E-3</v>
      </c>
      <c r="AQ24">
        <v>7.7000000000000002E-3</v>
      </c>
      <c r="AR24">
        <v>7.7000000000000002E-3</v>
      </c>
      <c r="AS24">
        <v>9.4000000000000004E-3</v>
      </c>
      <c r="AU24">
        <v>6.8999999999999999E-3</v>
      </c>
      <c r="AV24">
        <v>8.8999999999999999E-3</v>
      </c>
      <c r="AW24">
        <v>8.8999999999999999E-3</v>
      </c>
      <c r="AX24">
        <v>1.03E-2</v>
      </c>
      <c r="AZ24">
        <v>7.4999999999999997E-3</v>
      </c>
      <c r="BA24">
        <v>9.2999999999999992E-3</v>
      </c>
      <c r="BB24">
        <v>9.2999999999999992E-3</v>
      </c>
      <c r="BC24">
        <v>1.2E-2</v>
      </c>
      <c r="BE24">
        <v>6.3E-3</v>
      </c>
      <c r="BF24">
        <v>7.3000000000000001E-3</v>
      </c>
      <c r="BG24">
        <v>7.3000000000000001E-3</v>
      </c>
      <c r="BH24">
        <v>1.03E-2</v>
      </c>
    </row>
    <row r="26" spans="1:60" x14ac:dyDescent="0.35">
      <c r="A26" t="s">
        <v>2</v>
      </c>
    </row>
    <row r="27" spans="1:60" x14ac:dyDescent="0.35">
      <c r="B27">
        <v>8.6999999999999994E-3</v>
      </c>
      <c r="C27">
        <v>1.03E-2</v>
      </c>
      <c r="D27">
        <v>1.04E-2</v>
      </c>
      <c r="E27">
        <v>1.2E-2</v>
      </c>
      <c r="G27">
        <v>7.3000000000000001E-3</v>
      </c>
      <c r="H27">
        <v>8.9999999999999993E-3</v>
      </c>
      <c r="I27">
        <v>8.9999999999999993E-3</v>
      </c>
      <c r="J27">
        <v>1.0999999999999999E-2</v>
      </c>
      <c r="L27">
        <v>8.0000000000000002E-3</v>
      </c>
      <c r="M27">
        <v>1.06E-2</v>
      </c>
      <c r="N27">
        <v>1.06E-2</v>
      </c>
      <c r="O27">
        <v>1.15E-2</v>
      </c>
      <c r="Q27">
        <v>8.9999999999999993E-3</v>
      </c>
      <c r="R27">
        <v>1.1299999999999999E-2</v>
      </c>
      <c r="S27">
        <v>1.1299999999999999E-2</v>
      </c>
      <c r="T27">
        <v>1.35E-2</v>
      </c>
      <c r="V27">
        <v>8.3000000000000001E-3</v>
      </c>
      <c r="W27">
        <v>9.2999999999999992E-3</v>
      </c>
      <c r="X27">
        <v>9.4000000000000004E-3</v>
      </c>
      <c r="Y27">
        <v>1.24E-2</v>
      </c>
      <c r="AA27">
        <v>9.4000000000000004E-3</v>
      </c>
      <c r="AB27">
        <v>1.06E-2</v>
      </c>
      <c r="AC27">
        <v>1.06E-2</v>
      </c>
      <c r="AD27">
        <v>1.37E-2</v>
      </c>
      <c r="AF27">
        <v>8.0000000000000002E-3</v>
      </c>
      <c r="AG27">
        <v>8.6E-3</v>
      </c>
      <c r="AH27">
        <v>8.6E-3</v>
      </c>
      <c r="AI27">
        <v>1.06E-2</v>
      </c>
      <c r="AK27">
        <v>8.9999999999999993E-3</v>
      </c>
      <c r="AL27">
        <v>1.0999999999999999E-2</v>
      </c>
      <c r="AM27">
        <v>1.0999999999999999E-2</v>
      </c>
      <c r="AN27">
        <v>1.15E-2</v>
      </c>
      <c r="AP27">
        <v>8.3000000000000001E-3</v>
      </c>
      <c r="AQ27">
        <v>9.2999999999999992E-3</v>
      </c>
      <c r="AR27">
        <v>9.4000000000000004E-3</v>
      </c>
      <c r="AS27">
        <v>1.17E-2</v>
      </c>
      <c r="AU27">
        <v>8.6E-3</v>
      </c>
      <c r="AV27">
        <v>1.09E-2</v>
      </c>
      <c r="AW27">
        <v>1.09E-2</v>
      </c>
      <c r="AX27">
        <v>1.26E-2</v>
      </c>
      <c r="AZ27">
        <v>9.7999999999999997E-3</v>
      </c>
      <c r="BA27">
        <v>1.18E-2</v>
      </c>
      <c r="BB27">
        <v>1.18E-2</v>
      </c>
      <c r="BC27">
        <v>1.6299999999999999E-2</v>
      </c>
      <c r="BE27">
        <v>8.0000000000000002E-3</v>
      </c>
      <c r="BF27">
        <v>8.9999999999999993E-3</v>
      </c>
      <c r="BG27">
        <v>8.9999999999999993E-3</v>
      </c>
      <c r="BH27">
        <v>1.2E-2</v>
      </c>
    </row>
    <row r="29" spans="1:60" x14ac:dyDescent="0.35">
      <c r="A29" t="s">
        <v>3</v>
      </c>
    </row>
    <row r="30" spans="1:60" x14ac:dyDescent="0.35">
      <c r="B30">
        <v>1.0999999999999999E-2</v>
      </c>
      <c r="C30">
        <v>1.7999999999999999E-2</v>
      </c>
      <c r="D30">
        <v>1.7999999999999999E-2</v>
      </c>
      <c r="E30">
        <v>2.1999999999999999E-2</v>
      </c>
      <c r="G30">
        <v>1.03E-2</v>
      </c>
      <c r="H30">
        <v>1.2999999999999999E-2</v>
      </c>
      <c r="I30">
        <v>1.2999999999999999E-2</v>
      </c>
      <c r="J30">
        <v>1.7399999999999999E-2</v>
      </c>
      <c r="L30">
        <v>1.2E-2</v>
      </c>
      <c r="M30">
        <v>1.5699999999999999E-2</v>
      </c>
      <c r="N30">
        <v>1.5699999999999999E-2</v>
      </c>
      <c r="O30">
        <v>1.83E-2</v>
      </c>
      <c r="Q30">
        <v>1.38E-2</v>
      </c>
      <c r="R30">
        <v>1.7000000000000001E-2</v>
      </c>
      <c r="S30">
        <v>1.7000000000000001E-2</v>
      </c>
      <c r="T30">
        <v>2.18E-2</v>
      </c>
      <c r="V30">
        <v>1.2E-2</v>
      </c>
      <c r="W30">
        <v>1.23E-2</v>
      </c>
      <c r="X30">
        <v>1.24E-2</v>
      </c>
      <c r="Y30">
        <v>1.5699999999999999E-2</v>
      </c>
      <c r="AA30">
        <v>1.37E-2</v>
      </c>
      <c r="AB30">
        <v>1.4E-2</v>
      </c>
      <c r="AC30">
        <v>1.4E-2</v>
      </c>
      <c r="AD30">
        <v>1.77E-2</v>
      </c>
      <c r="AF30">
        <v>9.4000000000000004E-3</v>
      </c>
      <c r="AG30">
        <v>1.12E-2</v>
      </c>
      <c r="AH30">
        <v>1.12E-2</v>
      </c>
      <c r="AI30">
        <v>1.4E-2</v>
      </c>
      <c r="AK30">
        <v>1.2E-2</v>
      </c>
      <c r="AL30">
        <v>1.43E-2</v>
      </c>
      <c r="AM30">
        <v>1.43E-2</v>
      </c>
      <c r="AN30">
        <v>1.55E-2</v>
      </c>
      <c r="AP30">
        <v>1.0699999999999999E-2</v>
      </c>
      <c r="AQ30">
        <v>1.17E-2</v>
      </c>
      <c r="AR30">
        <v>1.17E-2</v>
      </c>
      <c r="AS30">
        <v>1.47E-2</v>
      </c>
      <c r="AU30">
        <v>1.17E-2</v>
      </c>
      <c r="AV30">
        <v>1.37E-2</v>
      </c>
      <c r="AW30">
        <v>1.37E-2</v>
      </c>
      <c r="AX30">
        <v>1.5699999999999999E-2</v>
      </c>
      <c r="AZ30">
        <v>1.3299999999999999E-2</v>
      </c>
      <c r="BA30">
        <v>1.5299999999999999E-2</v>
      </c>
      <c r="BB30">
        <v>1.5299999999999999E-2</v>
      </c>
      <c r="BC30">
        <v>2.8000000000000001E-2</v>
      </c>
      <c r="BE30">
        <v>9.4999999999999998E-3</v>
      </c>
      <c r="BF30">
        <v>1.1299999999999999E-2</v>
      </c>
      <c r="BG30">
        <v>1.1299999999999999E-2</v>
      </c>
      <c r="BH30">
        <v>1.43E-2</v>
      </c>
    </row>
    <row r="32" spans="1:60" x14ac:dyDescent="0.35">
      <c r="A32" t="s">
        <v>4</v>
      </c>
    </row>
    <row r="33" spans="2:60" x14ac:dyDescent="0.35">
      <c r="B33">
        <v>1.7999999999999999E-2</v>
      </c>
      <c r="C33">
        <v>4.7300000000000002E-2</v>
      </c>
      <c r="D33">
        <v>4.7399999999999998E-2</v>
      </c>
      <c r="E33">
        <v>5.2400000000000002E-2</v>
      </c>
      <c r="G33">
        <v>2.53E-2</v>
      </c>
      <c r="H33">
        <v>2.5999999999999999E-2</v>
      </c>
      <c r="I33">
        <v>2.5999999999999999E-2</v>
      </c>
      <c r="J33">
        <v>3.0700000000000002E-2</v>
      </c>
      <c r="L33">
        <v>3.09E-2</v>
      </c>
      <c r="M33">
        <v>3.5200000000000002E-2</v>
      </c>
      <c r="N33">
        <v>3.5200000000000002E-2</v>
      </c>
      <c r="O33">
        <v>3.6299999999999999E-2</v>
      </c>
      <c r="Q33">
        <v>3.5200000000000002E-2</v>
      </c>
      <c r="R33">
        <v>3.9E-2</v>
      </c>
      <c r="S33">
        <v>3.9E-2</v>
      </c>
      <c r="T33">
        <v>3.9800000000000002E-2</v>
      </c>
      <c r="V33">
        <v>1.7999999999999999E-2</v>
      </c>
      <c r="W33">
        <v>2.4299999999999999E-2</v>
      </c>
      <c r="X33">
        <v>2.4400000000000002E-2</v>
      </c>
      <c r="Y33">
        <v>3.7999999999999999E-2</v>
      </c>
      <c r="AA33">
        <v>2.0299999999999999E-2</v>
      </c>
      <c r="AB33">
        <v>2.8000000000000001E-2</v>
      </c>
      <c r="AC33">
        <v>2.8000000000000001E-2</v>
      </c>
      <c r="AD33">
        <v>4.3700000000000003E-2</v>
      </c>
      <c r="AF33">
        <v>1.17E-2</v>
      </c>
      <c r="AG33">
        <v>1.89E-2</v>
      </c>
      <c r="AH33">
        <v>1.89E-2</v>
      </c>
      <c r="AI33">
        <v>2.4899999999999999E-2</v>
      </c>
      <c r="AK33">
        <v>2.4299999999999999E-2</v>
      </c>
      <c r="AL33">
        <v>2.7799999999999998E-2</v>
      </c>
      <c r="AM33">
        <v>2.7799999999999998E-2</v>
      </c>
      <c r="AN33">
        <v>2.8000000000000001E-2</v>
      </c>
      <c r="AP33">
        <v>1.5699999999999999E-2</v>
      </c>
      <c r="AQ33">
        <v>1.5699999999999999E-2</v>
      </c>
      <c r="AR33">
        <v>1.5699999999999999E-2</v>
      </c>
      <c r="AS33">
        <v>2.4400000000000002E-2</v>
      </c>
      <c r="AU33">
        <v>2.4E-2</v>
      </c>
      <c r="AV33">
        <v>2.7699999999999999E-2</v>
      </c>
      <c r="AW33">
        <v>2.7699999999999999E-2</v>
      </c>
      <c r="AX33">
        <v>2.9499999999999998E-2</v>
      </c>
      <c r="AZ33">
        <v>2.6200000000000001E-2</v>
      </c>
      <c r="BA33">
        <v>2.7799999999999998E-2</v>
      </c>
      <c r="BB33">
        <v>3.1E-2</v>
      </c>
      <c r="BC33">
        <v>3.6799999999999999E-2</v>
      </c>
      <c r="BE33">
        <v>1.1299999999999999E-2</v>
      </c>
      <c r="BF33">
        <v>1.4800000000000001E-2</v>
      </c>
      <c r="BG33">
        <v>1.4800000000000001E-2</v>
      </c>
      <c r="BH33">
        <v>2.1299999999999999E-2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A184"/>
  <sheetViews>
    <sheetView topLeftCell="A55" zoomScale="115" zoomScaleNormal="115" workbookViewId="0">
      <selection activeCell="I61" sqref="I61"/>
    </sheetView>
  </sheetViews>
  <sheetFormatPr defaultRowHeight="14.5" x14ac:dyDescent="0.35"/>
  <cols>
    <col min="27" max="27" width="9.54296875" customWidth="1"/>
  </cols>
  <sheetData>
    <row r="2" spans="1:53" x14ac:dyDescent="0.35">
      <c r="AT2" s="77"/>
      <c r="AU2" s="77"/>
      <c r="AV2" s="77"/>
      <c r="AW2" s="77"/>
    </row>
    <row r="3" spans="1:53" x14ac:dyDescent="0.35">
      <c r="AT3" s="77"/>
      <c r="AU3" s="77"/>
      <c r="AV3" s="77"/>
      <c r="AW3" s="77"/>
    </row>
    <row r="4" spans="1:53" x14ac:dyDescent="0.35">
      <c r="B4">
        <v>4001</v>
      </c>
      <c r="C4" t="s">
        <v>89</v>
      </c>
      <c r="F4">
        <v>4002</v>
      </c>
      <c r="G4" t="s">
        <v>89</v>
      </c>
      <c r="J4">
        <v>4003</v>
      </c>
      <c r="K4" t="s">
        <v>89</v>
      </c>
      <c r="N4">
        <v>4004</v>
      </c>
      <c r="O4" t="s">
        <v>89</v>
      </c>
      <c r="T4">
        <v>4005</v>
      </c>
      <c r="U4" t="s">
        <v>89</v>
      </c>
      <c r="X4">
        <v>4006</v>
      </c>
      <c r="Y4" t="s">
        <v>89</v>
      </c>
      <c r="AB4">
        <v>4007</v>
      </c>
      <c r="AC4" t="s">
        <v>89</v>
      </c>
      <c r="AF4">
        <v>4008</v>
      </c>
      <c r="AG4" t="s">
        <v>89</v>
      </c>
      <c r="AL4">
        <v>4009</v>
      </c>
      <c r="AM4" t="s">
        <v>89</v>
      </c>
      <c r="AP4">
        <v>4010</v>
      </c>
      <c r="AQ4" t="s">
        <v>89</v>
      </c>
      <c r="AT4" s="77">
        <v>4011</v>
      </c>
      <c r="AU4" s="77" t="s">
        <v>89</v>
      </c>
      <c r="AV4" s="77"/>
      <c r="AW4" s="77"/>
      <c r="AX4" s="77">
        <v>4011</v>
      </c>
      <c r="AY4" s="77" t="s">
        <v>89</v>
      </c>
      <c r="AZ4" s="77"/>
      <c r="BA4" s="77"/>
    </row>
    <row r="5" spans="1:53" x14ac:dyDescent="0.35">
      <c r="AT5" s="77"/>
      <c r="AU5" s="77"/>
      <c r="AV5" s="77"/>
      <c r="AW5" s="77"/>
      <c r="AX5" s="77"/>
      <c r="AY5" s="77"/>
      <c r="AZ5" s="77"/>
      <c r="BA5" s="77"/>
    </row>
    <row r="6" spans="1:53" x14ac:dyDescent="0.35">
      <c r="B6" t="s">
        <v>90</v>
      </c>
      <c r="C6" t="s">
        <v>91</v>
      </c>
      <c r="D6" t="s">
        <v>92</v>
      </c>
      <c r="E6" t="s">
        <v>93</v>
      </c>
      <c r="F6" t="s">
        <v>90</v>
      </c>
      <c r="G6" t="s">
        <v>91</v>
      </c>
      <c r="H6" t="s">
        <v>92</v>
      </c>
      <c r="I6" t="s">
        <v>93</v>
      </c>
      <c r="J6" t="s">
        <v>90</v>
      </c>
      <c r="K6" t="s">
        <v>91</v>
      </c>
      <c r="L6" t="s">
        <v>92</v>
      </c>
      <c r="M6" t="s">
        <v>93</v>
      </c>
      <c r="N6" t="s">
        <v>90</v>
      </c>
      <c r="O6" t="s">
        <v>91</v>
      </c>
      <c r="P6" t="s">
        <v>92</v>
      </c>
      <c r="Q6" t="s">
        <v>93</v>
      </c>
      <c r="T6" t="s">
        <v>90</v>
      </c>
      <c r="U6" t="s">
        <v>91</v>
      </c>
      <c r="V6" t="s">
        <v>92</v>
      </c>
      <c r="W6" t="s">
        <v>93</v>
      </c>
      <c r="X6" t="s">
        <v>90</v>
      </c>
      <c r="Y6" t="s">
        <v>91</v>
      </c>
      <c r="Z6" t="s">
        <v>92</v>
      </c>
      <c r="AA6" t="s">
        <v>93</v>
      </c>
      <c r="AB6" t="s">
        <v>90</v>
      </c>
      <c r="AC6" t="s">
        <v>91</v>
      </c>
      <c r="AD6" t="s">
        <v>92</v>
      </c>
      <c r="AE6" t="s">
        <v>93</v>
      </c>
      <c r="AF6" t="s">
        <v>90</v>
      </c>
      <c r="AG6" t="s">
        <v>91</v>
      </c>
      <c r="AH6" t="s">
        <v>92</v>
      </c>
      <c r="AI6" t="s">
        <v>93</v>
      </c>
      <c r="AL6" t="s">
        <v>90</v>
      </c>
      <c r="AM6" t="s">
        <v>91</v>
      </c>
      <c r="AN6" t="s">
        <v>92</v>
      </c>
      <c r="AO6" t="s">
        <v>93</v>
      </c>
      <c r="AP6" t="s">
        <v>90</v>
      </c>
      <c r="AQ6" t="s">
        <v>91</v>
      </c>
      <c r="AR6" t="s">
        <v>92</v>
      </c>
      <c r="AS6" t="s">
        <v>93</v>
      </c>
      <c r="AT6" s="77" t="s">
        <v>90</v>
      </c>
      <c r="AU6" s="77" t="s">
        <v>91</v>
      </c>
      <c r="AV6" s="77" t="s">
        <v>92</v>
      </c>
      <c r="AW6" s="77" t="s">
        <v>93</v>
      </c>
      <c r="AX6" s="77" t="s">
        <v>90</v>
      </c>
      <c r="AY6" s="77" t="s">
        <v>91</v>
      </c>
      <c r="AZ6" s="77" t="s">
        <v>92</v>
      </c>
      <c r="BA6" s="77" t="s">
        <v>93</v>
      </c>
    </row>
    <row r="7" spans="1:53" x14ac:dyDescent="0.35">
      <c r="A7">
        <v>6.0000000000000001E-3</v>
      </c>
      <c r="B7">
        <v>7.3000000000000001E-3</v>
      </c>
      <c r="C7">
        <v>7.7000000000000002E-3</v>
      </c>
      <c r="D7">
        <v>7.7000000000000002E-3</v>
      </c>
      <c r="E7">
        <v>8.6999999999999994E-3</v>
      </c>
      <c r="F7">
        <v>5.7000000000000002E-3</v>
      </c>
      <c r="G7">
        <v>7.0000000000000001E-3</v>
      </c>
      <c r="H7">
        <v>7.0000000000000001E-3</v>
      </c>
      <c r="I7">
        <v>8.0000000000000002E-3</v>
      </c>
      <c r="J7">
        <v>6.3E-3</v>
      </c>
      <c r="K7">
        <v>8.6E-3</v>
      </c>
      <c r="L7">
        <v>8.6E-3</v>
      </c>
      <c r="M7">
        <v>8.8999999999999999E-3</v>
      </c>
      <c r="N7">
        <v>7.3000000000000001E-3</v>
      </c>
      <c r="O7">
        <v>8.9999999999999993E-3</v>
      </c>
      <c r="P7">
        <v>8.9999999999999993E-3</v>
      </c>
      <c r="Q7">
        <v>9.4999999999999998E-3</v>
      </c>
      <c r="S7">
        <v>6.0000000000000001E-3</v>
      </c>
      <c r="T7">
        <v>7.7000000000000002E-3</v>
      </c>
      <c r="U7">
        <v>8.0000000000000002E-3</v>
      </c>
      <c r="V7">
        <v>8.0000000000000002E-3</v>
      </c>
      <c r="W7">
        <v>9.7000000000000003E-3</v>
      </c>
      <c r="X7">
        <v>8.6E-3</v>
      </c>
      <c r="Y7">
        <v>8.8999999999999999E-3</v>
      </c>
      <c r="Z7">
        <v>8.8999999999999999E-3</v>
      </c>
      <c r="AA7">
        <v>1.09E-2</v>
      </c>
      <c r="AB7">
        <v>6.8999999999999999E-3</v>
      </c>
      <c r="AC7">
        <v>6.8999999999999999E-3</v>
      </c>
      <c r="AD7">
        <v>6.8999999999999999E-3</v>
      </c>
      <c r="AE7">
        <v>8.3000000000000001E-3</v>
      </c>
      <c r="AF7">
        <v>7.4999999999999997E-3</v>
      </c>
      <c r="AG7">
        <v>9.2999999999999992E-3</v>
      </c>
      <c r="AH7">
        <v>9.2999999999999992E-3</v>
      </c>
      <c r="AI7">
        <v>8.8000000000000005E-3</v>
      </c>
      <c r="AK7">
        <v>6.0000000000000001E-3</v>
      </c>
      <c r="AL7">
        <v>7.3000000000000001E-3</v>
      </c>
      <c r="AM7">
        <v>8.0000000000000002E-3</v>
      </c>
      <c r="AN7">
        <v>8.0000000000000002E-3</v>
      </c>
      <c r="AO7">
        <v>8.3999999999999995E-3</v>
      </c>
      <c r="AP7">
        <v>7.1000000000000004E-3</v>
      </c>
      <c r="AQ7">
        <v>8.8999999999999999E-3</v>
      </c>
      <c r="AR7">
        <v>8.8999999999999999E-3</v>
      </c>
      <c r="AS7">
        <v>9.4000000000000004E-3</v>
      </c>
      <c r="AT7" s="77">
        <v>8.0000000000000002E-3</v>
      </c>
      <c r="AU7" s="77">
        <v>9.2999999999999992E-3</v>
      </c>
      <c r="AV7" s="77">
        <v>9.4999999999999998E-3</v>
      </c>
      <c r="AW7" s="77">
        <v>0.01</v>
      </c>
      <c r="AX7" s="77">
        <v>8.0000000000000002E-3</v>
      </c>
      <c r="AY7" s="77">
        <v>9.2999999999999992E-3</v>
      </c>
      <c r="AZ7" s="77">
        <v>9.4999999999999998E-3</v>
      </c>
      <c r="BA7" s="77">
        <v>0.01</v>
      </c>
    </row>
    <row r="8" spans="1:53" x14ac:dyDescent="0.35">
      <c r="A8">
        <v>2.5000000000000001E-2</v>
      </c>
      <c r="B8">
        <v>1.0999999999999999E-2</v>
      </c>
      <c r="C8">
        <v>1.0699999999999999E-2</v>
      </c>
      <c r="D8">
        <v>1.0699999999999999E-2</v>
      </c>
      <c r="E8">
        <v>1.14E-2</v>
      </c>
      <c r="F8">
        <v>8.0000000000000002E-3</v>
      </c>
      <c r="G8">
        <v>8.6999999999999994E-3</v>
      </c>
      <c r="H8">
        <v>8.6999999999999994E-3</v>
      </c>
      <c r="I8">
        <v>0.01</v>
      </c>
      <c r="J8">
        <v>8.8999999999999999E-3</v>
      </c>
      <c r="K8">
        <v>1.12E-2</v>
      </c>
      <c r="L8">
        <v>1.12E-2</v>
      </c>
      <c r="M8">
        <v>1.12E-2</v>
      </c>
      <c r="N8">
        <v>0.01</v>
      </c>
      <c r="O8">
        <v>1.2E-2</v>
      </c>
      <c r="P8">
        <v>1.2E-2</v>
      </c>
      <c r="Q8">
        <v>1.23E-2</v>
      </c>
      <c r="S8">
        <v>2.5000000000000001E-2</v>
      </c>
      <c r="T8">
        <v>1.1299999999999999E-2</v>
      </c>
      <c r="U8">
        <v>1.1299999999999999E-2</v>
      </c>
      <c r="V8">
        <v>1.14E-2</v>
      </c>
      <c r="W8">
        <v>1.2999999999999999E-2</v>
      </c>
      <c r="X8">
        <v>1.29E-2</v>
      </c>
      <c r="Y8">
        <v>1.29E-2</v>
      </c>
      <c r="Z8">
        <v>1.29E-2</v>
      </c>
      <c r="AA8">
        <v>1.46E-2</v>
      </c>
      <c r="AB8">
        <v>1.06E-2</v>
      </c>
      <c r="AC8">
        <v>9.7000000000000003E-3</v>
      </c>
      <c r="AD8">
        <v>9.7000000000000003E-3</v>
      </c>
      <c r="AE8">
        <v>1.09E-2</v>
      </c>
      <c r="AF8">
        <v>1.0500000000000001E-2</v>
      </c>
      <c r="AG8">
        <v>1.2800000000000001E-2</v>
      </c>
      <c r="AH8">
        <v>1.2800000000000001E-2</v>
      </c>
      <c r="AI8">
        <v>1.18E-2</v>
      </c>
      <c r="AK8">
        <v>2.5000000000000001E-2</v>
      </c>
      <c r="AL8">
        <v>1.1299999999999999E-2</v>
      </c>
      <c r="AM8">
        <v>1.0999999999999999E-2</v>
      </c>
      <c r="AN8">
        <v>1.0999999999999999E-2</v>
      </c>
      <c r="AO8">
        <v>1.14E-2</v>
      </c>
      <c r="AP8">
        <v>1.03E-2</v>
      </c>
      <c r="AQ8">
        <v>1.2E-2</v>
      </c>
      <c r="AR8">
        <v>1.2E-2</v>
      </c>
      <c r="AS8">
        <v>1.23E-2</v>
      </c>
      <c r="AT8" s="77">
        <v>1.18E-2</v>
      </c>
      <c r="AU8" s="77">
        <v>1.2800000000000001E-2</v>
      </c>
      <c r="AV8" s="77">
        <v>1.3299999999999999E-2</v>
      </c>
      <c r="AW8" s="77">
        <v>1.3299999999999999E-2</v>
      </c>
      <c r="AX8" s="77">
        <v>1.18E-2</v>
      </c>
      <c r="AY8" s="77">
        <v>1.2800000000000001E-2</v>
      </c>
      <c r="AZ8" s="77">
        <v>1.3299999999999999E-2</v>
      </c>
      <c r="BA8" s="77">
        <v>1.3299999999999999E-2</v>
      </c>
    </row>
    <row r="9" spans="1:53" x14ac:dyDescent="0.35">
      <c r="A9">
        <v>5.8000000000000003E-2</v>
      </c>
      <c r="B9">
        <v>4.4499999999999998E-2</v>
      </c>
      <c r="C9">
        <v>3.5299999999999998E-2</v>
      </c>
      <c r="D9">
        <v>3.6400000000000002E-2</v>
      </c>
      <c r="E9">
        <v>3.5400000000000001E-2</v>
      </c>
      <c r="F9">
        <v>2.7E-2</v>
      </c>
      <c r="G9">
        <v>2.7E-2</v>
      </c>
      <c r="H9">
        <v>2.7E-2</v>
      </c>
      <c r="I9">
        <v>2.7699999999999999E-2</v>
      </c>
      <c r="J9">
        <v>3.09E-2</v>
      </c>
      <c r="K9">
        <v>3.3700000000000001E-2</v>
      </c>
      <c r="L9">
        <v>3.4000000000000002E-2</v>
      </c>
      <c r="M9">
        <v>3.2899999999999999E-2</v>
      </c>
      <c r="N9">
        <v>3.5200000000000002E-2</v>
      </c>
      <c r="O9">
        <v>3.78E-2</v>
      </c>
      <c r="P9">
        <v>3.85E-2</v>
      </c>
      <c r="Q9">
        <v>3.5499999999999997E-2</v>
      </c>
      <c r="S9">
        <v>5.8000000000000003E-2</v>
      </c>
      <c r="T9">
        <v>3.9300000000000002E-2</v>
      </c>
      <c r="U9">
        <v>3.9699999999999999E-2</v>
      </c>
      <c r="V9">
        <v>4.1399999999999999E-2</v>
      </c>
      <c r="W9">
        <v>4.0500000000000001E-2</v>
      </c>
      <c r="X9">
        <v>4.5400000000000003E-2</v>
      </c>
      <c r="Y9">
        <v>4.5699999999999998E-2</v>
      </c>
      <c r="Z9">
        <v>4.7699999999999999E-2</v>
      </c>
      <c r="AA9">
        <v>4.6600000000000003E-2</v>
      </c>
      <c r="AB9">
        <v>4.3400000000000001E-2</v>
      </c>
      <c r="AC9">
        <v>3.32E-2</v>
      </c>
      <c r="AD9">
        <v>3.4000000000000002E-2</v>
      </c>
      <c r="AE9">
        <v>3.3700000000000001E-2</v>
      </c>
      <c r="AF9">
        <v>3.9E-2</v>
      </c>
      <c r="AG9">
        <v>4.1300000000000003E-2</v>
      </c>
      <c r="AH9">
        <v>4.1500000000000002E-2</v>
      </c>
      <c r="AI9">
        <v>3.7499999999999999E-2</v>
      </c>
      <c r="AK9">
        <v>5.8000000000000003E-2</v>
      </c>
      <c r="AL9">
        <v>3.8699999999999998E-2</v>
      </c>
      <c r="AM9">
        <v>3.8399999999999997E-2</v>
      </c>
      <c r="AN9">
        <v>3.9399999999999998E-2</v>
      </c>
      <c r="AO9">
        <v>3.3700000000000001E-2</v>
      </c>
      <c r="AP9">
        <v>3.8300000000000001E-2</v>
      </c>
      <c r="AQ9">
        <v>4.0300000000000002E-2</v>
      </c>
      <c r="AR9">
        <v>4.0300000000000002E-2</v>
      </c>
      <c r="AS9">
        <v>3.8300000000000001E-2</v>
      </c>
      <c r="AT9" s="77">
        <v>4.3700000000000003E-2</v>
      </c>
      <c r="AU9" s="77">
        <v>4.2799999999999998E-2</v>
      </c>
      <c r="AV9" s="77">
        <v>4.24E-2</v>
      </c>
      <c r="AW9" s="77">
        <v>3.8100000000000002E-2</v>
      </c>
      <c r="AX9" s="77">
        <v>4.3700000000000003E-2</v>
      </c>
      <c r="AY9" s="77">
        <v>4.2799999999999998E-2</v>
      </c>
      <c r="AZ9" s="77">
        <v>4.24E-2</v>
      </c>
      <c r="BA9" s="77">
        <v>3.8100000000000002E-2</v>
      </c>
    </row>
    <row r="10" spans="1:53" x14ac:dyDescent="0.35">
      <c r="A10">
        <v>0.1</v>
      </c>
      <c r="B10">
        <v>9.2799999999999994E-2</v>
      </c>
      <c r="C10">
        <v>7.0300000000000001E-2</v>
      </c>
      <c r="D10">
        <v>7.6700000000000004E-2</v>
      </c>
      <c r="E10">
        <v>7.0000000000000007E-2</v>
      </c>
      <c r="F10">
        <v>5.4300000000000001E-2</v>
      </c>
      <c r="G10">
        <v>5.6300000000000003E-2</v>
      </c>
      <c r="H10">
        <v>5.7000000000000002E-2</v>
      </c>
      <c r="I10">
        <v>5.62E-2</v>
      </c>
      <c r="J10">
        <v>6.3100000000000003E-2</v>
      </c>
      <c r="K10">
        <v>6.9199999999999998E-2</v>
      </c>
      <c r="L10">
        <v>7.2900000000000006E-2</v>
      </c>
      <c r="M10">
        <v>6.5500000000000003E-2</v>
      </c>
      <c r="N10">
        <v>7.1999999999999995E-2</v>
      </c>
      <c r="O10">
        <v>7.7600000000000002E-2</v>
      </c>
      <c r="P10">
        <v>8.1000000000000003E-2</v>
      </c>
      <c r="S10">
        <v>0.1</v>
      </c>
      <c r="T10">
        <v>8.1299999999999997E-2</v>
      </c>
      <c r="U10">
        <v>7.7700000000000005E-2</v>
      </c>
      <c r="V10">
        <v>8.5400000000000004E-2</v>
      </c>
      <c r="W10">
        <v>8.0500000000000002E-2</v>
      </c>
      <c r="X10">
        <v>9.4899999999999998E-2</v>
      </c>
      <c r="Y10">
        <v>9.2600000000000002E-2</v>
      </c>
      <c r="Z10">
        <v>0.10059999999999999</v>
      </c>
      <c r="AA10">
        <v>9.3200000000000005E-2</v>
      </c>
      <c r="AB10">
        <v>9.2600000000000002E-2</v>
      </c>
      <c r="AC10">
        <v>6.9800000000000001E-2</v>
      </c>
      <c r="AD10">
        <v>7.1199999999999999E-2</v>
      </c>
      <c r="AE10">
        <v>6.9699999999999998E-2</v>
      </c>
      <c r="AF10">
        <v>7.9500000000000001E-2</v>
      </c>
      <c r="AG10">
        <v>8.5000000000000006E-2</v>
      </c>
      <c r="AH10">
        <v>8.6999999999999994E-2</v>
      </c>
      <c r="AI10">
        <v>7.8799999999999995E-2</v>
      </c>
      <c r="AK10">
        <v>0.1</v>
      </c>
      <c r="AL10">
        <v>7.7700000000000005E-2</v>
      </c>
      <c r="AM10">
        <v>7.6700000000000004E-2</v>
      </c>
      <c r="AN10">
        <v>8.4000000000000005E-2</v>
      </c>
      <c r="AO10">
        <v>7.5399999999999995E-2</v>
      </c>
      <c r="AP10">
        <v>7.8299999999999995E-2</v>
      </c>
      <c r="AQ10">
        <v>8.3199999999999996E-2</v>
      </c>
      <c r="AR10">
        <v>8.5199999999999998E-2</v>
      </c>
      <c r="AS10">
        <v>7.8899999999999998E-2</v>
      </c>
      <c r="AT10" s="77">
        <v>8.9200000000000002E-2</v>
      </c>
      <c r="AU10" s="77">
        <v>8.9800000000000005E-2</v>
      </c>
      <c r="AV10" s="77">
        <v>9.5899999999999999E-2</v>
      </c>
      <c r="AW10" s="77"/>
      <c r="AX10" s="77">
        <v>8.9200000000000002E-2</v>
      </c>
      <c r="AY10" s="77">
        <v>8.9800000000000005E-2</v>
      </c>
      <c r="AZ10" s="77">
        <v>9.5899999999999999E-2</v>
      </c>
      <c r="BA10" s="77"/>
    </row>
    <row r="11" spans="1:53" x14ac:dyDescent="0.35">
      <c r="A11">
        <v>1.1999999999999999E-3</v>
      </c>
      <c r="B11">
        <v>6.0000000000000001E-3</v>
      </c>
      <c r="C11">
        <v>7.0000000000000001E-3</v>
      </c>
      <c r="D11">
        <v>7.0000000000000001E-3</v>
      </c>
      <c r="E11">
        <v>8.6999999999999994E-3</v>
      </c>
      <c r="F11">
        <v>5.0000000000000001E-3</v>
      </c>
      <c r="G11">
        <v>6.7000000000000002E-3</v>
      </c>
      <c r="H11">
        <v>6.7000000000000002E-3</v>
      </c>
      <c r="I11">
        <v>8.6999999999999994E-3</v>
      </c>
      <c r="J11">
        <v>5.7000000000000002E-3</v>
      </c>
      <c r="K11">
        <v>8.0000000000000002E-3</v>
      </c>
      <c r="L11">
        <v>8.0000000000000002E-3</v>
      </c>
      <c r="M11">
        <v>8.8999999999999999E-3</v>
      </c>
      <c r="N11">
        <v>6.3E-3</v>
      </c>
      <c r="O11">
        <v>8.3000000000000001E-3</v>
      </c>
      <c r="P11">
        <v>8.3000000000000001E-3</v>
      </c>
      <c r="Q11">
        <v>1.03E-2</v>
      </c>
      <c r="S11">
        <v>1.1000000000000001E-3</v>
      </c>
      <c r="T11">
        <v>5.7000000000000002E-3</v>
      </c>
      <c r="U11">
        <v>7.0000000000000001E-3</v>
      </c>
      <c r="V11">
        <v>7.0000000000000001E-3</v>
      </c>
      <c r="W11">
        <v>9.7000000000000003E-3</v>
      </c>
      <c r="X11">
        <v>6.3E-3</v>
      </c>
      <c r="Y11">
        <v>7.7000000000000002E-3</v>
      </c>
      <c r="Z11">
        <v>7.7000000000000002E-3</v>
      </c>
      <c r="AA11">
        <v>1.09E-2</v>
      </c>
      <c r="AB11">
        <v>5.4000000000000003E-3</v>
      </c>
      <c r="AC11">
        <v>6.3E-3</v>
      </c>
      <c r="AD11">
        <v>6.3E-3</v>
      </c>
      <c r="AE11">
        <v>8.3000000000000001E-3</v>
      </c>
      <c r="AF11">
        <v>6.4999999999999997E-3</v>
      </c>
      <c r="AG11">
        <v>8.3000000000000001E-3</v>
      </c>
      <c r="AH11">
        <v>8.3000000000000001E-3</v>
      </c>
      <c r="AI11">
        <v>8.9999999999999993E-3</v>
      </c>
      <c r="AK11">
        <v>1E-3</v>
      </c>
      <c r="AL11">
        <v>6.0000000000000001E-3</v>
      </c>
      <c r="AM11">
        <v>7.3000000000000001E-3</v>
      </c>
      <c r="AN11">
        <v>7.4000000000000003E-3</v>
      </c>
      <c r="AO11">
        <v>9.4000000000000004E-3</v>
      </c>
      <c r="AP11">
        <v>6.6E-3</v>
      </c>
      <c r="AQ11">
        <v>8.3000000000000001E-3</v>
      </c>
      <c r="AR11">
        <v>8.3000000000000001E-3</v>
      </c>
      <c r="AS11">
        <v>0.01</v>
      </c>
      <c r="AT11" s="77">
        <v>7.3000000000000001E-3</v>
      </c>
      <c r="AU11" s="77">
        <v>8.8000000000000005E-3</v>
      </c>
      <c r="AV11" s="77">
        <v>8.8000000000000005E-3</v>
      </c>
      <c r="AW11" s="77">
        <v>1.23E-2</v>
      </c>
      <c r="AX11" s="77">
        <v>7.3000000000000001E-3</v>
      </c>
      <c r="AY11" s="77">
        <v>8.8000000000000005E-3</v>
      </c>
      <c r="AZ11" s="77">
        <v>8.8000000000000005E-3</v>
      </c>
      <c r="BA11" s="77">
        <v>1.23E-2</v>
      </c>
    </row>
    <row r="12" spans="1:53" x14ac:dyDescent="0.35">
      <c r="A12">
        <v>3.3999999999999998E-3</v>
      </c>
      <c r="B12">
        <v>7.3000000000000001E-3</v>
      </c>
      <c r="C12">
        <v>8.3000000000000001E-3</v>
      </c>
      <c r="D12">
        <v>8.3999999999999995E-3</v>
      </c>
      <c r="E12">
        <v>1.04E-2</v>
      </c>
      <c r="F12">
        <v>6.3E-3</v>
      </c>
      <c r="G12">
        <v>8.0000000000000002E-3</v>
      </c>
      <c r="H12">
        <v>8.0000000000000002E-3</v>
      </c>
      <c r="I12">
        <v>9.7000000000000003E-3</v>
      </c>
      <c r="J12">
        <v>7.1000000000000004E-3</v>
      </c>
      <c r="K12">
        <v>9.4000000000000004E-3</v>
      </c>
      <c r="L12">
        <v>9.4000000000000004E-3</v>
      </c>
      <c r="M12">
        <v>0.01</v>
      </c>
      <c r="N12">
        <v>7.7000000000000002E-3</v>
      </c>
      <c r="O12">
        <v>0.01</v>
      </c>
      <c r="P12">
        <v>0.01</v>
      </c>
      <c r="Q12">
        <v>1.18E-2</v>
      </c>
      <c r="S12">
        <v>3.2000000000000002E-3</v>
      </c>
      <c r="T12">
        <v>7.3000000000000001E-3</v>
      </c>
      <c r="U12">
        <v>8.3000000000000001E-3</v>
      </c>
      <c r="V12">
        <v>8.3999999999999995E-3</v>
      </c>
      <c r="W12">
        <v>1.0999999999999999E-2</v>
      </c>
      <c r="X12">
        <v>8.6E-3</v>
      </c>
      <c r="Y12">
        <v>9.4000000000000004E-3</v>
      </c>
      <c r="Z12">
        <v>9.4999999999999998E-3</v>
      </c>
      <c r="AA12">
        <v>1.23E-2</v>
      </c>
      <c r="AB12">
        <v>7.1000000000000004E-3</v>
      </c>
      <c r="AC12">
        <v>7.4000000000000003E-3</v>
      </c>
      <c r="AD12">
        <v>7.4999999999999997E-3</v>
      </c>
      <c r="AE12">
        <v>9.7000000000000003E-3</v>
      </c>
      <c r="AF12">
        <v>8.0000000000000002E-3</v>
      </c>
      <c r="AG12">
        <v>9.7999999999999997E-3</v>
      </c>
      <c r="AH12">
        <v>9.7999999999999997E-3</v>
      </c>
      <c r="AI12">
        <v>1.0500000000000001E-2</v>
      </c>
      <c r="AK12">
        <v>3.0000000000000001E-3</v>
      </c>
      <c r="AL12">
        <v>7.7000000000000002E-3</v>
      </c>
      <c r="AM12">
        <v>8.3000000000000001E-3</v>
      </c>
      <c r="AN12">
        <v>8.3999999999999995E-3</v>
      </c>
      <c r="AO12">
        <v>1.0699999999999999E-2</v>
      </c>
      <c r="AP12">
        <v>7.7000000000000002E-3</v>
      </c>
      <c r="AQ12">
        <v>9.7000000000000003E-3</v>
      </c>
      <c r="AR12">
        <v>9.7000000000000003E-3</v>
      </c>
      <c r="AS12">
        <v>1.14E-2</v>
      </c>
      <c r="AT12" s="77">
        <v>8.5000000000000006E-3</v>
      </c>
      <c r="AU12" s="77">
        <v>1.0500000000000001E-2</v>
      </c>
      <c r="AV12" s="77">
        <v>1.0500000000000001E-2</v>
      </c>
      <c r="AW12" s="77">
        <v>1.55E-2</v>
      </c>
      <c r="AX12" s="77">
        <v>8.5000000000000006E-3</v>
      </c>
      <c r="AY12" s="77">
        <v>1.0500000000000001E-2</v>
      </c>
      <c r="AZ12" s="77">
        <v>1.0500000000000001E-2</v>
      </c>
      <c r="BA12" s="77">
        <v>1.55E-2</v>
      </c>
    </row>
    <row r="13" spans="1:53" x14ac:dyDescent="0.35">
      <c r="A13">
        <v>5.4000000000000003E-3</v>
      </c>
      <c r="B13">
        <v>8.0000000000000002E-3</v>
      </c>
      <c r="C13">
        <v>9.7000000000000003E-3</v>
      </c>
      <c r="D13">
        <v>9.7000000000000003E-3</v>
      </c>
      <c r="E13">
        <v>1.2E-2</v>
      </c>
      <c r="F13">
        <v>7.3000000000000001E-3</v>
      </c>
      <c r="G13">
        <v>8.6999999999999994E-3</v>
      </c>
      <c r="H13">
        <v>8.6999999999999994E-3</v>
      </c>
      <c r="I13">
        <v>1.0999999999999999E-2</v>
      </c>
      <c r="J13">
        <v>8.3000000000000001E-3</v>
      </c>
      <c r="K13">
        <v>1.09E-2</v>
      </c>
      <c r="L13">
        <v>1.09E-2</v>
      </c>
      <c r="M13">
        <v>1.09E-2</v>
      </c>
      <c r="N13">
        <v>9.1999999999999998E-3</v>
      </c>
      <c r="O13">
        <v>1.15E-2</v>
      </c>
      <c r="P13">
        <v>1.15E-2</v>
      </c>
      <c r="Q13">
        <v>1.35E-2</v>
      </c>
      <c r="S13">
        <v>4.7999999999999996E-3</v>
      </c>
      <c r="T13">
        <v>8.0000000000000002E-3</v>
      </c>
      <c r="U13">
        <v>8.9999999999999993E-3</v>
      </c>
      <c r="V13">
        <v>8.9999999999999993E-3</v>
      </c>
      <c r="W13">
        <v>1.24E-2</v>
      </c>
      <c r="X13">
        <v>9.1000000000000004E-3</v>
      </c>
      <c r="Y13">
        <v>0.01</v>
      </c>
      <c r="Z13">
        <v>0.01</v>
      </c>
      <c r="AA13">
        <v>1.4E-2</v>
      </c>
      <c r="AB13">
        <v>7.4000000000000003E-3</v>
      </c>
      <c r="AC13">
        <v>8.0000000000000002E-3</v>
      </c>
      <c r="AD13">
        <v>8.0000000000000002E-3</v>
      </c>
      <c r="AE13">
        <v>1.03E-2</v>
      </c>
      <c r="AF13">
        <v>8.5000000000000006E-3</v>
      </c>
      <c r="AG13">
        <v>1.0500000000000001E-2</v>
      </c>
      <c r="AH13">
        <v>1.0500000000000001E-2</v>
      </c>
      <c r="AI13">
        <v>1.1299999999999999E-2</v>
      </c>
      <c r="AK13">
        <v>4.4000000000000003E-3</v>
      </c>
      <c r="AL13">
        <v>8.0000000000000002E-3</v>
      </c>
      <c r="AM13">
        <v>8.9999999999999993E-3</v>
      </c>
      <c r="AN13">
        <v>8.9999999999999993E-3</v>
      </c>
      <c r="AO13">
        <v>1.17E-2</v>
      </c>
      <c r="AP13">
        <v>8.6E-3</v>
      </c>
      <c r="AQ13">
        <v>1.06E-2</v>
      </c>
      <c r="AR13">
        <v>1.06E-2</v>
      </c>
      <c r="AS13">
        <v>1.26E-2</v>
      </c>
      <c r="AT13" s="77">
        <v>9.4999999999999998E-3</v>
      </c>
      <c r="AU13" s="77">
        <v>1.18E-2</v>
      </c>
      <c r="AV13" s="77">
        <v>1.18E-2</v>
      </c>
      <c r="AW13" s="77">
        <v>1.6E-2</v>
      </c>
      <c r="AX13" s="77">
        <v>9.4999999999999998E-3</v>
      </c>
      <c r="AY13" s="77">
        <v>1.18E-2</v>
      </c>
      <c r="AZ13" s="77">
        <v>1.18E-2</v>
      </c>
      <c r="BA13" s="77">
        <v>1.6E-2</v>
      </c>
    </row>
    <row r="14" spans="1:53" x14ac:dyDescent="0.35">
      <c r="A14">
        <v>8.5000000000000006E-3</v>
      </c>
      <c r="B14">
        <v>8.9999999999999993E-3</v>
      </c>
      <c r="C14">
        <v>1.2699999999999999E-2</v>
      </c>
      <c r="D14">
        <v>1.2699999999999999E-2</v>
      </c>
      <c r="E14">
        <v>1.77E-2</v>
      </c>
      <c r="F14">
        <v>8.6999999999999994E-3</v>
      </c>
      <c r="G14">
        <v>1.0999999999999999E-2</v>
      </c>
      <c r="H14">
        <v>1.0999999999999999E-2</v>
      </c>
      <c r="I14">
        <v>1.6400000000000001E-2</v>
      </c>
      <c r="J14">
        <v>1.09E-2</v>
      </c>
      <c r="K14">
        <v>1.46E-2</v>
      </c>
      <c r="L14">
        <v>1.46E-2</v>
      </c>
      <c r="M14">
        <v>1.26E-2</v>
      </c>
      <c r="N14">
        <v>1.23E-2</v>
      </c>
      <c r="O14">
        <v>1.5800000000000002E-2</v>
      </c>
      <c r="P14">
        <v>1.5800000000000002E-2</v>
      </c>
      <c r="Q14">
        <v>2.0799999999999999E-2</v>
      </c>
      <c r="S14">
        <v>7.4000000000000003E-3</v>
      </c>
      <c r="T14">
        <v>9.2999999999999992E-3</v>
      </c>
      <c r="U14">
        <v>1.03E-2</v>
      </c>
      <c r="V14">
        <v>1.04E-2</v>
      </c>
      <c r="W14">
        <v>1.47E-2</v>
      </c>
      <c r="X14">
        <v>1.09E-2</v>
      </c>
      <c r="Y14">
        <v>1.17E-2</v>
      </c>
      <c r="Z14">
        <v>1.17E-2</v>
      </c>
      <c r="AA14">
        <v>1.66E-2</v>
      </c>
      <c r="AB14">
        <v>7.7000000000000002E-3</v>
      </c>
      <c r="AC14">
        <v>9.4000000000000004E-3</v>
      </c>
      <c r="AD14">
        <v>9.4999999999999998E-3</v>
      </c>
      <c r="AE14">
        <v>1.17E-2</v>
      </c>
      <c r="AF14">
        <v>9.7999999999999997E-3</v>
      </c>
      <c r="AG14">
        <v>1.23E-2</v>
      </c>
      <c r="AH14">
        <v>1.23E-2</v>
      </c>
      <c r="AI14">
        <v>1.2800000000000001E-2</v>
      </c>
      <c r="AK14">
        <v>6.4000000000000003E-3</v>
      </c>
      <c r="AL14">
        <v>8.9999999999999993E-3</v>
      </c>
      <c r="AM14">
        <v>0.01</v>
      </c>
      <c r="AN14">
        <v>0.01</v>
      </c>
      <c r="AO14">
        <v>1.37E-2</v>
      </c>
      <c r="AP14">
        <v>1.06E-2</v>
      </c>
      <c r="AQ14">
        <v>1.26E-2</v>
      </c>
      <c r="AR14">
        <v>1.26E-2</v>
      </c>
      <c r="AS14">
        <v>1.49E-2</v>
      </c>
      <c r="AT14" s="77">
        <v>1.18E-2</v>
      </c>
      <c r="AU14" s="77">
        <v>1.4E-2</v>
      </c>
      <c r="AV14" s="77">
        <v>1.4E-2</v>
      </c>
      <c r="AW14" s="77">
        <v>1.7000000000000001E-2</v>
      </c>
      <c r="AX14" s="77">
        <v>1.18E-2</v>
      </c>
      <c r="AY14" s="77">
        <v>1.4E-2</v>
      </c>
      <c r="AZ14" s="77">
        <v>1.4E-2</v>
      </c>
      <c r="BA14" s="77">
        <v>1.7000000000000001E-2</v>
      </c>
    </row>
    <row r="15" spans="1:53" x14ac:dyDescent="0.35">
      <c r="AT15" s="77"/>
      <c r="AU15" s="77"/>
      <c r="AV15" s="77"/>
      <c r="AW15" s="77"/>
    </row>
    <row r="66" spans="1:43" s="82" customFormat="1" x14ac:dyDescent="0.35"/>
    <row r="67" spans="1:43" x14ac:dyDescent="0.35">
      <c r="C67" t="s">
        <v>126</v>
      </c>
      <c r="E67" t="s">
        <v>130</v>
      </c>
    </row>
    <row r="68" spans="1:43" x14ac:dyDescent="0.35">
      <c r="B68">
        <v>4001</v>
      </c>
      <c r="C68" t="s">
        <v>89</v>
      </c>
      <c r="F68">
        <v>4003</v>
      </c>
      <c r="G68" t="s">
        <v>89</v>
      </c>
      <c r="J68">
        <v>4004</v>
      </c>
      <c r="K68" t="s">
        <v>89</v>
      </c>
      <c r="Q68">
        <v>4005</v>
      </c>
      <c r="R68" t="s">
        <v>89</v>
      </c>
      <c r="U68">
        <v>4006</v>
      </c>
      <c r="V68" t="s">
        <v>89</v>
      </c>
      <c r="Y68">
        <v>4008</v>
      </c>
      <c r="Z68" t="s">
        <v>89</v>
      </c>
      <c r="AF68">
        <v>4009</v>
      </c>
      <c r="AG68" t="s">
        <v>89</v>
      </c>
      <c r="AJ68">
        <v>4010</v>
      </c>
      <c r="AK68" t="s">
        <v>89</v>
      </c>
      <c r="AN68" s="77">
        <v>4011</v>
      </c>
      <c r="AO68" s="77" t="s">
        <v>89</v>
      </c>
      <c r="AP68" s="77"/>
      <c r="AQ68" s="77"/>
    </row>
    <row r="69" spans="1:43" x14ac:dyDescent="0.35">
      <c r="AN69" s="77"/>
      <c r="AO69" s="77"/>
      <c r="AP69" s="77"/>
      <c r="AQ69" s="77"/>
    </row>
    <row r="70" spans="1:43" x14ac:dyDescent="0.35">
      <c r="B70" t="s">
        <v>90</v>
      </c>
      <c r="C70" t="s">
        <v>91</v>
      </c>
      <c r="D70" t="s">
        <v>92</v>
      </c>
      <c r="E70" t="s">
        <v>93</v>
      </c>
      <c r="F70" t="s">
        <v>90</v>
      </c>
      <c r="G70" t="s">
        <v>91</v>
      </c>
      <c r="H70" t="s">
        <v>92</v>
      </c>
      <c r="I70" t="s">
        <v>93</v>
      </c>
      <c r="J70" t="s">
        <v>90</v>
      </c>
      <c r="K70" t="s">
        <v>91</v>
      </c>
      <c r="L70" t="s">
        <v>92</v>
      </c>
      <c r="M70" t="s">
        <v>93</v>
      </c>
      <c r="Q70" t="s">
        <v>90</v>
      </c>
      <c r="R70" t="s">
        <v>91</v>
      </c>
      <c r="S70" t="s">
        <v>92</v>
      </c>
      <c r="T70" t="s">
        <v>93</v>
      </c>
      <c r="U70" t="s">
        <v>90</v>
      </c>
      <c r="V70" t="s">
        <v>91</v>
      </c>
      <c r="W70" t="s">
        <v>92</v>
      </c>
      <c r="X70" t="s">
        <v>93</v>
      </c>
      <c r="Y70" t="s">
        <v>90</v>
      </c>
      <c r="Z70" t="s">
        <v>91</v>
      </c>
      <c r="AA70" t="s">
        <v>92</v>
      </c>
      <c r="AB70" t="s">
        <v>93</v>
      </c>
      <c r="AF70" t="s">
        <v>90</v>
      </c>
      <c r="AG70" t="s">
        <v>91</v>
      </c>
      <c r="AH70" t="s">
        <v>92</v>
      </c>
      <c r="AI70" t="s">
        <v>93</v>
      </c>
      <c r="AJ70" t="s">
        <v>90</v>
      </c>
      <c r="AK70" t="s">
        <v>91</v>
      </c>
      <c r="AL70" t="s">
        <v>92</v>
      </c>
      <c r="AM70" t="s">
        <v>93</v>
      </c>
      <c r="AN70" s="77" t="s">
        <v>90</v>
      </c>
      <c r="AO70" s="77" t="s">
        <v>91</v>
      </c>
      <c r="AP70" s="77" t="s">
        <v>92</v>
      </c>
      <c r="AQ70" s="77" t="s">
        <v>93</v>
      </c>
    </row>
    <row r="71" spans="1:43" x14ac:dyDescent="0.35">
      <c r="A71">
        <v>6.0000000000000001E-3</v>
      </c>
      <c r="B71">
        <v>7.3000000000000001E-3</v>
      </c>
      <c r="C71">
        <v>7.7000000000000002E-3</v>
      </c>
      <c r="D71">
        <v>7.7000000000000002E-3</v>
      </c>
      <c r="E71">
        <v>8.6999999999999994E-3</v>
      </c>
      <c r="F71">
        <v>6.3E-3</v>
      </c>
      <c r="G71">
        <v>8.6E-3</v>
      </c>
      <c r="H71">
        <v>8.6E-3</v>
      </c>
      <c r="I71">
        <v>8.8999999999999999E-3</v>
      </c>
      <c r="J71">
        <v>7.3000000000000001E-3</v>
      </c>
      <c r="K71">
        <v>8.9999999999999993E-3</v>
      </c>
      <c r="L71">
        <v>8.9999999999999993E-3</v>
      </c>
      <c r="M71">
        <v>9.4999999999999998E-3</v>
      </c>
      <c r="P71">
        <v>6.0000000000000001E-3</v>
      </c>
      <c r="Q71">
        <v>7.7000000000000002E-3</v>
      </c>
      <c r="R71">
        <v>8.0000000000000002E-3</v>
      </c>
      <c r="S71">
        <v>8.0000000000000002E-3</v>
      </c>
      <c r="T71">
        <v>9.7000000000000003E-3</v>
      </c>
      <c r="U71">
        <v>8.6E-3</v>
      </c>
      <c r="V71">
        <v>8.8999999999999999E-3</v>
      </c>
      <c r="W71">
        <v>8.8999999999999999E-3</v>
      </c>
      <c r="X71">
        <v>1.09E-2</v>
      </c>
      <c r="Y71">
        <v>7.4999999999999997E-3</v>
      </c>
      <c r="Z71">
        <v>9.2999999999999992E-3</v>
      </c>
      <c r="AA71">
        <v>9.2999999999999992E-3</v>
      </c>
      <c r="AB71">
        <v>8.8000000000000005E-3</v>
      </c>
      <c r="AE71">
        <v>6.0000000000000001E-3</v>
      </c>
      <c r="AF71">
        <v>7.3000000000000001E-3</v>
      </c>
      <c r="AG71">
        <v>8.0000000000000002E-3</v>
      </c>
      <c r="AH71">
        <v>8.0000000000000002E-3</v>
      </c>
      <c r="AI71">
        <v>8.3999999999999995E-3</v>
      </c>
      <c r="AJ71">
        <v>7.1000000000000004E-3</v>
      </c>
      <c r="AK71">
        <v>8.8999999999999999E-3</v>
      </c>
      <c r="AL71">
        <v>8.8999999999999999E-3</v>
      </c>
      <c r="AM71">
        <v>9.4000000000000004E-3</v>
      </c>
      <c r="AN71" s="77">
        <v>8.0000000000000002E-3</v>
      </c>
      <c r="AO71" s="77">
        <v>9.2999999999999992E-3</v>
      </c>
      <c r="AP71" s="77">
        <v>9.4999999999999998E-3</v>
      </c>
      <c r="AQ71" s="77">
        <v>0.01</v>
      </c>
    </row>
    <row r="72" spans="1:43" x14ac:dyDescent="0.35">
      <c r="A72">
        <v>2.5000000000000001E-2</v>
      </c>
      <c r="B72">
        <v>1.0999999999999999E-2</v>
      </c>
      <c r="C72">
        <v>1.0699999999999999E-2</v>
      </c>
      <c r="D72">
        <v>1.0699999999999999E-2</v>
      </c>
      <c r="E72">
        <v>1.14E-2</v>
      </c>
      <c r="F72">
        <v>8.8999999999999999E-3</v>
      </c>
      <c r="G72">
        <v>1.12E-2</v>
      </c>
      <c r="H72">
        <v>1.12E-2</v>
      </c>
      <c r="I72">
        <v>1.12E-2</v>
      </c>
      <c r="J72">
        <v>0.01</v>
      </c>
      <c r="K72">
        <v>1.2E-2</v>
      </c>
      <c r="L72">
        <v>1.2E-2</v>
      </c>
      <c r="M72">
        <v>1.23E-2</v>
      </c>
      <c r="P72">
        <v>2.5000000000000001E-2</v>
      </c>
      <c r="Q72">
        <v>1.1299999999999999E-2</v>
      </c>
      <c r="R72">
        <v>1.1299999999999999E-2</v>
      </c>
      <c r="S72">
        <v>1.14E-2</v>
      </c>
      <c r="T72">
        <v>1.2999999999999999E-2</v>
      </c>
      <c r="U72">
        <v>1.29E-2</v>
      </c>
      <c r="V72">
        <v>1.29E-2</v>
      </c>
      <c r="W72">
        <v>1.29E-2</v>
      </c>
      <c r="X72">
        <v>1.46E-2</v>
      </c>
      <c r="Y72">
        <v>1.0500000000000001E-2</v>
      </c>
      <c r="Z72">
        <v>1.2800000000000001E-2</v>
      </c>
      <c r="AA72">
        <v>1.2800000000000001E-2</v>
      </c>
      <c r="AB72">
        <v>1.18E-2</v>
      </c>
      <c r="AE72">
        <v>2.5000000000000001E-2</v>
      </c>
      <c r="AF72">
        <v>1.1299999999999999E-2</v>
      </c>
      <c r="AG72">
        <v>1.0999999999999999E-2</v>
      </c>
      <c r="AH72">
        <v>1.0999999999999999E-2</v>
      </c>
      <c r="AI72">
        <v>1.14E-2</v>
      </c>
      <c r="AJ72">
        <v>1.03E-2</v>
      </c>
      <c r="AK72">
        <v>1.2E-2</v>
      </c>
      <c r="AL72">
        <v>1.2E-2</v>
      </c>
      <c r="AM72">
        <v>1.23E-2</v>
      </c>
      <c r="AN72" s="77">
        <v>1.18E-2</v>
      </c>
      <c r="AO72" s="77">
        <v>1.2800000000000001E-2</v>
      </c>
      <c r="AP72" s="77">
        <v>1.3299999999999999E-2</v>
      </c>
      <c r="AQ72" s="77">
        <v>1.3299999999999999E-2</v>
      </c>
    </row>
    <row r="73" spans="1:43" x14ac:dyDescent="0.35">
      <c r="A73">
        <v>5.8000000000000003E-2</v>
      </c>
      <c r="B73">
        <v>4.4499999999999998E-2</v>
      </c>
      <c r="C73">
        <v>3.5299999999999998E-2</v>
      </c>
      <c r="D73">
        <v>3.6400000000000002E-2</v>
      </c>
      <c r="E73">
        <v>3.5400000000000001E-2</v>
      </c>
      <c r="F73">
        <v>3.09E-2</v>
      </c>
      <c r="G73">
        <v>3.3700000000000001E-2</v>
      </c>
      <c r="H73">
        <v>3.4000000000000002E-2</v>
      </c>
      <c r="I73">
        <v>3.2899999999999999E-2</v>
      </c>
      <c r="J73">
        <v>3.5200000000000002E-2</v>
      </c>
      <c r="K73">
        <v>3.78E-2</v>
      </c>
      <c r="L73">
        <v>3.85E-2</v>
      </c>
      <c r="M73">
        <v>3.5499999999999997E-2</v>
      </c>
      <c r="P73">
        <v>5.8000000000000003E-2</v>
      </c>
      <c r="Q73">
        <v>3.9300000000000002E-2</v>
      </c>
      <c r="R73">
        <v>3.9699999999999999E-2</v>
      </c>
      <c r="S73">
        <v>4.1399999999999999E-2</v>
      </c>
      <c r="T73">
        <v>4.0500000000000001E-2</v>
      </c>
      <c r="U73">
        <v>4.5400000000000003E-2</v>
      </c>
      <c r="V73">
        <v>4.5699999999999998E-2</v>
      </c>
      <c r="W73">
        <v>4.7699999999999999E-2</v>
      </c>
      <c r="X73">
        <v>4.6600000000000003E-2</v>
      </c>
      <c r="Y73">
        <v>3.9E-2</v>
      </c>
      <c r="Z73">
        <v>4.1300000000000003E-2</v>
      </c>
      <c r="AA73">
        <v>4.1500000000000002E-2</v>
      </c>
      <c r="AB73">
        <v>3.7499999999999999E-2</v>
      </c>
      <c r="AE73">
        <v>5.8000000000000003E-2</v>
      </c>
      <c r="AF73">
        <v>3.8699999999999998E-2</v>
      </c>
      <c r="AG73">
        <v>3.8399999999999997E-2</v>
      </c>
      <c r="AH73">
        <v>3.9399999999999998E-2</v>
      </c>
      <c r="AI73">
        <v>3.3700000000000001E-2</v>
      </c>
      <c r="AJ73">
        <v>3.8300000000000001E-2</v>
      </c>
      <c r="AK73">
        <v>4.0300000000000002E-2</v>
      </c>
      <c r="AL73">
        <v>4.0300000000000002E-2</v>
      </c>
      <c r="AM73">
        <v>3.8300000000000001E-2</v>
      </c>
      <c r="AN73" s="77">
        <v>4.3700000000000003E-2</v>
      </c>
      <c r="AO73" s="77">
        <v>4.2799999999999998E-2</v>
      </c>
      <c r="AP73" s="77">
        <v>4.24E-2</v>
      </c>
      <c r="AQ73" s="77">
        <v>3.8100000000000002E-2</v>
      </c>
    </row>
    <row r="74" spans="1:43" x14ac:dyDescent="0.35">
      <c r="A74">
        <v>0.1</v>
      </c>
      <c r="B74">
        <v>9.2799999999999994E-2</v>
      </c>
      <c r="C74">
        <v>7.0300000000000001E-2</v>
      </c>
      <c r="D74">
        <v>7.6700000000000004E-2</v>
      </c>
      <c r="E74">
        <v>7.0000000000000007E-2</v>
      </c>
      <c r="F74">
        <v>6.3100000000000003E-2</v>
      </c>
      <c r="G74">
        <v>6.9199999999999998E-2</v>
      </c>
      <c r="H74">
        <v>7.2900000000000006E-2</v>
      </c>
      <c r="I74">
        <v>6.5500000000000003E-2</v>
      </c>
      <c r="J74">
        <v>7.1999999999999995E-2</v>
      </c>
      <c r="K74">
        <v>7.7600000000000002E-2</v>
      </c>
      <c r="L74">
        <v>8.1000000000000003E-2</v>
      </c>
      <c r="P74">
        <v>0.1</v>
      </c>
      <c r="Q74">
        <v>8.1299999999999997E-2</v>
      </c>
      <c r="R74">
        <v>7.7700000000000005E-2</v>
      </c>
      <c r="S74">
        <v>8.5400000000000004E-2</v>
      </c>
      <c r="T74">
        <v>8.0500000000000002E-2</v>
      </c>
      <c r="U74">
        <v>9.4899999999999998E-2</v>
      </c>
      <c r="V74">
        <v>9.2600000000000002E-2</v>
      </c>
      <c r="W74">
        <v>0.10059999999999999</v>
      </c>
      <c r="X74">
        <v>9.3200000000000005E-2</v>
      </c>
      <c r="Y74">
        <v>7.9500000000000001E-2</v>
      </c>
      <c r="Z74">
        <v>8.5000000000000006E-2</v>
      </c>
      <c r="AA74">
        <v>8.6999999999999994E-2</v>
      </c>
      <c r="AB74">
        <v>7.8799999999999995E-2</v>
      </c>
      <c r="AE74">
        <v>0.1</v>
      </c>
      <c r="AF74">
        <v>7.7700000000000005E-2</v>
      </c>
      <c r="AG74">
        <v>7.6700000000000004E-2</v>
      </c>
      <c r="AH74">
        <v>8.4000000000000005E-2</v>
      </c>
      <c r="AI74">
        <v>7.5399999999999995E-2</v>
      </c>
      <c r="AJ74">
        <v>7.8299999999999995E-2</v>
      </c>
      <c r="AK74">
        <v>8.3199999999999996E-2</v>
      </c>
      <c r="AL74">
        <v>8.5199999999999998E-2</v>
      </c>
      <c r="AM74">
        <v>7.8899999999999998E-2</v>
      </c>
      <c r="AN74" s="77">
        <v>8.9200000000000002E-2</v>
      </c>
      <c r="AO74" s="77">
        <v>8.9800000000000005E-2</v>
      </c>
      <c r="AP74" s="77">
        <v>9.5899999999999999E-2</v>
      </c>
      <c r="AQ74" s="77"/>
    </row>
    <row r="75" spans="1:43" x14ac:dyDescent="0.35">
      <c r="A75">
        <v>1.1999999999999999E-3</v>
      </c>
      <c r="B75">
        <v>6.0000000000000001E-3</v>
      </c>
      <c r="C75">
        <v>7.0000000000000001E-3</v>
      </c>
      <c r="D75">
        <v>7.0000000000000001E-3</v>
      </c>
      <c r="E75">
        <v>8.6999999999999994E-3</v>
      </c>
      <c r="F75">
        <v>5.7000000000000002E-3</v>
      </c>
      <c r="G75">
        <v>8.0000000000000002E-3</v>
      </c>
      <c r="H75">
        <v>8.0000000000000002E-3</v>
      </c>
      <c r="I75">
        <v>8.8999999999999999E-3</v>
      </c>
      <c r="J75">
        <v>6.3E-3</v>
      </c>
      <c r="K75">
        <v>8.3000000000000001E-3</v>
      </c>
      <c r="L75">
        <v>8.3000000000000001E-3</v>
      </c>
      <c r="M75">
        <v>1.03E-2</v>
      </c>
      <c r="P75">
        <v>1.1000000000000001E-3</v>
      </c>
      <c r="Q75">
        <v>5.7000000000000002E-3</v>
      </c>
      <c r="R75">
        <v>7.0000000000000001E-3</v>
      </c>
      <c r="S75">
        <v>7.0000000000000001E-3</v>
      </c>
      <c r="T75">
        <v>9.7000000000000003E-3</v>
      </c>
      <c r="U75">
        <v>6.3E-3</v>
      </c>
      <c r="V75">
        <v>7.7000000000000002E-3</v>
      </c>
      <c r="W75">
        <v>7.7000000000000002E-3</v>
      </c>
      <c r="X75">
        <v>1.09E-2</v>
      </c>
      <c r="Y75">
        <v>6.4999999999999997E-3</v>
      </c>
      <c r="Z75">
        <v>8.3000000000000001E-3</v>
      </c>
      <c r="AA75">
        <v>8.3000000000000001E-3</v>
      </c>
      <c r="AB75">
        <v>8.9999999999999993E-3</v>
      </c>
      <c r="AE75">
        <v>1E-3</v>
      </c>
      <c r="AF75">
        <v>6.0000000000000001E-3</v>
      </c>
      <c r="AG75">
        <v>7.3000000000000001E-3</v>
      </c>
      <c r="AH75">
        <v>7.4000000000000003E-3</v>
      </c>
      <c r="AI75">
        <v>9.4000000000000004E-3</v>
      </c>
      <c r="AJ75">
        <v>6.6E-3</v>
      </c>
      <c r="AK75">
        <v>8.3000000000000001E-3</v>
      </c>
      <c r="AL75">
        <v>8.3000000000000001E-3</v>
      </c>
      <c r="AM75">
        <v>0.01</v>
      </c>
      <c r="AN75" s="77">
        <v>7.3000000000000001E-3</v>
      </c>
      <c r="AO75" s="77">
        <v>8.8000000000000005E-3</v>
      </c>
      <c r="AP75" s="77">
        <v>8.8000000000000005E-3</v>
      </c>
      <c r="AQ75" s="77">
        <v>1.23E-2</v>
      </c>
    </row>
    <row r="76" spans="1:43" x14ac:dyDescent="0.35">
      <c r="A76">
        <v>3.3999999999999998E-3</v>
      </c>
      <c r="B76">
        <v>7.3000000000000001E-3</v>
      </c>
      <c r="C76">
        <v>8.3000000000000001E-3</v>
      </c>
      <c r="D76">
        <v>8.3999999999999995E-3</v>
      </c>
      <c r="E76">
        <v>1.04E-2</v>
      </c>
      <c r="F76">
        <v>7.1000000000000004E-3</v>
      </c>
      <c r="G76">
        <v>9.4000000000000004E-3</v>
      </c>
      <c r="H76">
        <v>9.4000000000000004E-3</v>
      </c>
      <c r="I76">
        <v>0.01</v>
      </c>
      <c r="J76">
        <v>7.7000000000000002E-3</v>
      </c>
      <c r="K76">
        <v>0.01</v>
      </c>
      <c r="L76">
        <v>0.01</v>
      </c>
      <c r="M76">
        <v>1.18E-2</v>
      </c>
      <c r="P76">
        <v>3.2000000000000002E-3</v>
      </c>
      <c r="Q76">
        <v>7.3000000000000001E-3</v>
      </c>
      <c r="R76">
        <v>8.3000000000000001E-3</v>
      </c>
      <c r="S76">
        <v>8.3999999999999995E-3</v>
      </c>
      <c r="T76">
        <v>1.0999999999999999E-2</v>
      </c>
      <c r="U76">
        <v>8.6E-3</v>
      </c>
      <c r="V76">
        <v>9.4000000000000004E-3</v>
      </c>
      <c r="W76">
        <v>9.4999999999999998E-3</v>
      </c>
      <c r="X76">
        <v>1.23E-2</v>
      </c>
      <c r="Y76">
        <v>8.0000000000000002E-3</v>
      </c>
      <c r="Z76">
        <v>9.7999999999999997E-3</v>
      </c>
      <c r="AA76">
        <v>9.7999999999999997E-3</v>
      </c>
      <c r="AB76">
        <v>1.0500000000000001E-2</v>
      </c>
      <c r="AE76">
        <v>3.0000000000000001E-3</v>
      </c>
      <c r="AF76">
        <v>7.7000000000000002E-3</v>
      </c>
      <c r="AG76">
        <v>8.3000000000000001E-3</v>
      </c>
      <c r="AH76">
        <v>8.3999999999999995E-3</v>
      </c>
      <c r="AI76">
        <v>1.0699999999999999E-2</v>
      </c>
      <c r="AJ76">
        <v>7.7000000000000002E-3</v>
      </c>
      <c r="AK76">
        <v>9.7000000000000003E-3</v>
      </c>
      <c r="AL76">
        <v>9.7000000000000003E-3</v>
      </c>
      <c r="AM76">
        <v>1.14E-2</v>
      </c>
      <c r="AN76" s="77">
        <v>8.5000000000000006E-3</v>
      </c>
      <c r="AO76" s="77">
        <v>1.0500000000000001E-2</v>
      </c>
      <c r="AP76" s="77">
        <v>1.0500000000000001E-2</v>
      </c>
      <c r="AQ76" s="77">
        <v>1.55E-2</v>
      </c>
    </row>
    <row r="77" spans="1:43" x14ac:dyDescent="0.35">
      <c r="A77">
        <v>5.4000000000000003E-3</v>
      </c>
      <c r="B77">
        <v>8.0000000000000002E-3</v>
      </c>
      <c r="C77">
        <v>9.7000000000000003E-3</v>
      </c>
      <c r="D77">
        <v>9.7000000000000003E-3</v>
      </c>
      <c r="E77">
        <v>1.2E-2</v>
      </c>
      <c r="F77">
        <v>8.3000000000000001E-3</v>
      </c>
      <c r="G77">
        <v>1.09E-2</v>
      </c>
      <c r="H77">
        <v>1.09E-2</v>
      </c>
      <c r="I77">
        <v>1.09E-2</v>
      </c>
      <c r="J77">
        <v>9.1999999999999998E-3</v>
      </c>
      <c r="K77">
        <v>1.15E-2</v>
      </c>
      <c r="L77">
        <v>1.15E-2</v>
      </c>
      <c r="M77">
        <v>1.35E-2</v>
      </c>
      <c r="P77">
        <v>4.7999999999999996E-3</v>
      </c>
      <c r="Q77">
        <v>8.0000000000000002E-3</v>
      </c>
      <c r="R77">
        <v>8.9999999999999993E-3</v>
      </c>
      <c r="S77">
        <v>8.9999999999999993E-3</v>
      </c>
      <c r="T77">
        <v>1.24E-2</v>
      </c>
      <c r="U77">
        <v>9.1000000000000004E-3</v>
      </c>
      <c r="V77">
        <v>0.01</v>
      </c>
      <c r="W77">
        <v>0.01</v>
      </c>
      <c r="X77">
        <v>1.4E-2</v>
      </c>
      <c r="Y77">
        <v>8.5000000000000006E-3</v>
      </c>
      <c r="Z77">
        <v>1.0500000000000001E-2</v>
      </c>
      <c r="AA77">
        <v>1.0500000000000001E-2</v>
      </c>
      <c r="AB77">
        <v>1.1299999999999999E-2</v>
      </c>
      <c r="AE77">
        <v>4.4000000000000003E-3</v>
      </c>
      <c r="AF77">
        <v>8.0000000000000002E-3</v>
      </c>
      <c r="AG77">
        <v>8.9999999999999993E-3</v>
      </c>
      <c r="AH77">
        <v>8.9999999999999993E-3</v>
      </c>
      <c r="AI77">
        <v>1.17E-2</v>
      </c>
      <c r="AJ77">
        <v>8.6E-3</v>
      </c>
      <c r="AK77">
        <v>1.06E-2</v>
      </c>
      <c r="AL77">
        <v>1.06E-2</v>
      </c>
      <c r="AM77">
        <v>1.26E-2</v>
      </c>
      <c r="AN77" s="77">
        <v>9.4999999999999998E-3</v>
      </c>
      <c r="AO77" s="77">
        <v>1.18E-2</v>
      </c>
      <c r="AP77" s="77">
        <v>1.18E-2</v>
      </c>
      <c r="AQ77" s="77">
        <v>1.6E-2</v>
      </c>
    </row>
    <row r="78" spans="1:43" x14ac:dyDescent="0.35">
      <c r="A78">
        <v>8.5000000000000006E-3</v>
      </c>
      <c r="B78">
        <v>8.9999999999999993E-3</v>
      </c>
      <c r="C78">
        <v>1.2699999999999999E-2</v>
      </c>
      <c r="D78">
        <v>1.2699999999999999E-2</v>
      </c>
      <c r="E78">
        <v>1.77E-2</v>
      </c>
      <c r="F78">
        <v>1.09E-2</v>
      </c>
      <c r="G78">
        <v>1.46E-2</v>
      </c>
      <c r="H78">
        <v>1.46E-2</v>
      </c>
      <c r="I78">
        <v>1.26E-2</v>
      </c>
      <c r="J78">
        <v>1.23E-2</v>
      </c>
      <c r="K78">
        <v>1.5800000000000002E-2</v>
      </c>
      <c r="L78">
        <v>1.5800000000000002E-2</v>
      </c>
      <c r="M78">
        <v>2.0799999999999999E-2</v>
      </c>
      <c r="P78">
        <v>7.4000000000000003E-3</v>
      </c>
      <c r="Q78">
        <v>9.2999999999999992E-3</v>
      </c>
      <c r="R78">
        <v>1.03E-2</v>
      </c>
      <c r="S78">
        <v>1.04E-2</v>
      </c>
      <c r="T78">
        <v>1.47E-2</v>
      </c>
      <c r="U78">
        <v>1.09E-2</v>
      </c>
      <c r="V78">
        <v>1.17E-2</v>
      </c>
      <c r="W78">
        <v>1.17E-2</v>
      </c>
      <c r="X78">
        <v>1.66E-2</v>
      </c>
      <c r="Y78">
        <v>9.7999999999999997E-3</v>
      </c>
      <c r="Z78">
        <v>1.23E-2</v>
      </c>
      <c r="AA78">
        <v>1.23E-2</v>
      </c>
      <c r="AB78">
        <v>1.2800000000000001E-2</v>
      </c>
      <c r="AE78">
        <v>6.4000000000000003E-3</v>
      </c>
      <c r="AF78">
        <v>8.9999999999999993E-3</v>
      </c>
      <c r="AG78">
        <v>0.01</v>
      </c>
      <c r="AH78">
        <v>0.01</v>
      </c>
      <c r="AI78">
        <v>1.37E-2</v>
      </c>
      <c r="AJ78">
        <v>1.06E-2</v>
      </c>
      <c r="AK78">
        <v>1.26E-2</v>
      </c>
      <c r="AL78">
        <v>1.26E-2</v>
      </c>
      <c r="AM78">
        <v>1.49E-2</v>
      </c>
      <c r="AN78" s="77">
        <v>1.18E-2</v>
      </c>
      <c r="AO78" s="77">
        <v>1.4E-2</v>
      </c>
      <c r="AP78" s="77">
        <v>1.4E-2</v>
      </c>
      <c r="AQ78" s="77">
        <v>1.7000000000000001E-2</v>
      </c>
    </row>
    <row r="80" spans="1:43" s="82" customFormat="1" x14ac:dyDescent="0.35"/>
    <row r="81" spans="1:21" x14ac:dyDescent="0.35">
      <c r="B81" t="s">
        <v>127</v>
      </c>
      <c r="D81" t="s">
        <v>129</v>
      </c>
    </row>
    <row r="82" spans="1:21" x14ac:dyDescent="0.35">
      <c r="B82">
        <v>4001</v>
      </c>
      <c r="C82" t="s">
        <v>89</v>
      </c>
      <c r="F82">
        <v>4002</v>
      </c>
      <c r="G82" t="s">
        <v>89</v>
      </c>
      <c r="L82">
        <v>4005</v>
      </c>
      <c r="M82" t="s">
        <v>89</v>
      </c>
      <c r="R82">
        <v>4009</v>
      </c>
      <c r="S82" t="s">
        <v>89</v>
      </c>
    </row>
    <row r="84" spans="1:21" x14ac:dyDescent="0.35">
      <c r="B84" t="s">
        <v>90</v>
      </c>
      <c r="C84" t="s">
        <v>91</v>
      </c>
      <c r="D84" t="s">
        <v>92</v>
      </c>
      <c r="E84" t="s">
        <v>93</v>
      </c>
      <c r="F84" t="s">
        <v>90</v>
      </c>
      <c r="G84" t="s">
        <v>91</v>
      </c>
      <c r="H84" t="s">
        <v>92</v>
      </c>
      <c r="I84" t="s">
        <v>93</v>
      </c>
      <c r="L84" t="s">
        <v>90</v>
      </c>
      <c r="M84" t="s">
        <v>91</v>
      </c>
      <c r="N84" t="s">
        <v>92</v>
      </c>
      <c r="O84" t="s">
        <v>93</v>
      </c>
      <c r="R84" t="s">
        <v>90</v>
      </c>
      <c r="S84" t="s">
        <v>91</v>
      </c>
      <c r="T84" t="s">
        <v>92</v>
      </c>
      <c r="U84" t="s">
        <v>93</v>
      </c>
    </row>
    <row r="85" spans="1:21" x14ac:dyDescent="0.35">
      <c r="A85">
        <v>6.0000000000000001E-3</v>
      </c>
      <c r="B85">
        <v>7.3000000000000001E-3</v>
      </c>
      <c r="C85">
        <v>7.7000000000000002E-3</v>
      </c>
      <c r="D85">
        <v>7.7000000000000002E-3</v>
      </c>
      <c r="E85">
        <v>8.6999999999999994E-3</v>
      </c>
      <c r="F85">
        <v>5.7000000000000002E-3</v>
      </c>
      <c r="G85">
        <v>7.0000000000000001E-3</v>
      </c>
      <c r="H85">
        <v>7.0000000000000001E-3</v>
      </c>
      <c r="I85">
        <v>8.0000000000000002E-3</v>
      </c>
      <c r="K85">
        <v>6.0000000000000001E-3</v>
      </c>
      <c r="L85">
        <v>7.7000000000000002E-3</v>
      </c>
      <c r="M85">
        <v>8.0000000000000002E-3</v>
      </c>
      <c r="N85">
        <v>8.0000000000000002E-3</v>
      </c>
      <c r="O85">
        <v>9.7000000000000003E-3</v>
      </c>
      <c r="Q85">
        <v>6.0000000000000001E-3</v>
      </c>
      <c r="R85">
        <v>7.3000000000000001E-3</v>
      </c>
      <c r="S85">
        <v>8.0000000000000002E-3</v>
      </c>
      <c r="T85">
        <v>8.0000000000000002E-3</v>
      </c>
      <c r="U85">
        <v>8.3999999999999995E-3</v>
      </c>
    </row>
    <row r="86" spans="1:21" x14ac:dyDescent="0.35">
      <c r="A86">
        <v>2.5000000000000001E-2</v>
      </c>
      <c r="B86">
        <v>1.0999999999999999E-2</v>
      </c>
      <c r="C86">
        <v>1.0699999999999999E-2</v>
      </c>
      <c r="D86">
        <v>1.0699999999999999E-2</v>
      </c>
      <c r="E86">
        <v>1.14E-2</v>
      </c>
      <c r="F86">
        <v>8.0000000000000002E-3</v>
      </c>
      <c r="G86">
        <v>8.6999999999999994E-3</v>
      </c>
      <c r="H86">
        <v>8.6999999999999994E-3</v>
      </c>
      <c r="I86">
        <v>0.01</v>
      </c>
      <c r="K86">
        <v>2.5000000000000001E-2</v>
      </c>
      <c r="L86">
        <v>1.1299999999999999E-2</v>
      </c>
      <c r="M86">
        <v>1.1299999999999999E-2</v>
      </c>
      <c r="N86">
        <v>1.14E-2</v>
      </c>
      <c r="O86">
        <v>1.2999999999999999E-2</v>
      </c>
      <c r="Q86">
        <v>2.5000000000000001E-2</v>
      </c>
      <c r="R86">
        <v>1.1299999999999999E-2</v>
      </c>
      <c r="S86">
        <v>1.0999999999999999E-2</v>
      </c>
      <c r="T86">
        <v>1.0999999999999999E-2</v>
      </c>
      <c r="U86">
        <v>1.14E-2</v>
      </c>
    </row>
    <row r="87" spans="1:21" x14ac:dyDescent="0.35">
      <c r="A87">
        <v>5.8000000000000003E-2</v>
      </c>
      <c r="B87">
        <v>4.4499999999999998E-2</v>
      </c>
      <c r="C87">
        <v>3.5299999999999998E-2</v>
      </c>
      <c r="D87">
        <v>3.6400000000000002E-2</v>
      </c>
      <c r="E87">
        <v>3.5400000000000001E-2</v>
      </c>
      <c r="F87">
        <v>2.7E-2</v>
      </c>
      <c r="G87">
        <v>2.7E-2</v>
      </c>
      <c r="H87">
        <v>2.7E-2</v>
      </c>
      <c r="I87">
        <v>2.7699999999999999E-2</v>
      </c>
      <c r="K87">
        <v>5.8000000000000003E-2</v>
      </c>
      <c r="L87">
        <v>3.9300000000000002E-2</v>
      </c>
      <c r="M87">
        <v>3.9699999999999999E-2</v>
      </c>
      <c r="N87">
        <v>4.1399999999999999E-2</v>
      </c>
      <c r="O87">
        <v>4.0500000000000001E-2</v>
      </c>
      <c r="Q87">
        <v>5.8000000000000003E-2</v>
      </c>
      <c r="R87">
        <v>3.8699999999999998E-2</v>
      </c>
      <c r="S87">
        <v>3.8399999999999997E-2</v>
      </c>
      <c r="T87">
        <v>3.9399999999999998E-2</v>
      </c>
      <c r="U87">
        <v>3.3700000000000001E-2</v>
      </c>
    </row>
    <row r="88" spans="1:21" x14ac:dyDescent="0.35">
      <c r="A88">
        <v>0.1</v>
      </c>
      <c r="B88">
        <v>9.2799999999999994E-2</v>
      </c>
      <c r="C88">
        <v>7.0300000000000001E-2</v>
      </c>
      <c r="D88">
        <v>7.6700000000000004E-2</v>
      </c>
      <c r="E88">
        <v>7.0000000000000007E-2</v>
      </c>
      <c r="F88">
        <v>5.4300000000000001E-2</v>
      </c>
      <c r="G88">
        <v>5.6300000000000003E-2</v>
      </c>
      <c r="H88">
        <v>5.7000000000000002E-2</v>
      </c>
      <c r="I88">
        <v>5.62E-2</v>
      </c>
      <c r="K88">
        <v>0.1</v>
      </c>
      <c r="L88">
        <v>8.1299999999999997E-2</v>
      </c>
      <c r="M88">
        <v>7.7700000000000005E-2</v>
      </c>
      <c r="N88">
        <v>8.5400000000000004E-2</v>
      </c>
      <c r="O88">
        <v>8.0500000000000002E-2</v>
      </c>
      <c r="Q88">
        <v>0.1</v>
      </c>
      <c r="R88">
        <v>7.7700000000000005E-2</v>
      </c>
      <c r="S88">
        <v>7.6700000000000004E-2</v>
      </c>
      <c r="T88">
        <v>8.4000000000000005E-2</v>
      </c>
      <c r="U88">
        <v>7.5399999999999995E-2</v>
      </c>
    </row>
    <row r="89" spans="1:21" x14ac:dyDescent="0.35">
      <c r="A89">
        <v>1.1999999999999999E-3</v>
      </c>
      <c r="B89">
        <v>6.0000000000000001E-3</v>
      </c>
      <c r="C89">
        <v>7.0000000000000001E-3</v>
      </c>
      <c r="D89">
        <v>7.0000000000000001E-3</v>
      </c>
      <c r="E89">
        <v>8.6999999999999994E-3</v>
      </c>
      <c r="F89">
        <v>5.0000000000000001E-3</v>
      </c>
      <c r="G89">
        <v>6.7000000000000002E-3</v>
      </c>
      <c r="H89">
        <v>6.7000000000000002E-3</v>
      </c>
      <c r="I89">
        <v>8.6999999999999994E-3</v>
      </c>
      <c r="K89">
        <v>1.1000000000000001E-3</v>
      </c>
      <c r="L89">
        <v>5.7000000000000002E-3</v>
      </c>
      <c r="M89">
        <v>7.0000000000000001E-3</v>
      </c>
      <c r="N89">
        <v>7.0000000000000001E-3</v>
      </c>
      <c r="O89">
        <v>9.7000000000000003E-3</v>
      </c>
      <c r="Q89">
        <v>1E-3</v>
      </c>
      <c r="R89">
        <v>6.0000000000000001E-3</v>
      </c>
      <c r="S89">
        <v>7.3000000000000001E-3</v>
      </c>
      <c r="T89">
        <v>7.4000000000000003E-3</v>
      </c>
      <c r="U89">
        <v>9.4000000000000004E-3</v>
      </c>
    </row>
    <row r="90" spans="1:21" x14ac:dyDescent="0.35">
      <c r="A90">
        <v>3.3999999999999998E-3</v>
      </c>
      <c r="B90">
        <v>7.3000000000000001E-3</v>
      </c>
      <c r="C90">
        <v>8.3000000000000001E-3</v>
      </c>
      <c r="D90">
        <v>8.3999999999999995E-3</v>
      </c>
      <c r="E90">
        <v>1.04E-2</v>
      </c>
      <c r="F90">
        <v>6.3E-3</v>
      </c>
      <c r="G90">
        <v>8.0000000000000002E-3</v>
      </c>
      <c r="H90">
        <v>8.0000000000000002E-3</v>
      </c>
      <c r="I90">
        <v>9.7000000000000003E-3</v>
      </c>
      <c r="K90">
        <v>3.2000000000000002E-3</v>
      </c>
      <c r="L90">
        <v>7.3000000000000001E-3</v>
      </c>
      <c r="M90">
        <v>8.3000000000000001E-3</v>
      </c>
      <c r="N90">
        <v>8.3999999999999995E-3</v>
      </c>
      <c r="O90">
        <v>1.0999999999999999E-2</v>
      </c>
      <c r="Q90">
        <v>3.0000000000000001E-3</v>
      </c>
      <c r="R90">
        <v>7.7000000000000002E-3</v>
      </c>
      <c r="S90">
        <v>8.3000000000000001E-3</v>
      </c>
      <c r="T90">
        <v>8.3999999999999995E-3</v>
      </c>
      <c r="U90">
        <v>1.0699999999999999E-2</v>
      </c>
    </row>
    <row r="91" spans="1:21" x14ac:dyDescent="0.35">
      <c r="A91">
        <v>5.4000000000000003E-3</v>
      </c>
      <c r="B91">
        <v>8.0000000000000002E-3</v>
      </c>
      <c r="C91">
        <v>9.7000000000000003E-3</v>
      </c>
      <c r="D91">
        <v>9.7000000000000003E-3</v>
      </c>
      <c r="E91">
        <v>1.2E-2</v>
      </c>
      <c r="F91">
        <v>7.3000000000000001E-3</v>
      </c>
      <c r="G91">
        <v>8.6999999999999994E-3</v>
      </c>
      <c r="H91">
        <v>8.6999999999999994E-3</v>
      </c>
      <c r="I91">
        <v>1.0999999999999999E-2</v>
      </c>
      <c r="K91">
        <v>4.7999999999999996E-3</v>
      </c>
      <c r="L91">
        <v>8.0000000000000002E-3</v>
      </c>
      <c r="M91">
        <v>8.9999999999999993E-3</v>
      </c>
      <c r="N91">
        <v>8.9999999999999993E-3</v>
      </c>
      <c r="O91">
        <v>1.24E-2</v>
      </c>
      <c r="Q91">
        <v>4.4000000000000003E-3</v>
      </c>
      <c r="R91">
        <v>8.0000000000000002E-3</v>
      </c>
      <c r="S91">
        <v>8.9999999999999993E-3</v>
      </c>
      <c r="T91">
        <v>8.9999999999999993E-3</v>
      </c>
      <c r="U91">
        <v>1.17E-2</v>
      </c>
    </row>
    <row r="92" spans="1:21" x14ac:dyDescent="0.35">
      <c r="A92">
        <v>8.5000000000000006E-3</v>
      </c>
      <c r="B92">
        <v>8.9999999999999993E-3</v>
      </c>
      <c r="C92">
        <v>1.2699999999999999E-2</v>
      </c>
      <c r="D92">
        <v>1.2699999999999999E-2</v>
      </c>
      <c r="E92">
        <v>1.77E-2</v>
      </c>
      <c r="F92">
        <v>8.6999999999999994E-3</v>
      </c>
      <c r="G92">
        <v>1.0999999999999999E-2</v>
      </c>
      <c r="H92">
        <v>1.0999999999999999E-2</v>
      </c>
      <c r="I92">
        <v>1.6400000000000001E-2</v>
      </c>
      <c r="K92">
        <v>7.4000000000000003E-3</v>
      </c>
      <c r="L92">
        <v>9.2999999999999992E-3</v>
      </c>
      <c r="M92">
        <v>1.03E-2</v>
      </c>
      <c r="N92">
        <v>1.04E-2</v>
      </c>
      <c r="O92">
        <v>1.47E-2</v>
      </c>
      <c r="Q92">
        <v>6.4000000000000003E-3</v>
      </c>
      <c r="R92">
        <v>8.9999999999999993E-3</v>
      </c>
      <c r="S92">
        <v>0.01</v>
      </c>
      <c r="T92">
        <v>0.01</v>
      </c>
      <c r="U92">
        <v>1.37E-2</v>
      </c>
    </row>
    <row r="94" spans="1:21" x14ac:dyDescent="0.35">
      <c r="B94" t="s">
        <v>127</v>
      </c>
      <c r="D94" t="s">
        <v>131</v>
      </c>
    </row>
    <row r="96" spans="1:21" x14ac:dyDescent="0.35">
      <c r="B96">
        <v>4003</v>
      </c>
      <c r="C96" t="s">
        <v>89</v>
      </c>
      <c r="H96">
        <v>4006</v>
      </c>
      <c r="I96" t="s">
        <v>89</v>
      </c>
      <c r="L96">
        <v>4007</v>
      </c>
      <c r="M96" t="s">
        <v>89</v>
      </c>
      <c r="R96">
        <v>4010</v>
      </c>
      <c r="S96" t="s">
        <v>89</v>
      </c>
    </row>
    <row r="98" spans="1:21" x14ac:dyDescent="0.35">
      <c r="B98" t="s">
        <v>90</v>
      </c>
      <c r="C98" t="s">
        <v>91</v>
      </c>
      <c r="D98" t="s">
        <v>92</v>
      </c>
      <c r="E98" t="s">
        <v>93</v>
      </c>
      <c r="H98" t="s">
        <v>90</v>
      </c>
      <c r="I98" t="s">
        <v>91</v>
      </c>
      <c r="J98" t="s">
        <v>92</v>
      </c>
      <c r="K98" t="s">
        <v>93</v>
      </c>
      <c r="L98" t="s">
        <v>90</v>
      </c>
      <c r="M98" t="s">
        <v>91</v>
      </c>
      <c r="N98" t="s">
        <v>92</v>
      </c>
      <c r="O98" t="s">
        <v>93</v>
      </c>
      <c r="R98" t="s">
        <v>90</v>
      </c>
      <c r="S98" t="s">
        <v>91</v>
      </c>
      <c r="T98" t="s">
        <v>92</v>
      </c>
      <c r="U98" t="s">
        <v>93</v>
      </c>
    </row>
    <row r="99" spans="1:21" x14ac:dyDescent="0.35">
      <c r="A99">
        <v>6.0000000000000001E-3</v>
      </c>
      <c r="B99">
        <v>6.3E-3</v>
      </c>
      <c r="C99">
        <v>8.6E-3</v>
      </c>
      <c r="D99">
        <v>8.6E-3</v>
      </c>
      <c r="E99">
        <v>8.8999999999999999E-3</v>
      </c>
      <c r="G99">
        <v>6.0000000000000001E-3</v>
      </c>
      <c r="H99">
        <v>8.6E-3</v>
      </c>
      <c r="I99">
        <v>8.8999999999999999E-3</v>
      </c>
      <c r="J99">
        <v>8.8999999999999999E-3</v>
      </c>
      <c r="K99">
        <v>1.09E-2</v>
      </c>
      <c r="L99">
        <v>6.8999999999999999E-3</v>
      </c>
      <c r="M99">
        <v>6.8999999999999999E-3</v>
      </c>
      <c r="N99">
        <v>6.8999999999999999E-3</v>
      </c>
      <c r="O99">
        <v>8.3000000000000001E-3</v>
      </c>
      <c r="Q99">
        <v>6.0000000000000001E-3</v>
      </c>
      <c r="R99">
        <v>7.1000000000000004E-3</v>
      </c>
      <c r="S99">
        <v>8.8999999999999999E-3</v>
      </c>
      <c r="T99">
        <v>8.8999999999999999E-3</v>
      </c>
      <c r="U99">
        <v>9.4000000000000004E-3</v>
      </c>
    </row>
    <row r="100" spans="1:21" x14ac:dyDescent="0.35">
      <c r="A100">
        <v>2.5000000000000001E-2</v>
      </c>
      <c r="B100">
        <v>8.8999999999999999E-3</v>
      </c>
      <c r="C100">
        <v>1.12E-2</v>
      </c>
      <c r="D100">
        <v>1.12E-2</v>
      </c>
      <c r="E100">
        <v>1.12E-2</v>
      </c>
      <c r="G100">
        <v>2.5000000000000001E-2</v>
      </c>
      <c r="H100">
        <v>1.29E-2</v>
      </c>
      <c r="I100">
        <v>1.29E-2</v>
      </c>
      <c r="J100">
        <v>1.29E-2</v>
      </c>
      <c r="K100">
        <v>1.46E-2</v>
      </c>
      <c r="L100">
        <v>1.06E-2</v>
      </c>
      <c r="M100">
        <v>9.7000000000000003E-3</v>
      </c>
      <c r="N100">
        <v>9.7000000000000003E-3</v>
      </c>
      <c r="O100">
        <v>1.09E-2</v>
      </c>
      <c r="Q100">
        <v>2.5000000000000001E-2</v>
      </c>
      <c r="R100">
        <v>1.03E-2</v>
      </c>
      <c r="S100">
        <v>1.2E-2</v>
      </c>
      <c r="T100">
        <v>1.2E-2</v>
      </c>
      <c r="U100">
        <v>1.23E-2</v>
      </c>
    </row>
    <row r="101" spans="1:21" x14ac:dyDescent="0.35">
      <c r="A101">
        <v>5.8000000000000003E-2</v>
      </c>
      <c r="B101">
        <v>3.09E-2</v>
      </c>
      <c r="C101">
        <v>3.3700000000000001E-2</v>
      </c>
      <c r="D101">
        <v>3.4000000000000002E-2</v>
      </c>
      <c r="E101">
        <v>3.2899999999999999E-2</v>
      </c>
      <c r="G101">
        <v>5.8000000000000003E-2</v>
      </c>
      <c r="H101">
        <v>4.5400000000000003E-2</v>
      </c>
      <c r="I101">
        <v>4.5699999999999998E-2</v>
      </c>
      <c r="J101">
        <v>4.7699999999999999E-2</v>
      </c>
      <c r="K101">
        <v>4.6600000000000003E-2</v>
      </c>
      <c r="L101">
        <v>4.3400000000000001E-2</v>
      </c>
      <c r="M101">
        <v>3.32E-2</v>
      </c>
      <c r="N101">
        <v>3.4000000000000002E-2</v>
      </c>
      <c r="O101">
        <v>3.3700000000000001E-2</v>
      </c>
      <c r="Q101">
        <v>5.8000000000000003E-2</v>
      </c>
      <c r="R101">
        <v>3.8300000000000001E-2</v>
      </c>
      <c r="S101">
        <v>4.0300000000000002E-2</v>
      </c>
      <c r="T101">
        <v>4.0300000000000002E-2</v>
      </c>
      <c r="U101">
        <v>3.8300000000000001E-2</v>
      </c>
    </row>
    <row r="102" spans="1:21" x14ac:dyDescent="0.35">
      <c r="A102">
        <v>0.1</v>
      </c>
      <c r="B102">
        <v>6.3100000000000003E-2</v>
      </c>
      <c r="C102">
        <v>6.9199999999999998E-2</v>
      </c>
      <c r="D102">
        <v>7.2900000000000006E-2</v>
      </c>
      <c r="E102">
        <v>6.5500000000000003E-2</v>
      </c>
      <c r="G102">
        <v>0.1</v>
      </c>
      <c r="H102">
        <v>9.4899999999999998E-2</v>
      </c>
      <c r="I102">
        <v>9.2600000000000002E-2</v>
      </c>
      <c r="J102">
        <v>0.10059999999999999</v>
      </c>
      <c r="K102">
        <v>9.3200000000000005E-2</v>
      </c>
      <c r="L102">
        <v>9.2600000000000002E-2</v>
      </c>
      <c r="M102">
        <v>6.9800000000000001E-2</v>
      </c>
      <c r="N102">
        <v>7.1199999999999999E-2</v>
      </c>
      <c r="O102">
        <v>6.9699999999999998E-2</v>
      </c>
      <c r="Q102">
        <v>0.1</v>
      </c>
      <c r="R102">
        <v>7.8299999999999995E-2</v>
      </c>
      <c r="S102">
        <v>8.3199999999999996E-2</v>
      </c>
      <c r="T102">
        <v>8.5199999999999998E-2</v>
      </c>
      <c r="U102">
        <v>7.8899999999999998E-2</v>
      </c>
    </row>
    <row r="103" spans="1:21" x14ac:dyDescent="0.35">
      <c r="A103">
        <v>1.1999999999999999E-3</v>
      </c>
      <c r="B103">
        <v>5.7000000000000002E-3</v>
      </c>
      <c r="C103">
        <v>8.0000000000000002E-3</v>
      </c>
      <c r="D103">
        <v>8.0000000000000002E-3</v>
      </c>
      <c r="E103">
        <v>8.8999999999999999E-3</v>
      </c>
      <c r="G103">
        <v>1.1000000000000001E-3</v>
      </c>
      <c r="H103">
        <v>6.3E-3</v>
      </c>
      <c r="I103">
        <v>7.7000000000000002E-3</v>
      </c>
      <c r="J103">
        <v>7.7000000000000002E-3</v>
      </c>
      <c r="K103">
        <v>1.09E-2</v>
      </c>
      <c r="L103">
        <v>5.4000000000000003E-3</v>
      </c>
      <c r="M103">
        <v>6.3E-3</v>
      </c>
      <c r="N103">
        <v>6.3E-3</v>
      </c>
      <c r="O103">
        <v>8.3000000000000001E-3</v>
      </c>
      <c r="Q103">
        <v>1E-3</v>
      </c>
      <c r="R103">
        <v>6.6E-3</v>
      </c>
      <c r="S103">
        <v>8.3000000000000001E-3</v>
      </c>
      <c r="T103">
        <v>8.3000000000000001E-3</v>
      </c>
      <c r="U103">
        <v>0.01</v>
      </c>
    </row>
    <row r="104" spans="1:21" x14ac:dyDescent="0.35">
      <c r="A104">
        <v>3.3999999999999998E-3</v>
      </c>
      <c r="B104">
        <v>7.1000000000000004E-3</v>
      </c>
      <c r="C104">
        <v>9.4000000000000004E-3</v>
      </c>
      <c r="D104">
        <v>9.4000000000000004E-3</v>
      </c>
      <c r="E104">
        <v>0.01</v>
      </c>
      <c r="G104">
        <v>3.2000000000000002E-3</v>
      </c>
      <c r="H104">
        <v>8.6E-3</v>
      </c>
      <c r="I104">
        <v>9.4000000000000004E-3</v>
      </c>
      <c r="J104">
        <v>9.4999999999999998E-3</v>
      </c>
      <c r="K104">
        <v>1.23E-2</v>
      </c>
      <c r="L104">
        <v>7.1000000000000004E-3</v>
      </c>
      <c r="M104">
        <v>7.4000000000000003E-3</v>
      </c>
      <c r="N104">
        <v>7.4999999999999997E-3</v>
      </c>
      <c r="O104">
        <v>9.7000000000000003E-3</v>
      </c>
      <c r="Q104">
        <v>3.0000000000000001E-3</v>
      </c>
      <c r="R104">
        <v>7.7000000000000002E-3</v>
      </c>
      <c r="S104">
        <v>9.7000000000000003E-3</v>
      </c>
      <c r="T104">
        <v>9.7000000000000003E-3</v>
      </c>
      <c r="U104">
        <v>1.14E-2</v>
      </c>
    </row>
    <row r="105" spans="1:21" x14ac:dyDescent="0.35">
      <c r="A105">
        <v>5.4000000000000003E-3</v>
      </c>
      <c r="B105">
        <v>8.3000000000000001E-3</v>
      </c>
      <c r="C105">
        <v>1.09E-2</v>
      </c>
      <c r="D105">
        <v>1.09E-2</v>
      </c>
      <c r="E105">
        <v>1.09E-2</v>
      </c>
      <c r="G105">
        <v>4.7999999999999996E-3</v>
      </c>
      <c r="H105">
        <v>9.1000000000000004E-3</v>
      </c>
      <c r="I105">
        <v>0.01</v>
      </c>
      <c r="J105">
        <v>0.01</v>
      </c>
      <c r="K105">
        <v>1.4E-2</v>
      </c>
      <c r="L105">
        <v>7.4000000000000003E-3</v>
      </c>
      <c r="M105">
        <v>8.0000000000000002E-3</v>
      </c>
      <c r="N105">
        <v>8.0000000000000002E-3</v>
      </c>
      <c r="O105">
        <v>1.03E-2</v>
      </c>
      <c r="Q105">
        <v>4.4000000000000003E-3</v>
      </c>
      <c r="R105">
        <v>8.6E-3</v>
      </c>
      <c r="S105">
        <v>1.06E-2</v>
      </c>
      <c r="T105">
        <v>1.06E-2</v>
      </c>
      <c r="U105">
        <v>1.26E-2</v>
      </c>
    </row>
    <row r="106" spans="1:21" x14ac:dyDescent="0.35">
      <c r="A106">
        <v>8.5000000000000006E-3</v>
      </c>
      <c r="B106">
        <v>1.09E-2</v>
      </c>
      <c r="C106">
        <v>1.46E-2</v>
      </c>
      <c r="D106">
        <v>1.46E-2</v>
      </c>
      <c r="E106">
        <v>1.26E-2</v>
      </c>
      <c r="G106">
        <v>7.4000000000000003E-3</v>
      </c>
      <c r="H106">
        <v>1.09E-2</v>
      </c>
      <c r="I106">
        <v>1.17E-2</v>
      </c>
      <c r="J106">
        <v>1.17E-2</v>
      </c>
      <c r="K106">
        <v>1.66E-2</v>
      </c>
      <c r="L106">
        <v>7.7000000000000002E-3</v>
      </c>
      <c r="M106">
        <v>9.4000000000000004E-3</v>
      </c>
      <c r="N106">
        <v>9.4999999999999998E-3</v>
      </c>
      <c r="O106">
        <v>1.17E-2</v>
      </c>
      <c r="Q106">
        <v>6.4000000000000003E-3</v>
      </c>
      <c r="R106">
        <v>1.06E-2</v>
      </c>
      <c r="S106">
        <v>1.26E-2</v>
      </c>
      <c r="T106">
        <v>1.26E-2</v>
      </c>
      <c r="U106">
        <v>1.49E-2</v>
      </c>
    </row>
    <row r="109" spans="1:21" x14ac:dyDescent="0.35">
      <c r="B109" t="s">
        <v>127</v>
      </c>
      <c r="D109" t="s">
        <v>132</v>
      </c>
    </row>
    <row r="111" spans="1:21" x14ac:dyDescent="0.35">
      <c r="B111">
        <v>4004</v>
      </c>
      <c r="C111" t="s">
        <v>89</v>
      </c>
      <c r="H111">
        <v>4008</v>
      </c>
      <c r="I111" t="s">
        <v>89</v>
      </c>
      <c r="N111" s="77">
        <v>4011</v>
      </c>
      <c r="O111" s="77" t="s">
        <v>89</v>
      </c>
      <c r="P111" s="77"/>
      <c r="Q111" s="77"/>
      <c r="S111" s="77">
        <v>4012</v>
      </c>
      <c r="T111" s="77" t="s">
        <v>89</v>
      </c>
      <c r="U111" s="77"/>
    </row>
    <row r="112" spans="1:21" x14ac:dyDescent="0.35">
      <c r="N112" s="77"/>
      <c r="O112" s="77"/>
      <c r="P112" s="77"/>
      <c r="Q112" s="77"/>
    </row>
    <row r="113" spans="1:17" x14ac:dyDescent="0.35">
      <c r="B113" t="s">
        <v>90</v>
      </c>
      <c r="C113" t="s">
        <v>91</v>
      </c>
      <c r="D113" t="s">
        <v>92</v>
      </c>
      <c r="E113" t="s">
        <v>93</v>
      </c>
      <c r="H113" t="s">
        <v>90</v>
      </c>
      <c r="I113" t="s">
        <v>91</v>
      </c>
      <c r="J113" t="s">
        <v>92</v>
      </c>
      <c r="K113" t="s">
        <v>93</v>
      </c>
      <c r="N113" s="77" t="s">
        <v>90</v>
      </c>
      <c r="O113" s="77" t="s">
        <v>91</v>
      </c>
      <c r="P113" s="77" t="s">
        <v>92</v>
      </c>
      <c r="Q113" s="77" t="s">
        <v>93</v>
      </c>
    </row>
    <row r="114" spans="1:17" x14ac:dyDescent="0.35">
      <c r="A114">
        <v>6.0000000000000001E-3</v>
      </c>
      <c r="B114">
        <v>7.3000000000000001E-3</v>
      </c>
      <c r="C114">
        <v>8.9999999999999993E-3</v>
      </c>
      <c r="D114">
        <v>8.9999999999999993E-3</v>
      </c>
      <c r="E114">
        <v>9.4999999999999998E-3</v>
      </c>
      <c r="G114">
        <v>6.0000000000000001E-3</v>
      </c>
      <c r="H114">
        <v>7.4999999999999997E-3</v>
      </c>
      <c r="I114">
        <v>9.2999999999999992E-3</v>
      </c>
      <c r="J114">
        <v>9.2999999999999992E-3</v>
      </c>
      <c r="K114">
        <v>8.8000000000000005E-3</v>
      </c>
      <c r="M114">
        <v>6.0000000000000001E-3</v>
      </c>
      <c r="N114" s="77">
        <v>8.0000000000000002E-3</v>
      </c>
      <c r="O114" s="77">
        <v>9.2999999999999992E-3</v>
      </c>
      <c r="P114" s="77">
        <v>9.4999999999999998E-3</v>
      </c>
      <c r="Q114" s="77">
        <v>0.01</v>
      </c>
    </row>
    <row r="115" spans="1:17" x14ac:dyDescent="0.35">
      <c r="A115">
        <v>2.5000000000000001E-2</v>
      </c>
      <c r="B115">
        <v>0.01</v>
      </c>
      <c r="C115">
        <v>1.2E-2</v>
      </c>
      <c r="D115">
        <v>1.2E-2</v>
      </c>
      <c r="E115">
        <v>1.23E-2</v>
      </c>
      <c r="G115">
        <v>2.5000000000000001E-2</v>
      </c>
      <c r="H115">
        <v>1.0500000000000001E-2</v>
      </c>
      <c r="I115">
        <v>1.2800000000000001E-2</v>
      </c>
      <c r="J115">
        <v>1.2800000000000001E-2</v>
      </c>
      <c r="K115">
        <v>1.18E-2</v>
      </c>
      <c r="M115">
        <v>2.5000000000000001E-2</v>
      </c>
      <c r="N115" s="77">
        <v>1.18E-2</v>
      </c>
      <c r="O115" s="77">
        <v>1.2800000000000001E-2</v>
      </c>
      <c r="P115" s="77">
        <v>1.3299999999999999E-2</v>
      </c>
      <c r="Q115" s="77">
        <v>1.3299999999999999E-2</v>
      </c>
    </row>
    <row r="116" spans="1:17" x14ac:dyDescent="0.35">
      <c r="A116">
        <v>5.8000000000000003E-2</v>
      </c>
      <c r="B116">
        <v>3.5200000000000002E-2</v>
      </c>
      <c r="C116">
        <v>3.78E-2</v>
      </c>
      <c r="D116">
        <v>3.85E-2</v>
      </c>
      <c r="E116">
        <v>3.5499999999999997E-2</v>
      </c>
      <c r="G116">
        <v>5.8000000000000003E-2</v>
      </c>
      <c r="H116">
        <v>3.9E-2</v>
      </c>
      <c r="I116">
        <v>4.1300000000000003E-2</v>
      </c>
      <c r="J116">
        <v>4.1500000000000002E-2</v>
      </c>
      <c r="K116">
        <v>3.7499999999999999E-2</v>
      </c>
      <c r="M116">
        <v>5.8000000000000003E-2</v>
      </c>
      <c r="N116" s="77">
        <v>4.3700000000000003E-2</v>
      </c>
      <c r="O116" s="77">
        <v>4.2799999999999998E-2</v>
      </c>
      <c r="P116" s="77">
        <v>4.24E-2</v>
      </c>
      <c r="Q116" s="77">
        <v>3.8100000000000002E-2</v>
      </c>
    </row>
    <row r="117" spans="1:17" x14ac:dyDescent="0.35">
      <c r="A117">
        <v>0.1</v>
      </c>
      <c r="B117">
        <v>7.1999999999999995E-2</v>
      </c>
      <c r="C117">
        <v>7.7600000000000002E-2</v>
      </c>
      <c r="D117">
        <v>8.1000000000000003E-2</v>
      </c>
      <c r="G117">
        <v>0.1</v>
      </c>
      <c r="H117">
        <v>7.9500000000000001E-2</v>
      </c>
      <c r="I117">
        <v>8.5000000000000006E-2</v>
      </c>
      <c r="J117">
        <v>8.6999999999999994E-2</v>
      </c>
      <c r="K117">
        <v>7.8799999999999995E-2</v>
      </c>
      <c r="M117">
        <v>0.1</v>
      </c>
      <c r="N117" s="77">
        <v>8.9200000000000002E-2</v>
      </c>
      <c r="O117" s="77">
        <v>8.9800000000000005E-2</v>
      </c>
      <c r="P117" s="77">
        <v>9.5899999999999999E-2</v>
      </c>
      <c r="Q117" s="77"/>
    </row>
    <row r="118" spans="1:17" x14ac:dyDescent="0.35">
      <c r="A118">
        <v>1.1999999999999999E-3</v>
      </c>
      <c r="B118">
        <v>6.3E-3</v>
      </c>
      <c r="C118">
        <v>8.3000000000000001E-3</v>
      </c>
      <c r="D118">
        <v>8.3000000000000001E-3</v>
      </c>
      <c r="E118">
        <v>1.03E-2</v>
      </c>
      <c r="G118">
        <v>1.1000000000000001E-3</v>
      </c>
      <c r="H118">
        <v>6.4999999999999997E-3</v>
      </c>
      <c r="I118">
        <v>8.3000000000000001E-3</v>
      </c>
      <c r="J118">
        <v>8.3000000000000001E-3</v>
      </c>
      <c r="K118">
        <v>8.9999999999999993E-3</v>
      </c>
      <c r="M118">
        <v>1E-3</v>
      </c>
      <c r="N118" s="77">
        <v>7.3000000000000001E-3</v>
      </c>
      <c r="O118" s="77">
        <v>8.8000000000000005E-3</v>
      </c>
      <c r="P118" s="77">
        <v>8.8000000000000005E-3</v>
      </c>
      <c r="Q118" s="77">
        <v>1.23E-2</v>
      </c>
    </row>
    <row r="119" spans="1:17" x14ac:dyDescent="0.35">
      <c r="A119">
        <v>3.3999999999999998E-3</v>
      </c>
      <c r="B119">
        <v>7.7000000000000002E-3</v>
      </c>
      <c r="C119">
        <v>0.01</v>
      </c>
      <c r="D119">
        <v>0.01</v>
      </c>
      <c r="E119">
        <v>1.18E-2</v>
      </c>
      <c r="G119">
        <v>3.2000000000000002E-3</v>
      </c>
      <c r="H119">
        <v>8.0000000000000002E-3</v>
      </c>
      <c r="I119">
        <v>9.7999999999999997E-3</v>
      </c>
      <c r="J119">
        <v>9.7999999999999997E-3</v>
      </c>
      <c r="K119">
        <v>1.0500000000000001E-2</v>
      </c>
      <c r="M119">
        <v>3.0000000000000001E-3</v>
      </c>
      <c r="N119" s="77">
        <v>8.5000000000000006E-3</v>
      </c>
      <c r="O119" s="77">
        <v>1.0500000000000001E-2</v>
      </c>
      <c r="P119" s="77">
        <v>1.0500000000000001E-2</v>
      </c>
      <c r="Q119" s="77">
        <v>1.55E-2</v>
      </c>
    </row>
    <row r="120" spans="1:17" x14ac:dyDescent="0.35">
      <c r="A120">
        <v>5.4000000000000003E-3</v>
      </c>
      <c r="B120">
        <v>9.1999999999999998E-3</v>
      </c>
      <c r="C120">
        <v>1.15E-2</v>
      </c>
      <c r="D120">
        <v>1.15E-2</v>
      </c>
      <c r="E120">
        <v>1.35E-2</v>
      </c>
      <c r="G120">
        <v>4.7999999999999996E-3</v>
      </c>
      <c r="H120">
        <v>8.5000000000000006E-3</v>
      </c>
      <c r="I120">
        <v>1.0500000000000001E-2</v>
      </c>
      <c r="J120">
        <v>1.0500000000000001E-2</v>
      </c>
      <c r="K120">
        <v>1.1299999999999999E-2</v>
      </c>
      <c r="M120">
        <v>4.4000000000000003E-3</v>
      </c>
      <c r="N120" s="77">
        <v>9.4999999999999998E-3</v>
      </c>
      <c r="O120" s="77">
        <v>1.18E-2</v>
      </c>
      <c r="P120" s="77">
        <v>1.18E-2</v>
      </c>
      <c r="Q120" s="77">
        <v>1.6E-2</v>
      </c>
    </row>
    <row r="121" spans="1:17" x14ac:dyDescent="0.35">
      <c r="A121">
        <v>8.5000000000000006E-3</v>
      </c>
      <c r="B121">
        <v>1.23E-2</v>
      </c>
      <c r="C121">
        <v>1.5800000000000002E-2</v>
      </c>
      <c r="D121">
        <v>1.5800000000000002E-2</v>
      </c>
      <c r="E121">
        <v>2.0799999999999999E-2</v>
      </c>
      <c r="G121">
        <v>7.4000000000000003E-3</v>
      </c>
      <c r="H121">
        <v>9.7999999999999997E-3</v>
      </c>
      <c r="I121">
        <v>1.23E-2</v>
      </c>
      <c r="J121">
        <v>1.23E-2</v>
      </c>
      <c r="K121">
        <v>1.2800000000000001E-2</v>
      </c>
      <c r="M121">
        <v>6.4000000000000003E-3</v>
      </c>
      <c r="N121" s="77">
        <v>1.18E-2</v>
      </c>
      <c r="O121" s="77">
        <v>1.4E-2</v>
      </c>
      <c r="P121" s="77">
        <v>1.4E-2</v>
      </c>
      <c r="Q121" s="77">
        <v>1.7000000000000001E-2</v>
      </c>
    </row>
    <row r="125" spans="1:17" s="82" customFormat="1" x14ac:dyDescent="0.35"/>
    <row r="126" spans="1:17" x14ac:dyDescent="0.35">
      <c r="B126" t="s">
        <v>128</v>
      </c>
    </row>
    <row r="128" spans="1:17" x14ac:dyDescent="0.35">
      <c r="B128" t="s">
        <v>134</v>
      </c>
    </row>
    <row r="129" spans="2:22" x14ac:dyDescent="0.35">
      <c r="C129">
        <v>4005</v>
      </c>
      <c r="D129" t="s">
        <v>89</v>
      </c>
      <c r="I129">
        <v>4009</v>
      </c>
      <c r="J129" t="s">
        <v>89</v>
      </c>
    </row>
    <row r="131" spans="2:22" x14ac:dyDescent="0.35">
      <c r="C131" t="s">
        <v>90</v>
      </c>
      <c r="D131" t="s">
        <v>91</v>
      </c>
      <c r="E131" t="s">
        <v>92</v>
      </c>
      <c r="F131" t="s">
        <v>93</v>
      </c>
      <c r="I131" t="s">
        <v>90</v>
      </c>
      <c r="J131" t="s">
        <v>91</v>
      </c>
      <c r="K131" t="s">
        <v>92</v>
      </c>
      <c r="L131" t="s">
        <v>93</v>
      </c>
    </row>
    <row r="132" spans="2:22" x14ac:dyDescent="0.35">
      <c r="B132">
        <v>6.0000000000000001E-3</v>
      </c>
      <c r="C132">
        <v>7.7000000000000002E-3</v>
      </c>
      <c r="D132">
        <v>8.0000000000000002E-3</v>
      </c>
      <c r="E132">
        <v>8.0000000000000002E-3</v>
      </c>
      <c r="F132">
        <v>9.7000000000000003E-3</v>
      </c>
      <c r="H132">
        <v>6.0000000000000001E-3</v>
      </c>
      <c r="I132">
        <v>7.3000000000000001E-3</v>
      </c>
      <c r="J132">
        <v>8.0000000000000002E-3</v>
      </c>
      <c r="K132">
        <v>8.0000000000000002E-3</v>
      </c>
      <c r="L132">
        <v>8.3999999999999995E-3</v>
      </c>
    </row>
    <row r="133" spans="2:22" x14ac:dyDescent="0.35">
      <c r="B133">
        <v>2.5000000000000001E-2</v>
      </c>
      <c r="C133">
        <v>1.1299999999999999E-2</v>
      </c>
      <c r="D133">
        <v>1.1299999999999999E-2</v>
      </c>
      <c r="E133">
        <v>1.14E-2</v>
      </c>
      <c r="F133">
        <v>1.2999999999999999E-2</v>
      </c>
      <c r="H133">
        <v>2.5000000000000001E-2</v>
      </c>
      <c r="I133">
        <v>1.1299999999999999E-2</v>
      </c>
      <c r="J133">
        <v>1.0999999999999999E-2</v>
      </c>
      <c r="K133">
        <v>1.0999999999999999E-2</v>
      </c>
      <c r="L133">
        <v>1.14E-2</v>
      </c>
    </row>
    <row r="134" spans="2:22" x14ac:dyDescent="0.35">
      <c r="B134">
        <v>5.8000000000000003E-2</v>
      </c>
      <c r="C134">
        <v>3.9300000000000002E-2</v>
      </c>
      <c r="D134">
        <v>3.9699999999999999E-2</v>
      </c>
      <c r="E134">
        <v>4.1399999999999999E-2</v>
      </c>
      <c r="F134">
        <v>4.0500000000000001E-2</v>
      </c>
      <c r="H134">
        <v>5.8000000000000003E-2</v>
      </c>
      <c r="I134">
        <v>3.8699999999999998E-2</v>
      </c>
      <c r="J134">
        <v>3.8399999999999997E-2</v>
      </c>
      <c r="K134">
        <v>3.9399999999999998E-2</v>
      </c>
      <c r="L134">
        <v>3.3700000000000001E-2</v>
      </c>
    </row>
    <row r="135" spans="2:22" x14ac:dyDescent="0.35">
      <c r="B135">
        <v>0.1</v>
      </c>
      <c r="C135">
        <v>8.1299999999999997E-2</v>
      </c>
      <c r="D135">
        <v>7.7700000000000005E-2</v>
      </c>
      <c r="E135">
        <v>8.5400000000000004E-2</v>
      </c>
      <c r="F135">
        <v>8.0500000000000002E-2</v>
      </c>
      <c r="H135">
        <v>0.1</v>
      </c>
      <c r="I135">
        <v>7.7700000000000005E-2</v>
      </c>
      <c r="J135">
        <v>7.6700000000000004E-2</v>
      </c>
      <c r="K135">
        <v>8.4000000000000005E-2</v>
      </c>
      <c r="L135">
        <v>7.5399999999999995E-2</v>
      </c>
    </row>
    <row r="136" spans="2:22" x14ac:dyDescent="0.35">
      <c r="B136">
        <v>1.1000000000000001E-3</v>
      </c>
      <c r="C136">
        <v>5.7000000000000002E-3</v>
      </c>
      <c r="D136">
        <v>7.0000000000000001E-3</v>
      </c>
      <c r="E136">
        <v>7.0000000000000001E-3</v>
      </c>
      <c r="F136">
        <v>9.7000000000000003E-3</v>
      </c>
      <c r="H136">
        <v>1E-3</v>
      </c>
      <c r="I136">
        <v>6.0000000000000001E-3</v>
      </c>
      <c r="J136">
        <v>7.3000000000000001E-3</v>
      </c>
      <c r="K136">
        <v>7.4000000000000003E-3</v>
      </c>
      <c r="L136">
        <v>9.4000000000000004E-3</v>
      </c>
    </row>
    <row r="137" spans="2:22" x14ac:dyDescent="0.35">
      <c r="B137">
        <v>3.2000000000000002E-3</v>
      </c>
      <c r="C137">
        <v>7.3000000000000001E-3</v>
      </c>
      <c r="D137">
        <v>8.3000000000000001E-3</v>
      </c>
      <c r="E137">
        <v>8.3999999999999995E-3</v>
      </c>
      <c r="F137">
        <v>1.0999999999999999E-2</v>
      </c>
      <c r="H137">
        <v>3.0000000000000001E-3</v>
      </c>
      <c r="I137">
        <v>7.7000000000000002E-3</v>
      </c>
      <c r="J137">
        <v>8.3000000000000001E-3</v>
      </c>
      <c r="K137">
        <v>8.3999999999999995E-3</v>
      </c>
      <c r="L137">
        <v>1.0699999999999999E-2</v>
      </c>
    </row>
    <row r="138" spans="2:22" x14ac:dyDescent="0.35">
      <c r="B138">
        <v>4.7999999999999996E-3</v>
      </c>
      <c r="C138">
        <v>8.0000000000000002E-3</v>
      </c>
      <c r="D138">
        <v>8.9999999999999993E-3</v>
      </c>
      <c r="E138">
        <v>8.9999999999999993E-3</v>
      </c>
      <c r="F138">
        <v>1.24E-2</v>
      </c>
      <c r="H138">
        <v>4.4000000000000003E-3</v>
      </c>
      <c r="I138">
        <v>8.0000000000000002E-3</v>
      </c>
      <c r="J138">
        <v>8.9999999999999993E-3</v>
      </c>
      <c r="K138">
        <v>8.9999999999999993E-3</v>
      </c>
      <c r="L138">
        <v>1.17E-2</v>
      </c>
    </row>
    <row r="139" spans="2:22" x14ac:dyDescent="0.35">
      <c r="B139">
        <v>7.4000000000000003E-3</v>
      </c>
      <c r="C139">
        <v>9.2999999999999992E-3</v>
      </c>
      <c r="D139">
        <v>1.03E-2</v>
      </c>
      <c r="E139">
        <v>1.04E-2</v>
      </c>
      <c r="F139">
        <v>1.47E-2</v>
      </c>
      <c r="H139">
        <v>6.4000000000000003E-3</v>
      </c>
      <c r="I139">
        <v>8.9999999999999993E-3</v>
      </c>
      <c r="J139">
        <v>0.01</v>
      </c>
      <c r="K139">
        <v>0.01</v>
      </c>
      <c r="L139">
        <v>1.37E-2</v>
      </c>
    </row>
    <row r="141" spans="2:22" x14ac:dyDescent="0.35">
      <c r="B141" t="s">
        <v>133</v>
      </c>
    </row>
    <row r="142" spans="2:22" x14ac:dyDescent="0.35">
      <c r="C142">
        <v>4001</v>
      </c>
      <c r="D142" t="s">
        <v>89</v>
      </c>
      <c r="I142">
        <v>4006</v>
      </c>
      <c r="J142" t="s">
        <v>89</v>
      </c>
      <c r="O142">
        <v>4010</v>
      </c>
      <c r="P142" t="s">
        <v>89</v>
      </c>
      <c r="S142" s="77">
        <v>4011</v>
      </c>
      <c r="T142" s="77" t="s">
        <v>89</v>
      </c>
      <c r="U142" s="77"/>
      <c r="V142" s="77"/>
    </row>
    <row r="143" spans="2:22" x14ac:dyDescent="0.35">
      <c r="S143" s="77"/>
      <c r="T143" s="77"/>
      <c r="U143" s="77"/>
      <c r="V143" s="77"/>
    </row>
    <row r="144" spans="2:22" x14ac:dyDescent="0.35">
      <c r="C144" t="s">
        <v>90</v>
      </c>
      <c r="D144" t="s">
        <v>91</v>
      </c>
      <c r="E144" t="s">
        <v>92</v>
      </c>
      <c r="F144" t="s">
        <v>93</v>
      </c>
      <c r="I144" t="s">
        <v>90</v>
      </c>
      <c r="J144" t="s">
        <v>91</v>
      </c>
      <c r="K144" t="s">
        <v>92</v>
      </c>
      <c r="L144" t="s">
        <v>93</v>
      </c>
      <c r="O144" t="s">
        <v>90</v>
      </c>
      <c r="P144" t="s">
        <v>91</v>
      </c>
      <c r="Q144" t="s">
        <v>92</v>
      </c>
      <c r="R144" t="s">
        <v>93</v>
      </c>
      <c r="S144" s="77" t="s">
        <v>90</v>
      </c>
      <c r="T144" s="77" t="s">
        <v>91</v>
      </c>
      <c r="U144" s="77" t="s">
        <v>92</v>
      </c>
      <c r="V144" s="77" t="s">
        <v>93</v>
      </c>
    </row>
    <row r="145" spans="2:22" x14ac:dyDescent="0.35">
      <c r="B145">
        <v>6.0000000000000001E-3</v>
      </c>
      <c r="C145">
        <v>7.3000000000000001E-3</v>
      </c>
      <c r="D145">
        <v>7.7000000000000002E-3</v>
      </c>
      <c r="E145">
        <v>7.7000000000000002E-3</v>
      </c>
      <c r="F145">
        <v>8.6999999999999994E-3</v>
      </c>
      <c r="H145">
        <v>6.0000000000000001E-3</v>
      </c>
      <c r="I145">
        <v>8.6E-3</v>
      </c>
      <c r="J145">
        <v>8.8999999999999999E-3</v>
      </c>
      <c r="K145">
        <v>8.8999999999999999E-3</v>
      </c>
      <c r="L145">
        <v>1.09E-2</v>
      </c>
      <c r="N145">
        <v>6.0000000000000001E-3</v>
      </c>
      <c r="O145">
        <v>7.1000000000000004E-3</v>
      </c>
      <c r="P145">
        <v>8.8999999999999999E-3</v>
      </c>
      <c r="Q145">
        <v>8.8999999999999999E-3</v>
      </c>
      <c r="R145">
        <v>9.4000000000000004E-3</v>
      </c>
      <c r="S145" s="77">
        <v>8.0000000000000002E-3</v>
      </c>
      <c r="T145" s="77">
        <v>9.2999999999999992E-3</v>
      </c>
      <c r="U145" s="77">
        <v>9.4999999999999998E-3</v>
      </c>
      <c r="V145" s="77">
        <v>0.01</v>
      </c>
    </row>
    <row r="146" spans="2:22" x14ac:dyDescent="0.35">
      <c r="B146">
        <v>2.5000000000000001E-2</v>
      </c>
      <c r="C146">
        <v>1.0999999999999999E-2</v>
      </c>
      <c r="D146">
        <v>1.0699999999999999E-2</v>
      </c>
      <c r="E146">
        <v>1.0699999999999999E-2</v>
      </c>
      <c r="F146">
        <v>1.14E-2</v>
      </c>
      <c r="H146">
        <v>2.5000000000000001E-2</v>
      </c>
      <c r="I146">
        <v>1.29E-2</v>
      </c>
      <c r="J146">
        <v>1.29E-2</v>
      </c>
      <c r="K146">
        <v>1.29E-2</v>
      </c>
      <c r="L146">
        <v>1.46E-2</v>
      </c>
      <c r="N146">
        <v>2.5000000000000001E-2</v>
      </c>
      <c r="O146">
        <v>1.03E-2</v>
      </c>
      <c r="P146">
        <v>1.2E-2</v>
      </c>
      <c r="Q146">
        <v>1.2E-2</v>
      </c>
      <c r="R146">
        <v>1.23E-2</v>
      </c>
      <c r="S146" s="77">
        <v>1.18E-2</v>
      </c>
      <c r="T146" s="77">
        <v>1.2800000000000001E-2</v>
      </c>
      <c r="U146" s="77">
        <v>1.3299999999999999E-2</v>
      </c>
      <c r="V146" s="77">
        <v>1.3299999999999999E-2</v>
      </c>
    </row>
    <row r="147" spans="2:22" x14ac:dyDescent="0.35">
      <c r="B147">
        <v>5.8000000000000003E-2</v>
      </c>
      <c r="C147">
        <v>4.4499999999999998E-2</v>
      </c>
      <c r="D147">
        <v>3.5299999999999998E-2</v>
      </c>
      <c r="E147">
        <v>3.6400000000000002E-2</v>
      </c>
      <c r="F147">
        <v>3.5400000000000001E-2</v>
      </c>
      <c r="H147">
        <v>5.8000000000000003E-2</v>
      </c>
      <c r="I147">
        <v>4.5400000000000003E-2</v>
      </c>
      <c r="J147">
        <v>4.5699999999999998E-2</v>
      </c>
      <c r="K147">
        <v>4.7699999999999999E-2</v>
      </c>
      <c r="L147">
        <v>4.6600000000000003E-2</v>
      </c>
      <c r="N147">
        <v>5.8000000000000003E-2</v>
      </c>
      <c r="O147">
        <v>3.8300000000000001E-2</v>
      </c>
      <c r="P147">
        <v>4.0300000000000002E-2</v>
      </c>
      <c r="Q147">
        <v>4.0300000000000002E-2</v>
      </c>
      <c r="R147">
        <v>3.8300000000000001E-2</v>
      </c>
      <c r="S147" s="77">
        <v>4.3700000000000003E-2</v>
      </c>
      <c r="T147" s="77">
        <v>4.2799999999999998E-2</v>
      </c>
      <c r="U147" s="77">
        <v>4.24E-2</v>
      </c>
      <c r="V147" s="77">
        <v>3.8100000000000002E-2</v>
      </c>
    </row>
    <row r="148" spans="2:22" x14ac:dyDescent="0.35">
      <c r="B148">
        <v>0.1</v>
      </c>
      <c r="C148">
        <v>9.2799999999999994E-2</v>
      </c>
      <c r="D148">
        <v>7.0300000000000001E-2</v>
      </c>
      <c r="E148">
        <v>7.6700000000000004E-2</v>
      </c>
      <c r="F148">
        <v>7.0000000000000007E-2</v>
      </c>
      <c r="H148">
        <v>0.1</v>
      </c>
      <c r="I148">
        <v>9.4899999999999998E-2</v>
      </c>
      <c r="J148">
        <v>9.2600000000000002E-2</v>
      </c>
      <c r="K148">
        <v>0.10059999999999999</v>
      </c>
      <c r="L148">
        <v>9.3200000000000005E-2</v>
      </c>
      <c r="N148">
        <v>0.1</v>
      </c>
      <c r="O148">
        <v>7.8299999999999995E-2</v>
      </c>
      <c r="P148">
        <v>8.3199999999999996E-2</v>
      </c>
      <c r="Q148">
        <v>8.5199999999999998E-2</v>
      </c>
      <c r="R148">
        <v>7.8899999999999998E-2</v>
      </c>
      <c r="S148" s="77">
        <v>8.9200000000000002E-2</v>
      </c>
      <c r="T148" s="77">
        <v>8.9800000000000005E-2</v>
      </c>
      <c r="U148" s="77">
        <v>9.5899999999999999E-2</v>
      </c>
      <c r="V148" s="77"/>
    </row>
    <row r="149" spans="2:22" x14ac:dyDescent="0.35">
      <c r="B149">
        <v>1.1999999999999999E-3</v>
      </c>
      <c r="C149">
        <v>6.0000000000000001E-3</v>
      </c>
      <c r="D149">
        <v>7.0000000000000001E-3</v>
      </c>
      <c r="E149">
        <v>7.0000000000000001E-3</v>
      </c>
      <c r="F149">
        <v>8.6999999999999994E-3</v>
      </c>
      <c r="H149">
        <v>1.1000000000000001E-3</v>
      </c>
      <c r="I149">
        <v>6.3E-3</v>
      </c>
      <c r="J149">
        <v>7.7000000000000002E-3</v>
      </c>
      <c r="K149">
        <v>7.7000000000000002E-3</v>
      </c>
      <c r="L149">
        <v>1.09E-2</v>
      </c>
      <c r="N149">
        <v>1E-3</v>
      </c>
      <c r="O149">
        <v>6.6E-3</v>
      </c>
      <c r="P149">
        <v>8.3000000000000001E-3</v>
      </c>
      <c r="Q149">
        <v>8.3000000000000001E-3</v>
      </c>
      <c r="R149">
        <v>0.01</v>
      </c>
      <c r="S149" s="77">
        <v>7.3000000000000001E-3</v>
      </c>
      <c r="T149" s="77">
        <v>8.8000000000000005E-3</v>
      </c>
      <c r="U149" s="77">
        <v>8.8000000000000005E-3</v>
      </c>
      <c r="V149" s="77">
        <v>1.23E-2</v>
      </c>
    </row>
    <row r="150" spans="2:22" x14ac:dyDescent="0.35">
      <c r="B150">
        <v>3.3999999999999998E-3</v>
      </c>
      <c r="C150">
        <v>7.3000000000000001E-3</v>
      </c>
      <c r="D150">
        <v>8.3000000000000001E-3</v>
      </c>
      <c r="E150">
        <v>8.3999999999999995E-3</v>
      </c>
      <c r="F150">
        <v>1.04E-2</v>
      </c>
      <c r="H150">
        <v>3.2000000000000002E-3</v>
      </c>
      <c r="I150">
        <v>8.6E-3</v>
      </c>
      <c r="J150">
        <v>9.4000000000000004E-3</v>
      </c>
      <c r="K150">
        <v>9.4999999999999998E-3</v>
      </c>
      <c r="L150">
        <v>1.23E-2</v>
      </c>
      <c r="N150">
        <v>3.0000000000000001E-3</v>
      </c>
      <c r="O150">
        <v>7.7000000000000002E-3</v>
      </c>
      <c r="P150">
        <v>9.7000000000000003E-3</v>
      </c>
      <c r="Q150">
        <v>9.7000000000000003E-3</v>
      </c>
      <c r="R150">
        <v>1.14E-2</v>
      </c>
      <c r="S150" s="77">
        <v>8.5000000000000006E-3</v>
      </c>
      <c r="T150" s="77">
        <v>1.0500000000000001E-2</v>
      </c>
      <c r="U150" s="77">
        <v>1.0500000000000001E-2</v>
      </c>
      <c r="V150" s="77">
        <v>1.55E-2</v>
      </c>
    </row>
    <row r="151" spans="2:22" x14ac:dyDescent="0.35">
      <c r="B151">
        <v>5.4000000000000003E-3</v>
      </c>
      <c r="C151">
        <v>8.0000000000000002E-3</v>
      </c>
      <c r="D151">
        <v>9.7000000000000003E-3</v>
      </c>
      <c r="E151">
        <v>9.7000000000000003E-3</v>
      </c>
      <c r="F151">
        <v>1.2E-2</v>
      </c>
      <c r="H151">
        <v>4.7999999999999996E-3</v>
      </c>
      <c r="I151">
        <v>9.1000000000000004E-3</v>
      </c>
      <c r="J151">
        <v>0.01</v>
      </c>
      <c r="K151">
        <v>0.01</v>
      </c>
      <c r="L151">
        <v>1.4E-2</v>
      </c>
      <c r="N151">
        <v>4.4000000000000003E-3</v>
      </c>
      <c r="O151">
        <v>8.6E-3</v>
      </c>
      <c r="P151">
        <v>1.06E-2</v>
      </c>
      <c r="Q151">
        <v>1.06E-2</v>
      </c>
      <c r="R151">
        <v>1.26E-2</v>
      </c>
      <c r="S151" s="77">
        <v>9.4999999999999998E-3</v>
      </c>
      <c r="T151" s="77">
        <v>1.18E-2</v>
      </c>
      <c r="U151" s="77">
        <v>1.18E-2</v>
      </c>
      <c r="V151" s="77">
        <v>1.6E-2</v>
      </c>
    </row>
    <row r="152" spans="2:22" x14ac:dyDescent="0.35">
      <c r="B152">
        <v>8.5000000000000006E-3</v>
      </c>
      <c r="C152">
        <v>8.9999999999999993E-3</v>
      </c>
      <c r="D152">
        <v>1.2699999999999999E-2</v>
      </c>
      <c r="E152">
        <v>1.2699999999999999E-2</v>
      </c>
      <c r="F152">
        <v>1.77E-2</v>
      </c>
      <c r="H152">
        <v>7.4000000000000003E-3</v>
      </c>
      <c r="I152">
        <v>1.09E-2</v>
      </c>
      <c r="J152">
        <v>1.17E-2</v>
      </c>
      <c r="K152">
        <v>1.17E-2</v>
      </c>
      <c r="L152">
        <v>1.66E-2</v>
      </c>
      <c r="N152">
        <v>6.4000000000000003E-3</v>
      </c>
      <c r="O152">
        <v>1.06E-2</v>
      </c>
      <c r="P152">
        <v>1.26E-2</v>
      </c>
      <c r="Q152">
        <v>1.26E-2</v>
      </c>
      <c r="R152">
        <v>1.49E-2</v>
      </c>
      <c r="S152" s="77">
        <v>1.18E-2</v>
      </c>
      <c r="T152" s="77">
        <v>1.4E-2</v>
      </c>
      <c r="U152" s="77">
        <v>1.4E-2</v>
      </c>
      <c r="V152" s="77">
        <v>1.7000000000000001E-2</v>
      </c>
    </row>
    <row r="155" spans="2:22" x14ac:dyDescent="0.35">
      <c r="B155" t="s">
        <v>135</v>
      </c>
    </row>
    <row r="156" spans="2:22" x14ac:dyDescent="0.35">
      <c r="C156">
        <v>4007</v>
      </c>
      <c r="D156" t="s">
        <v>89</v>
      </c>
      <c r="G156">
        <v>4008</v>
      </c>
      <c r="H156" t="s">
        <v>89</v>
      </c>
    </row>
    <row r="158" spans="2:22" x14ac:dyDescent="0.35">
      <c r="C158" t="s">
        <v>90</v>
      </c>
      <c r="D158" t="s">
        <v>91</v>
      </c>
      <c r="E158" t="s">
        <v>92</v>
      </c>
      <c r="F158" t="s">
        <v>93</v>
      </c>
      <c r="G158" t="s">
        <v>90</v>
      </c>
      <c r="H158" t="s">
        <v>91</v>
      </c>
      <c r="I158" t="s">
        <v>92</v>
      </c>
      <c r="J158" t="s">
        <v>93</v>
      </c>
    </row>
    <row r="159" spans="2:22" x14ac:dyDescent="0.35">
      <c r="B159">
        <v>6.0000000000000001E-3</v>
      </c>
      <c r="C159">
        <v>6.8999999999999999E-3</v>
      </c>
      <c r="D159">
        <v>6.8999999999999999E-3</v>
      </c>
      <c r="E159">
        <v>6.8999999999999999E-3</v>
      </c>
      <c r="F159">
        <v>8.3000000000000001E-3</v>
      </c>
      <c r="G159">
        <v>7.4999999999999997E-3</v>
      </c>
      <c r="H159">
        <v>9.2999999999999992E-3</v>
      </c>
      <c r="I159">
        <v>9.2999999999999992E-3</v>
      </c>
      <c r="J159">
        <v>8.8000000000000005E-3</v>
      </c>
    </row>
    <row r="160" spans="2:22" x14ac:dyDescent="0.35">
      <c r="B160">
        <v>2.5000000000000001E-2</v>
      </c>
      <c r="C160">
        <v>1.06E-2</v>
      </c>
      <c r="D160">
        <v>9.7000000000000003E-3</v>
      </c>
      <c r="E160">
        <v>9.7000000000000003E-3</v>
      </c>
      <c r="F160">
        <v>1.09E-2</v>
      </c>
      <c r="G160">
        <v>1.0500000000000001E-2</v>
      </c>
      <c r="H160">
        <v>1.2800000000000001E-2</v>
      </c>
      <c r="I160">
        <v>1.2800000000000001E-2</v>
      </c>
      <c r="J160">
        <v>1.18E-2</v>
      </c>
    </row>
    <row r="161" spans="2:17" x14ac:dyDescent="0.35">
      <c r="B161">
        <v>5.8000000000000003E-2</v>
      </c>
      <c r="C161">
        <v>4.3400000000000001E-2</v>
      </c>
      <c r="D161">
        <v>3.32E-2</v>
      </c>
      <c r="E161">
        <v>3.4000000000000002E-2</v>
      </c>
      <c r="F161">
        <v>3.3700000000000001E-2</v>
      </c>
      <c r="G161">
        <v>3.9E-2</v>
      </c>
      <c r="H161">
        <v>4.1300000000000003E-2</v>
      </c>
      <c r="I161">
        <v>4.1500000000000002E-2</v>
      </c>
      <c r="J161">
        <v>3.7499999999999999E-2</v>
      </c>
    </row>
    <row r="162" spans="2:17" x14ac:dyDescent="0.35">
      <c r="B162">
        <v>0.1</v>
      </c>
      <c r="C162">
        <v>9.2600000000000002E-2</v>
      </c>
      <c r="D162">
        <v>6.9800000000000001E-2</v>
      </c>
      <c r="E162">
        <v>7.1199999999999999E-2</v>
      </c>
      <c r="F162">
        <v>6.9699999999999998E-2</v>
      </c>
      <c r="G162">
        <v>7.9500000000000001E-2</v>
      </c>
      <c r="H162">
        <v>8.5000000000000006E-2</v>
      </c>
      <c r="I162">
        <v>8.6999999999999994E-2</v>
      </c>
      <c r="J162">
        <v>7.8799999999999995E-2</v>
      </c>
    </row>
    <row r="163" spans="2:17" x14ac:dyDescent="0.35">
      <c r="B163">
        <v>1.1000000000000001E-3</v>
      </c>
      <c r="C163">
        <v>5.4000000000000003E-3</v>
      </c>
      <c r="D163">
        <v>6.3E-3</v>
      </c>
      <c r="E163">
        <v>6.3E-3</v>
      </c>
      <c r="F163">
        <v>8.3000000000000001E-3</v>
      </c>
      <c r="G163">
        <v>6.4999999999999997E-3</v>
      </c>
      <c r="H163">
        <v>8.3000000000000001E-3</v>
      </c>
      <c r="I163">
        <v>8.3000000000000001E-3</v>
      </c>
      <c r="J163">
        <v>8.9999999999999993E-3</v>
      </c>
    </row>
    <row r="164" spans="2:17" x14ac:dyDescent="0.35">
      <c r="B164">
        <v>3.2000000000000002E-3</v>
      </c>
      <c r="C164">
        <v>7.1000000000000004E-3</v>
      </c>
      <c r="D164">
        <v>7.4000000000000003E-3</v>
      </c>
      <c r="E164">
        <v>7.4999999999999997E-3</v>
      </c>
      <c r="F164">
        <v>9.7000000000000003E-3</v>
      </c>
      <c r="G164">
        <v>8.0000000000000002E-3</v>
      </c>
      <c r="H164">
        <v>9.7999999999999997E-3</v>
      </c>
      <c r="I164">
        <v>9.7999999999999997E-3</v>
      </c>
      <c r="J164">
        <v>1.0500000000000001E-2</v>
      </c>
    </row>
    <row r="165" spans="2:17" x14ac:dyDescent="0.35">
      <c r="B165">
        <v>4.7999999999999996E-3</v>
      </c>
      <c r="C165">
        <v>7.4000000000000003E-3</v>
      </c>
      <c r="D165">
        <v>8.0000000000000002E-3</v>
      </c>
      <c r="E165">
        <v>8.0000000000000002E-3</v>
      </c>
      <c r="F165">
        <v>1.03E-2</v>
      </c>
      <c r="G165">
        <v>8.5000000000000006E-3</v>
      </c>
      <c r="H165">
        <v>1.0500000000000001E-2</v>
      </c>
      <c r="I165">
        <v>1.0500000000000001E-2</v>
      </c>
      <c r="J165">
        <v>1.1299999999999999E-2</v>
      </c>
    </row>
    <row r="166" spans="2:17" x14ac:dyDescent="0.35">
      <c r="B166">
        <v>7.4000000000000003E-3</v>
      </c>
      <c r="C166">
        <v>7.7000000000000002E-3</v>
      </c>
      <c r="D166">
        <v>9.4000000000000004E-3</v>
      </c>
      <c r="E166">
        <v>9.4999999999999998E-3</v>
      </c>
      <c r="F166">
        <v>1.17E-2</v>
      </c>
      <c r="G166">
        <v>9.7999999999999997E-3</v>
      </c>
      <c r="H166">
        <v>1.23E-2</v>
      </c>
      <c r="I166">
        <v>1.23E-2</v>
      </c>
      <c r="J166">
        <v>1.2800000000000001E-2</v>
      </c>
    </row>
    <row r="169" spans="2:17" x14ac:dyDescent="0.35">
      <c r="B169" t="s">
        <v>136</v>
      </c>
    </row>
    <row r="170" spans="2:17" x14ac:dyDescent="0.35">
      <c r="C170">
        <v>4002</v>
      </c>
      <c r="D170" t="s">
        <v>89</v>
      </c>
      <c r="G170">
        <v>4003</v>
      </c>
      <c r="H170" t="s">
        <v>89</v>
      </c>
      <c r="K170">
        <v>4004</v>
      </c>
      <c r="L170" t="s">
        <v>89</v>
      </c>
      <c r="P170" s="77">
        <v>4012</v>
      </c>
      <c r="Q170" s="77" t="s">
        <v>89</v>
      </c>
    </row>
    <row r="172" spans="2:17" x14ac:dyDescent="0.35">
      <c r="C172" t="s">
        <v>90</v>
      </c>
      <c r="D172" t="s">
        <v>91</v>
      </c>
      <c r="E172" t="s">
        <v>92</v>
      </c>
      <c r="F172" t="s">
        <v>93</v>
      </c>
      <c r="G172" t="s">
        <v>90</v>
      </c>
      <c r="H172" t="s">
        <v>91</v>
      </c>
      <c r="I172" t="s">
        <v>92</v>
      </c>
      <c r="J172" t="s">
        <v>93</v>
      </c>
      <c r="K172" t="s">
        <v>90</v>
      </c>
      <c r="L172" t="s">
        <v>91</v>
      </c>
      <c r="M172" t="s">
        <v>92</v>
      </c>
      <c r="N172" t="s">
        <v>93</v>
      </c>
    </row>
    <row r="173" spans="2:17" x14ac:dyDescent="0.35">
      <c r="B173">
        <v>6.0000000000000001E-3</v>
      </c>
      <c r="C173">
        <v>5.7000000000000002E-3</v>
      </c>
      <c r="D173">
        <v>7.0000000000000001E-3</v>
      </c>
      <c r="E173">
        <v>7.0000000000000001E-3</v>
      </c>
      <c r="F173">
        <v>8.0000000000000002E-3</v>
      </c>
      <c r="G173">
        <v>6.3E-3</v>
      </c>
      <c r="H173">
        <v>8.6E-3</v>
      </c>
      <c r="I173">
        <v>8.6E-3</v>
      </c>
      <c r="J173">
        <v>8.8999999999999999E-3</v>
      </c>
      <c r="K173">
        <v>7.3000000000000001E-3</v>
      </c>
      <c r="L173">
        <v>8.9999999999999993E-3</v>
      </c>
      <c r="M173">
        <v>8.9999999999999993E-3</v>
      </c>
      <c r="N173">
        <v>9.4999999999999998E-3</v>
      </c>
    </row>
    <row r="174" spans="2:17" x14ac:dyDescent="0.35">
      <c r="B174">
        <v>2.5000000000000001E-2</v>
      </c>
      <c r="C174">
        <v>8.0000000000000002E-3</v>
      </c>
      <c r="D174">
        <v>8.6999999999999994E-3</v>
      </c>
      <c r="E174">
        <v>8.6999999999999994E-3</v>
      </c>
      <c r="F174">
        <v>0.01</v>
      </c>
      <c r="G174">
        <v>8.8999999999999999E-3</v>
      </c>
      <c r="H174">
        <v>1.12E-2</v>
      </c>
      <c r="I174">
        <v>1.12E-2</v>
      </c>
      <c r="J174">
        <v>1.12E-2</v>
      </c>
      <c r="K174">
        <v>0.01</v>
      </c>
      <c r="L174">
        <v>1.2E-2</v>
      </c>
      <c r="M174">
        <v>1.2E-2</v>
      </c>
      <c r="N174">
        <v>1.23E-2</v>
      </c>
    </row>
    <row r="175" spans="2:17" x14ac:dyDescent="0.35">
      <c r="B175">
        <v>5.8000000000000003E-2</v>
      </c>
      <c r="C175">
        <v>2.7E-2</v>
      </c>
      <c r="D175">
        <v>2.7E-2</v>
      </c>
      <c r="E175">
        <v>2.7E-2</v>
      </c>
      <c r="F175">
        <v>2.7699999999999999E-2</v>
      </c>
      <c r="G175">
        <v>3.09E-2</v>
      </c>
      <c r="H175">
        <v>3.3700000000000001E-2</v>
      </c>
      <c r="I175">
        <v>3.4000000000000002E-2</v>
      </c>
      <c r="J175">
        <v>3.2899999999999999E-2</v>
      </c>
      <c r="K175">
        <v>3.5200000000000002E-2</v>
      </c>
      <c r="L175">
        <v>3.78E-2</v>
      </c>
      <c r="M175">
        <v>3.85E-2</v>
      </c>
      <c r="N175">
        <v>3.5499999999999997E-2</v>
      </c>
    </row>
    <row r="176" spans="2:17" x14ac:dyDescent="0.35">
      <c r="B176">
        <v>0.1</v>
      </c>
      <c r="C176">
        <v>5.4300000000000001E-2</v>
      </c>
      <c r="D176">
        <v>5.6300000000000003E-2</v>
      </c>
      <c r="E176">
        <v>5.7000000000000002E-2</v>
      </c>
      <c r="F176">
        <v>5.62E-2</v>
      </c>
      <c r="G176">
        <v>6.3100000000000003E-2</v>
      </c>
      <c r="H176">
        <v>6.9199999999999998E-2</v>
      </c>
      <c r="I176">
        <v>7.2900000000000006E-2</v>
      </c>
      <c r="J176">
        <v>6.5500000000000003E-2</v>
      </c>
      <c r="K176">
        <v>7.1999999999999995E-2</v>
      </c>
      <c r="L176">
        <v>7.7600000000000002E-2</v>
      </c>
      <c r="M176">
        <v>8.1000000000000003E-2</v>
      </c>
    </row>
    <row r="177" spans="2:14" x14ac:dyDescent="0.35">
      <c r="B177">
        <v>1.1999999999999999E-3</v>
      </c>
      <c r="C177">
        <v>5.0000000000000001E-3</v>
      </c>
      <c r="D177">
        <v>6.7000000000000002E-3</v>
      </c>
      <c r="E177">
        <v>6.7000000000000002E-3</v>
      </c>
      <c r="F177">
        <v>8.6999999999999994E-3</v>
      </c>
      <c r="G177">
        <v>5.7000000000000002E-3</v>
      </c>
      <c r="H177">
        <v>8.0000000000000002E-3</v>
      </c>
      <c r="I177">
        <v>8.0000000000000002E-3</v>
      </c>
      <c r="J177">
        <v>8.8999999999999999E-3</v>
      </c>
      <c r="K177">
        <v>6.3E-3</v>
      </c>
      <c r="L177">
        <v>8.3000000000000001E-3</v>
      </c>
      <c r="M177">
        <v>8.3000000000000001E-3</v>
      </c>
      <c r="N177">
        <v>1.03E-2</v>
      </c>
    </row>
    <row r="178" spans="2:14" x14ac:dyDescent="0.35">
      <c r="B178">
        <v>3.3999999999999998E-3</v>
      </c>
      <c r="C178">
        <v>6.3E-3</v>
      </c>
      <c r="D178">
        <v>8.0000000000000002E-3</v>
      </c>
      <c r="E178">
        <v>8.0000000000000002E-3</v>
      </c>
      <c r="F178">
        <v>9.7000000000000003E-3</v>
      </c>
      <c r="G178">
        <v>7.1000000000000004E-3</v>
      </c>
      <c r="H178">
        <v>9.4000000000000004E-3</v>
      </c>
      <c r="I178">
        <v>9.4000000000000004E-3</v>
      </c>
      <c r="J178">
        <v>0.01</v>
      </c>
      <c r="K178">
        <v>7.7000000000000002E-3</v>
      </c>
      <c r="L178">
        <v>0.01</v>
      </c>
      <c r="M178">
        <v>0.01</v>
      </c>
      <c r="N178">
        <v>1.18E-2</v>
      </c>
    </row>
    <row r="179" spans="2:14" x14ac:dyDescent="0.35">
      <c r="B179">
        <v>5.4000000000000003E-3</v>
      </c>
      <c r="C179">
        <v>7.3000000000000001E-3</v>
      </c>
      <c r="D179">
        <v>8.6999999999999994E-3</v>
      </c>
      <c r="E179">
        <v>8.6999999999999994E-3</v>
      </c>
      <c r="F179">
        <v>1.0999999999999999E-2</v>
      </c>
      <c r="G179">
        <v>8.3000000000000001E-3</v>
      </c>
      <c r="H179">
        <v>1.09E-2</v>
      </c>
      <c r="I179">
        <v>1.09E-2</v>
      </c>
      <c r="J179">
        <v>1.09E-2</v>
      </c>
      <c r="K179">
        <v>9.1999999999999998E-3</v>
      </c>
      <c r="L179">
        <v>1.15E-2</v>
      </c>
      <c r="M179">
        <v>1.15E-2</v>
      </c>
      <c r="N179">
        <v>1.35E-2</v>
      </c>
    </row>
    <row r="180" spans="2:14" x14ac:dyDescent="0.35">
      <c r="B180">
        <v>8.5000000000000006E-3</v>
      </c>
      <c r="C180">
        <v>8.6999999999999994E-3</v>
      </c>
      <c r="D180">
        <v>1.0999999999999999E-2</v>
      </c>
      <c r="E180">
        <v>1.0999999999999999E-2</v>
      </c>
      <c r="F180">
        <v>1.6400000000000001E-2</v>
      </c>
      <c r="G180">
        <v>1.09E-2</v>
      </c>
      <c r="H180">
        <v>1.46E-2</v>
      </c>
      <c r="I180">
        <v>1.46E-2</v>
      </c>
      <c r="J180">
        <v>1.26E-2</v>
      </c>
      <c r="K180">
        <v>1.23E-2</v>
      </c>
      <c r="L180">
        <v>1.5800000000000002E-2</v>
      </c>
      <c r="M180">
        <v>1.5800000000000002E-2</v>
      </c>
      <c r="N180">
        <v>2.0799999999999999E-2</v>
      </c>
    </row>
    <row r="182" spans="2:14" s="82" customFormat="1" x14ac:dyDescent="0.35"/>
    <row r="184" spans="2:14" x14ac:dyDescent="0.35">
      <c r="C184" t="s">
        <v>137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J49"/>
  <sheetViews>
    <sheetView zoomScale="25" zoomScaleNormal="25" workbookViewId="0">
      <selection activeCell="BG53" sqref="BG53"/>
    </sheetView>
  </sheetViews>
  <sheetFormatPr defaultRowHeight="14.5" x14ac:dyDescent="0.35"/>
  <cols>
    <col min="31" max="32" width="9.54296875" customWidth="1"/>
  </cols>
  <sheetData>
    <row r="2" spans="1:62" x14ac:dyDescent="0.35">
      <c r="BB2" s="77"/>
      <c r="BC2" s="77"/>
      <c r="BD2" s="77"/>
      <c r="BE2" s="77"/>
    </row>
    <row r="3" spans="1:62" x14ac:dyDescent="0.35">
      <c r="BB3" s="77"/>
      <c r="BC3" s="77"/>
      <c r="BD3" s="77"/>
      <c r="BE3" s="77"/>
    </row>
    <row r="4" spans="1:62" x14ac:dyDescent="0.35">
      <c r="B4">
        <v>4001</v>
      </c>
      <c r="C4" t="s">
        <v>89</v>
      </c>
      <c r="G4">
        <v>4002</v>
      </c>
      <c r="H4" t="s">
        <v>89</v>
      </c>
      <c r="L4">
        <v>4003</v>
      </c>
      <c r="M4" t="s">
        <v>89</v>
      </c>
      <c r="Q4">
        <v>4004</v>
      </c>
      <c r="R4" t="s">
        <v>89</v>
      </c>
      <c r="W4">
        <v>4005</v>
      </c>
      <c r="X4" t="s">
        <v>89</v>
      </c>
      <c r="AB4">
        <v>4006</v>
      </c>
      <c r="AC4" t="s">
        <v>89</v>
      </c>
      <c r="AG4">
        <v>4007</v>
      </c>
      <c r="AH4" t="s">
        <v>89</v>
      </c>
      <c r="AL4">
        <v>4008</v>
      </c>
      <c r="AM4" t="s">
        <v>89</v>
      </c>
      <c r="AR4">
        <v>4009</v>
      </c>
      <c r="AS4" t="s">
        <v>89</v>
      </c>
      <c r="AW4">
        <v>4010</v>
      </c>
      <c r="AX4" t="s">
        <v>89</v>
      </c>
      <c r="BB4" s="77">
        <v>4011</v>
      </c>
      <c r="BC4" s="77" t="s">
        <v>89</v>
      </c>
      <c r="BD4" s="77"/>
      <c r="BE4" s="77"/>
      <c r="BF4" s="76"/>
      <c r="BG4" s="77">
        <v>4011</v>
      </c>
      <c r="BH4" s="77" t="s">
        <v>89</v>
      </c>
      <c r="BI4" s="77"/>
      <c r="BJ4" s="77"/>
    </row>
    <row r="5" spans="1:62" x14ac:dyDescent="0.35">
      <c r="BB5" s="77"/>
      <c r="BC5" s="77"/>
      <c r="BD5" s="77"/>
      <c r="BE5" s="77"/>
      <c r="BF5" s="76"/>
      <c r="BG5" s="77"/>
      <c r="BH5" s="77"/>
      <c r="BI5" s="77"/>
      <c r="BJ5" s="77"/>
    </row>
    <row r="6" spans="1:62" x14ac:dyDescent="0.35">
      <c r="B6" t="s">
        <v>90</v>
      </c>
      <c r="C6" t="s">
        <v>91</v>
      </c>
      <c r="D6" t="s">
        <v>92</v>
      </c>
      <c r="E6" t="s">
        <v>93</v>
      </c>
      <c r="G6" t="s">
        <v>90</v>
      </c>
      <c r="H6" t="s">
        <v>91</v>
      </c>
      <c r="I6" t="s">
        <v>92</v>
      </c>
      <c r="J6" t="s">
        <v>93</v>
      </c>
      <c r="L6" t="s">
        <v>90</v>
      </c>
      <c r="M6" t="s">
        <v>91</v>
      </c>
      <c r="N6" t="s">
        <v>92</v>
      </c>
      <c r="O6" t="s">
        <v>93</v>
      </c>
      <c r="Q6" t="s">
        <v>90</v>
      </c>
      <c r="R6" t="s">
        <v>91</v>
      </c>
      <c r="S6" t="s">
        <v>92</v>
      </c>
      <c r="T6" t="s">
        <v>93</v>
      </c>
      <c r="W6" t="s">
        <v>90</v>
      </c>
      <c r="X6" t="s">
        <v>91</v>
      </c>
      <c r="Y6" t="s">
        <v>92</v>
      </c>
      <c r="Z6" t="s">
        <v>93</v>
      </c>
      <c r="AB6" t="s">
        <v>90</v>
      </c>
      <c r="AC6" t="s">
        <v>91</v>
      </c>
      <c r="AD6" t="s">
        <v>92</v>
      </c>
      <c r="AE6" t="s">
        <v>93</v>
      </c>
      <c r="AG6" t="s">
        <v>90</v>
      </c>
      <c r="AH6" t="s">
        <v>91</v>
      </c>
      <c r="AI6" t="s">
        <v>92</v>
      </c>
      <c r="AJ6" t="s">
        <v>93</v>
      </c>
      <c r="AL6" t="s">
        <v>90</v>
      </c>
      <c r="AM6" t="s">
        <v>91</v>
      </c>
      <c r="AN6" t="s">
        <v>92</v>
      </c>
      <c r="AO6" t="s">
        <v>93</v>
      </c>
      <c r="AR6" t="s">
        <v>90</v>
      </c>
      <c r="AS6" t="s">
        <v>91</v>
      </c>
      <c r="AT6" t="s">
        <v>92</v>
      </c>
      <c r="AU6" t="s">
        <v>93</v>
      </c>
      <c r="AW6" t="s">
        <v>90</v>
      </c>
      <c r="AX6" t="s">
        <v>91</v>
      </c>
      <c r="AY6" t="s">
        <v>92</v>
      </c>
      <c r="AZ6" t="s">
        <v>93</v>
      </c>
      <c r="BB6" s="77" t="s">
        <v>90</v>
      </c>
      <c r="BC6" s="77" t="s">
        <v>91</v>
      </c>
      <c r="BD6" s="77" t="s">
        <v>92</v>
      </c>
      <c r="BE6" s="77" t="s">
        <v>93</v>
      </c>
      <c r="BF6" s="76"/>
      <c r="BG6" s="77" t="s">
        <v>90</v>
      </c>
      <c r="BH6" s="77" t="s">
        <v>91</v>
      </c>
      <c r="BI6" s="77" t="s">
        <v>92</v>
      </c>
      <c r="BJ6" s="77" t="s">
        <v>93</v>
      </c>
    </row>
    <row r="7" spans="1:62" x14ac:dyDescent="0.35">
      <c r="BB7" s="77"/>
      <c r="BC7" s="77"/>
      <c r="BD7" s="77"/>
      <c r="BE7" s="77"/>
      <c r="BF7" s="76"/>
      <c r="BG7" s="77"/>
      <c r="BH7" s="77"/>
      <c r="BI7" s="77"/>
      <c r="BJ7" s="77"/>
    </row>
    <row r="8" spans="1:62" x14ac:dyDescent="0.35">
      <c r="B8">
        <v>7.3000000000000001E-3</v>
      </c>
      <c r="C8">
        <v>7.7000000000000002E-3</v>
      </c>
      <c r="D8">
        <v>7.7000000000000002E-3</v>
      </c>
      <c r="E8">
        <v>8.6999999999999994E-3</v>
      </c>
      <c r="G8">
        <v>5.7000000000000002E-3</v>
      </c>
      <c r="H8">
        <v>7.0000000000000001E-3</v>
      </c>
      <c r="I8">
        <v>7.0000000000000001E-3</v>
      </c>
      <c r="J8">
        <v>8.0000000000000002E-3</v>
      </c>
      <c r="L8">
        <v>6.3E-3</v>
      </c>
      <c r="M8">
        <v>8.6E-3</v>
      </c>
      <c r="N8">
        <v>8.6E-3</v>
      </c>
      <c r="O8">
        <v>8.8999999999999999E-3</v>
      </c>
      <c r="Q8">
        <v>7.3000000000000001E-3</v>
      </c>
      <c r="R8">
        <v>8.9999999999999993E-3</v>
      </c>
      <c r="S8">
        <v>8.9999999999999993E-3</v>
      </c>
      <c r="T8">
        <v>9.4999999999999998E-3</v>
      </c>
      <c r="W8">
        <v>7.7000000000000002E-3</v>
      </c>
      <c r="X8">
        <v>8.0000000000000002E-3</v>
      </c>
      <c r="Y8">
        <v>8.0000000000000002E-3</v>
      </c>
      <c r="Z8">
        <v>9.7000000000000003E-3</v>
      </c>
      <c r="AB8">
        <v>8.6E-3</v>
      </c>
      <c r="AC8">
        <v>8.8999999999999999E-3</v>
      </c>
      <c r="AD8">
        <v>8.8999999999999999E-3</v>
      </c>
      <c r="AE8">
        <v>1.09E-2</v>
      </c>
      <c r="AG8">
        <v>6.8999999999999999E-3</v>
      </c>
      <c r="AH8">
        <v>6.8999999999999999E-3</v>
      </c>
      <c r="AI8">
        <v>6.8999999999999999E-3</v>
      </c>
      <c r="AJ8">
        <v>8.3000000000000001E-3</v>
      </c>
      <c r="AL8">
        <v>7.4999999999999997E-3</v>
      </c>
      <c r="AM8">
        <v>9.2999999999999992E-3</v>
      </c>
      <c r="AN8">
        <v>9.2999999999999992E-3</v>
      </c>
      <c r="AO8">
        <v>8.8000000000000005E-3</v>
      </c>
      <c r="AR8">
        <v>7.3000000000000001E-3</v>
      </c>
      <c r="AS8">
        <v>8.0000000000000002E-3</v>
      </c>
      <c r="AT8">
        <v>8.0000000000000002E-3</v>
      </c>
      <c r="AU8">
        <v>8.3999999999999995E-3</v>
      </c>
      <c r="AW8">
        <v>7.1000000000000004E-3</v>
      </c>
      <c r="AX8">
        <v>8.8999999999999999E-3</v>
      </c>
      <c r="AY8">
        <v>8.8999999999999999E-3</v>
      </c>
      <c r="AZ8">
        <v>9.4000000000000004E-3</v>
      </c>
      <c r="BB8" s="77">
        <v>8.0000000000000002E-3</v>
      </c>
      <c r="BC8" s="77">
        <v>9.2999999999999992E-3</v>
      </c>
      <c r="BD8" s="77">
        <v>9.4999999999999998E-3</v>
      </c>
      <c r="BE8" s="77">
        <v>0.01</v>
      </c>
      <c r="BF8" s="76"/>
      <c r="BG8" s="77">
        <v>8.0000000000000002E-3</v>
      </c>
      <c r="BH8" s="77">
        <v>9.2999999999999992E-3</v>
      </c>
      <c r="BI8" s="77">
        <v>9.4999999999999998E-3</v>
      </c>
      <c r="BJ8" s="77">
        <v>0.01</v>
      </c>
    </row>
    <row r="9" spans="1:62" x14ac:dyDescent="0.35">
      <c r="A9">
        <v>6.0000000000000001E-3</v>
      </c>
      <c r="V9">
        <v>6.0000000000000001E-3</v>
      </c>
      <c r="AQ9">
        <v>6.0000000000000001E-3</v>
      </c>
      <c r="BB9" s="77"/>
      <c r="BC9" s="77"/>
      <c r="BD9" s="77"/>
      <c r="BE9" s="77"/>
      <c r="BF9" s="76"/>
      <c r="BG9" s="77"/>
      <c r="BH9" s="77"/>
      <c r="BI9" s="77"/>
      <c r="BJ9" s="77"/>
    </row>
    <row r="10" spans="1:62" x14ac:dyDescent="0.35">
      <c r="BB10" s="77"/>
      <c r="BC10" s="77"/>
      <c r="BD10" s="77"/>
      <c r="BE10" s="77"/>
      <c r="BF10" s="76"/>
      <c r="BG10" s="77"/>
      <c r="BH10" s="77"/>
      <c r="BI10" s="77"/>
      <c r="BJ10" s="77"/>
    </row>
    <row r="11" spans="1:62" x14ac:dyDescent="0.35">
      <c r="B11">
        <v>1.0999999999999999E-2</v>
      </c>
      <c r="C11">
        <v>1.0699999999999999E-2</v>
      </c>
      <c r="D11">
        <v>1.0699999999999999E-2</v>
      </c>
      <c r="E11">
        <v>1.14E-2</v>
      </c>
      <c r="G11">
        <v>8.0000000000000002E-3</v>
      </c>
      <c r="H11">
        <v>8.6999999999999994E-3</v>
      </c>
      <c r="I11">
        <v>8.6999999999999994E-3</v>
      </c>
      <c r="J11">
        <v>0.01</v>
      </c>
      <c r="L11">
        <v>8.8999999999999999E-3</v>
      </c>
      <c r="M11">
        <v>1.12E-2</v>
      </c>
      <c r="N11">
        <v>1.12E-2</v>
      </c>
      <c r="O11">
        <v>1.12E-2</v>
      </c>
      <c r="Q11">
        <v>0.01</v>
      </c>
      <c r="R11">
        <v>1.2E-2</v>
      </c>
      <c r="S11">
        <v>1.2E-2</v>
      </c>
      <c r="T11">
        <v>1.23E-2</v>
      </c>
      <c r="W11">
        <v>1.1299999999999999E-2</v>
      </c>
      <c r="X11">
        <v>1.1299999999999999E-2</v>
      </c>
      <c r="Y11">
        <v>1.14E-2</v>
      </c>
      <c r="Z11">
        <v>1.2999999999999999E-2</v>
      </c>
      <c r="AB11">
        <v>1.29E-2</v>
      </c>
      <c r="AC11">
        <v>1.29E-2</v>
      </c>
      <c r="AD11">
        <v>1.29E-2</v>
      </c>
      <c r="AE11">
        <v>1.46E-2</v>
      </c>
      <c r="AG11">
        <v>1.06E-2</v>
      </c>
      <c r="AH11">
        <v>9.7000000000000003E-3</v>
      </c>
      <c r="AI11">
        <v>9.7000000000000003E-3</v>
      </c>
      <c r="AJ11">
        <v>1.09E-2</v>
      </c>
      <c r="AL11">
        <v>1.0500000000000001E-2</v>
      </c>
      <c r="AM11">
        <v>1.2800000000000001E-2</v>
      </c>
      <c r="AN11">
        <v>1.2800000000000001E-2</v>
      </c>
      <c r="AO11">
        <v>1.18E-2</v>
      </c>
      <c r="AR11">
        <v>1.1299999999999999E-2</v>
      </c>
      <c r="AS11">
        <v>1.0999999999999999E-2</v>
      </c>
      <c r="AT11">
        <v>1.0999999999999999E-2</v>
      </c>
      <c r="AU11">
        <v>1.14E-2</v>
      </c>
      <c r="AW11">
        <v>1.03E-2</v>
      </c>
      <c r="AX11">
        <v>1.2E-2</v>
      </c>
      <c r="AY11">
        <v>1.2E-2</v>
      </c>
      <c r="AZ11">
        <v>1.23E-2</v>
      </c>
      <c r="BB11" s="77">
        <v>1.18E-2</v>
      </c>
      <c r="BC11" s="77">
        <v>1.2800000000000001E-2</v>
      </c>
      <c r="BD11" s="77">
        <v>1.3299999999999999E-2</v>
      </c>
      <c r="BE11" s="77">
        <v>1.3299999999999999E-2</v>
      </c>
      <c r="BF11" s="76"/>
      <c r="BG11" s="77">
        <v>1.18E-2</v>
      </c>
      <c r="BH11" s="77">
        <v>1.2800000000000001E-2</v>
      </c>
      <c r="BI11" s="77">
        <v>1.3299999999999999E-2</v>
      </c>
      <c r="BJ11" s="77">
        <v>1.3299999999999999E-2</v>
      </c>
    </row>
    <row r="12" spans="1:62" x14ac:dyDescent="0.35">
      <c r="A12">
        <v>2.5000000000000001E-2</v>
      </c>
      <c r="V12">
        <v>2.5000000000000001E-2</v>
      </c>
      <c r="AQ12">
        <v>2.5000000000000001E-2</v>
      </c>
      <c r="BB12" s="77"/>
      <c r="BC12" s="77"/>
      <c r="BD12" s="77"/>
      <c r="BE12" s="77"/>
      <c r="BF12" s="76"/>
      <c r="BG12" s="77"/>
      <c r="BH12" s="77"/>
      <c r="BI12" s="77"/>
      <c r="BJ12" s="77"/>
    </row>
    <row r="13" spans="1:62" x14ac:dyDescent="0.35">
      <c r="BB13" s="77"/>
      <c r="BC13" s="77"/>
      <c r="BD13" s="77"/>
      <c r="BE13" s="77"/>
      <c r="BF13" s="76"/>
      <c r="BG13" s="77"/>
      <c r="BH13" s="77"/>
      <c r="BI13" s="77"/>
      <c r="BJ13" s="77"/>
    </row>
    <row r="14" spans="1:62" x14ac:dyDescent="0.35">
      <c r="B14">
        <v>4.4499999999999998E-2</v>
      </c>
      <c r="C14">
        <v>3.5299999999999998E-2</v>
      </c>
      <c r="D14">
        <v>3.6400000000000002E-2</v>
      </c>
      <c r="E14">
        <v>3.5400000000000001E-2</v>
      </c>
      <c r="G14">
        <v>2.7E-2</v>
      </c>
      <c r="H14">
        <v>2.7E-2</v>
      </c>
      <c r="I14">
        <v>2.7E-2</v>
      </c>
      <c r="J14">
        <v>2.7699999999999999E-2</v>
      </c>
      <c r="L14">
        <v>3.09E-2</v>
      </c>
      <c r="M14">
        <v>3.3700000000000001E-2</v>
      </c>
      <c r="N14">
        <v>3.4000000000000002E-2</v>
      </c>
      <c r="O14">
        <v>3.2899999999999999E-2</v>
      </c>
      <c r="Q14">
        <v>3.5200000000000002E-2</v>
      </c>
      <c r="R14">
        <v>3.78E-2</v>
      </c>
      <c r="S14">
        <v>3.85E-2</v>
      </c>
      <c r="T14">
        <v>3.5499999999999997E-2</v>
      </c>
      <c r="W14">
        <v>3.9300000000000002E-2</v>
      </c>
      <c r="X14">
        <v>3.9699999999999999E-2</v>
      </c>
      <c r="Y14">
        <v>4.1399999999999999E-2</v>
      </c>
      <c r="Z14">
        <v>4.0500000000000001E-2</v>
      </c>
      <c r="AB14">
        <v>4.5400000000000003E-2</v>
      </c>
      <c r="AC14">
        <v>4.5699999999999998E-2</v>
      </c>
      <c r="AD14">
        <v>4.7699999999999999E-2</v>
      </c>
      <c r="AE14">
        <v>4.6600000000000003E-2</v>
      </c>
      <c r="AG14">
        <v>4.3400000000000001E-2</v>
      </c>
      <c r="AH14">
        <v>3.32E-2</v>
      </c>
      <c r="AI14">
        <v>3.4000000000000002E-2</v>
      </c>
      <c r="AJ14">
        <v>3.3700000000000001E-2</v>
      </c>
      <c r="AL14">
        <v>3.9E-2</v>
      </c>
      <c r="AM14">
        <v>4.1300000000000003E-2</v>
      </c>
      <c r="AN14">
        <v>4.1500000000000002E-2</v>
      </c>
      <c r="AO14">
        <v>3.7499999999999999E-2</v>
      </c>
      <c r="AR14">
        <v>3.8699999999999998E-2</v>
      </c>
      <c r="AS14">
        <v>3.8399999999999997E-2</v>
      </c>
      <c r="AT14">
        <v>3.9399999999999998E-2</v>
      </c>
      <c r="AU14">
        <v>3.3700000000000001E-2</v>
      </c>
      <c r="AW14">
        <v>3.8300000000000001E-2</v>
      </c>
      <c r="AX14">
        <v>4.0300000000000002E-2</v>
      </c>
      <c r="AY14">
        <v>4.0300000000000002E-2</v>
      </c>
      <c r="AZ14">
        <v>3.8300000000000001E-2</v>
      </c>
      <c r="BB14" s="77">
        <v>4.3700000000000003E-2</v>
      </c>
      <c r="BC14" s="77">
        <v>4.2799999999999998E-2</v>
      </c>
      <c r="BD14" s="77">
        <v>4.24E-2</v>
      </c>
      <c r="BE14" s="77">
        <v>3.8100000000000002E-2</v>
      </c>
      <c r="BF14" s="76"/>
      <c r="BG14" s="77">
        <v>4.3700000000000003E-2</v>
      </c>
      <c r="BH14" s="77">
        <v>4.2799999999999998E-2</v>
      </c>
      <c r="BI14" s="77">
        <v>4.24E-2</v>
      </c>
      <c r="BJ14" s="77">
        <v>3.8100000000000002E-2</v>
      </c>
    </row>
    <row r="15" spans="1:62" x14ac:dyDescent="0.35">
      <c r="A15">
        <v>5.8000000000000003E-2</v>
      </c>
      <c r="V15">
        <v>5.8000000000000003E-2</v>
      </c>
      <c r="AQ15">
        <v>5.8000000000000003E-2</v>
      </c>
      <c r="BB15" s="77"/>
      <c r="BC15" s="77"/>
      <c r="BD15" s="77"/>
      <c r="BE15" s="77"/>
      <c r="BF15" s="76"/>
      <c r="BG15" s="77"/>
      <c r="BH15" s="77"/>
      <c r="BI15" s="77"/>
      <c r="BJ15" s="77"/>
    </row>
    <row r="16" spans="1:62" x14ac:dyDescent="0.35">
      <c r="BB16" s="77"/>
      <c r="BC16" s="77"/>
      <c r="BD16" s="77"/>
      <c r="BE16" s="77"/>
      <c r="BF16" s="76"/>
      <c r="BG16" s="77"/>
      <c r="BH16" s="77"/>
      <c r="BI16" s="77"/>
      <c r="BJ16" s="77"/>
    </row>
    <row r="17" spans="1:62" x14ac:dyDescent="0.35">
      <c r="B17">
        <v>9.2799999999999994E-2</v>
      </c>
      <c r="C17">
        <v>7.0300000000000001E-2</v>
      </c>
      <c r="D17">
        <v>7.6700000000000004E-2</v>
      </c>
      <c r="E17">
        <v>7.0000000000000007E-2</v>
      </c>
      <c r="G17">
        <v>5.4300000000000001E-2</v>
      </c>
      <c r="H17">
        <v>5.6300000000000003E-2</v>
      </c>
      <c r="I17">
        <v>5.7000000000000002E-2</v>
      </c>
      <c r="J17">
        <v>5.62E-2</v>
      </c>
      <c r="L17">
        <v>6.3100000000000003E-2</v>
      </c>
      <c r="M17">
        <v>6.9199999999999998E-2</v>
      </c>
      <c r="N17">
        <v>7.2900000000000006E-2</v>
      </c>
      <c r="O17">
        <v>6.5500000000000003E-2</v>
      </c>
      <c r="Q17">
        <v>7.1999999999999995E-2</v>
      </c>
      <c r="R17">
        <v>7.7600000000000002E-2</v>
      </c>
      <c r="S17">
        <v>8.1000000000000003E-2</v>
      </c>
      <c r="W17">
        <v>8.1299999999999997E-2</v>
      </c>
      <c r="X17">
        <v>7.7700000000000005E-2</v>
      </c>
      <c r="Y17">
        <v>8.5400000000000004E-2</v>
      </c>
      <c r="Z17">
        <v>8.0500000000000002E-2</v>
      </c>
      <c r="AB17">
        <v>9.4899999999999998E-2</v>
      </c>
      <c r="AC17">
        <v>9.2600000000000002E-2</v>
      </c>
      <c r="AD17">
        <v>0.10059999999999999</v>
      </c>
      <c r="AE17">
        <v>9.3200000000000005E-2</v>
      </c>
      <c r="AG17">
        <v>9.2600000000000002E-2</v>
      </c>
      <c r="AH17">
        <v>6.9800000000000001E-2</v>
      </c>
      <c r="AI17">
        <v>7.1199999999999999E-2</v>
      </c>
      <c r="AJ17">
        <v>6.9699999999999998E-2</v>
      </c>
      <c r="AL17">
        <v>7.9500000000000001E-2</v>
      </c>
      <c r="AM17">
        <v>8.5000000000000006E-2</v>
      </c>
      <c r="AN17">
        <v>8.6999999999999994E-2</v>
      </c>
      <c r="AO17">
        <v>7.8799999999999995E-2</v>
      </c>
      <c r="AR17">
        <v>7.7700000000000005E-2</v>
      </c>
      <c r="AS17">
        <v>7.6700000000000004E-2</v>
      </c>
      <c r="AT17">
        <v>8.4000000000000005E-2</v>
      </c>
      <c r="AU17">
        <v>7.5399999999999995E-2</v>
      </c>
      <c r="AW17">
        <v>7.8299999999999995E-2</v>
      </c>
      <c r="AX17">
        <v>8.3199999999999996E-2</v>
      </c>
      <c r="AY17">
        <v>8.5199999999999998E-2</v>
      </c>
      <c r="AZ17">
        <v>7.8899999999999998E-2</v>
      </c>
      <c r="BB17" s="77">
        <v>8.9200000000000002E-2</v>
      </c>
      <c r="BC17" s="77">
        <v>8.9800000000000005E-2</v>
      </c>
      <c r="BD17" s="77">
        <v>9.5899999999999999E-2</v>
      </c>
      <c r="BE17" s="77"/>
      <c r="BF17" s="76"/>
      <c r="BG17" s="77">
        <v>8.9200000000000002E-2</v>
      </c>
      <c r="BH17" s="77">
        <v>8.9800000000000005E-2</v>
      </c>
      <c r="BI17" s="77">
        <v>9.5899999999999999E-2</v>
      </c>
      <c r="BJ17" s="77"/>
    </row>
    <row r="18" spans="1:62" x14ac:dyDescent="0.35">
      <c r="A18">
        <v>0.1</v>
      </c>
      <c r="V18">
        <v>0.1</v>
      </c>
      <c r="AQ18">
        <v>0.1</v>
      </c>
      <c r="BB18" s="77"/>
      <c r="BC18" s="77"/>
      <c r="BD18" s="77"/>
      <c r="BE18" s="77"/>
      <c r="BF18" s="76"/>
      <c r="BG18" s="77"/>
      <c r="BH18" s="77"/>
      <c r="BI18" s="77"/>
      <c r="BJ18" s="77"/>
    </row>
    <row r="19" spans="1:62" x14ac:dyDescent="0.35">
      <c r="BB19" s="77"/>
      <c r="BC19" s="77"/>
      <c r="BD19" s="77"/>
      <c r="BE19" s="77"/>
      <c r="BF19" s="76"/>
      <c r="BG19" s="77"/>
      <c r="BH19" s="77"/>
      <c r="BI19" s="77"/>
      <c r="BJ19" s="77"/>
    </row>
    <row r="20" spans="1:62" x14ac:dyDescent="0.35">
      <c r="B20">
        <v>4001</v>
      </c>
      <c r="C20" t="s">
        <v>89</v>
      </c>
      <c r="G20">
        <v>4002</v>
      </c>
      <c r="H20" t="s">
        <v>89</v>
      </c>
      <c r="L20">
        <v>4003</v>
      </c>
      <c r="M20" t="s">
        <v>89</v>
      </c>
      <c r="Q20">
        <v>4004</v>
      </c>
      <c r="R20" t="s">
        <v>89</v>
      </c>
      <c r="W20">
        <v>4005</v>
      </c>
      <c r="X20" t="s">
        <v>89</v>
      </c>
      <c r="AB20">
        <v>4006</v>
      </c>
      <c r="AC20" t="s">
        <v>89</v>
      </c>
      <c r="AG20">
        <v>4007</v>
      </c>
      <c r="AH20" t="s">
        <v>89</v>
      </c>
      <c r="AL20">
        <v>4008</v>
      </c>
      <c r="AM20" t="s">
        <v>89</v>
      </c>
      <c r="AR20">
        <v>4009</v>
      </c>
      <c r="AS20" t="s">
        <v>89</v>
      </c>
      <c r="AW20">
        <v>4010</v>
      </c>
      <c r="AX20" t="s">
        <v>89</v>
      </c>
      <c r="BB20" s="77">
        <v>4011</v>
      </c>
      <c r="BC20" s="77" t="s">
        <v>89</v>
      </c>
      <c r="BD20" s="77"/>
      <c r="BE20" s="77"/>
      <c r="BF20" s="76"/>
      <c r="BG20" s="77">
        <v>4011</v>
      </c>
      <c r="BH20" s="77" t="s">
        <v>89</v>
      </c>
      <c r="BI20" s="77"/>
      <c r="BJ20" s="77"/>
    </row>
    <row r="21" spans="1:62" x14ac:dyDescent="0.35">
      <c r="B21" t="s">
        <v>94</v>
      </c>
      <c r="G21" t="s">
        <v>94</v>
      </c>
      <c r="L21" t="s">
        <v>94</v>
      </c>
      <c r="Q21" t="s">
        <v>94</v>
      </c>
      <c r="W21" t="s">
        <v>94</v>
      </c>
      <c r="AB21" t="s">
        <v>94</v>
      </c>
      <c r="AG21" t="s">
        <v>94</v>
      </c>
      <c r="AL21" t="s">
        <v>94</v>
      </c>
      <c r="AR21" t="s">
        <v>94</v>
      </c>
      <c r="AW21" t="s">
        <v>94</v>
      </c>
      <c r="BB21" s="77" t="s">
        <v>94</v>
      </c>
      <c r="BC21" s="77"/>
      <c r="BD21" s="77"/>
      <c r="BE21" s="77"/>
      <c r="BF21" s="76"/>
      <c r="BG21" s="77" t="s">
        <v>94</v>
      </c>
      <c r="BH21" s="77"/>
      <c r="BI21" s="77"/>
      <c r="BJ21" s="77"/>
    </row>
    <row r="22" spans="1:62" x14ac:dyDescent="0.35">
      <c r="B22" t="s">
        <v>90</v>
      </c>
      <c r="C22" t="s">
        <v>91</v>
      </c>
      <c r="D22" t="s">
        <v>92</v>
      </c>
      <c r="E22" t="s">
        <v>93</v>
      </c>
      <c r="G22" t="s">
        <v>90</v>
      </c>
      <c r="H22" t="s">
        <v>91</v>
      </c>
      <c r="I22" t="s">
        <v>92</v>
      </c>
      <c r="J22" t="s">
        <v>93</v>
      </c>
      <c r="L22" t="s">
        <v>90</v>
      </c>
      <c r="M22" t="s">
        <v>91</v>
      </c>
      <c r="N22" t="s">
        <v>92</v>
      </c>
      <c r="O22" t="s">
        <v>93</v>
      </c>
      <c r="Q22" t="s">
        <v>90</v>
      </c>
      <c r="R22" t="s">
        <v>91</v>
      </c>
      <c r="S22" t="s">
        <v>92</v>
      </c>
      <c r="T22" t="s">
        <v>93</v>
      </c>
      <c r="W22" t="s">
        <v>90</v>
      </c>
      <c r="X22" t="s">
        <v>91</v>
      </c>
      <c r="Y22" t="s">
        <v>92</v>
      </c>
      <c r="Z22" t="s">
        <v>93</v>
      </c>
      <c r="AB22" t="s">
        <v>90</v>
      </c>
      <c r="AC22" t="s">
        <v>91</v>
      </c>
      <c r="AD22" t="s">
        <v>92</v>
      </c>
      <c r="AE22" t="s">
        <v>93</v>
      </c>
      <c r="AG22" t="s">
        <v>90</v>
      </c>
      <c r="AH22" t="s">
        <v>91</v>
      </c>
      <c r="AI22" t="s">
        <v>92</v>
      </c>
      <c r="AJ22" t="s">
        <v>93</v>
      </c>
      <c r="AL22" t="s">
        <v>90</v>
      </c>
      <c r="AM22" t="s">
        <v>91</v>
      </c>
      <c r="AN22" t="s">
        <v>92</v>
      </c>
      <c r="AO22" t="s">
        <v>93</v>
      </c>
      <c r="AR22" t="s">
        <v>90</v>
      </c>
      <c r="AS22" t="s">
        <v>91</v>
      </c>
      <c r="AT22" t="s">
        <v>92</v>
      </c>
      <c r="AU22" t="s">
        <v>93</v>
      </c>
      <c r="AW22" t="s">
        <v>90</v>
      </c>
      <c r="AX22" t="s">
        <v>91</v>
      </c>
      <c r="AY22" t="s">
        <v>92</v>
      </c>
      <c r="AZ22" t="s">
        <v>93</v>
      </c>
      <c r="BB22" s="77" t="s">
        <v>90</v>
      </c>
      <c r="BC22" s="77" t="s">
        <v>91</v>
      </c>
      <c r="BD22" s="77" t="s">
        <v>92</v>
      </c>
      <c r="BE22" s="77" t="s">
        <v>93</v>
      </c>
      <c r="BF22" s="76"/>
      <c r="BG22" s="77" t="s">
        <v>90</v>
      </c>
      <c r="BH22" s="77" t="s">
        <v>91</v>
      </c>
      <c r="BI22" s="77" t="s">
        <v>92</v>
      </c>
      <c r="BJ22" s="77" t="s">
        <v>93</v>
      </c>
    </row>
    <row r="23" spans="1:62" x14ac:dyDescent="0.35">
      <c r="BB23" s="77"/>
      <c r="BC23" s="77"/>
      <c r="BD23" s="77"/>
      <c r="BE23" s="77"/>
      <c r="BF23" s="76"/>
      <c r="BG23" s="77"/>
      <c r="BH23" s="77"/>
      <c r="BI23" s="77"/>
      <c r="BJ23" s="77"/>
    </row>
    <row r="24" spans="1:62" x14ac:dyDescent="0.35">
      <c r="B24">
        <v>6.0000000000000001E-3</v>
      </c>
      <c r="C24">
        <v>7.0000000000000001E-3</v>
      </c>
      <c r="D24">
        <v>7.0000000000000001E-3</v>
      </c>
      <c r="E24">
        <v>8.6999999999999994E-3</v>
      </c>
      <c r="G24">
        <v>5.0000000000000001E-3</v>
      </c>
      <c r="H24">
        <v>6.7000000000000002E-3</v>
      </c>
      <c r="I24">
        <v>6.7000000000000002E-3</v>
      </c>
      <c r="J24">
        <v>8.6999999999999994E-3</v>
      </c>
      <c r="L24">
        <v>5.7000000000000002E-3</v>
      </c>
      <c r="M24">
        <v>8.0000000000000002E-3</v>
      </c>
      <c r="N24">
        <v>8.0000000000000002E-3</v>
      </c>
      <c r="O24">
        <v>8.8999999999999999E-3</v>
      </c>
      <c r="Q24">
        <v>6.3E-3</v>
      </c>
      <c r="R24">
        <v>8.3000000000000001E-3</v>
      </c>
      <c r="S24">
        <v>8.3000000000000001E-3</v>
      </c>
      <c r="T24">
        <v>1.03E-2</v>
      </c>
      <c r="W24">
        <v>5.7000000000000002E-3</v>
      </c>
      <c r="X24">
        <v>7.0000000000000001E-3</v>
      </c>
      <c r="Y24">
        <v>7.0000000000000001E-3</v>
      </c>
      <c r="Z24">
        <v>9.7000000000000003E-3</v>
      </c>
      <c r="AB24">
        <v>6.3E-3</v>
      </c>
      <c r="AC24">
        <v>7.7000000000000002E-3</v>
      </c>
      <c r="AD24">
        <v>7.7000000000000002E-3</v>
      </c>
      <c r="AE24">
        <v>1.09E-2</v>
      </c>
      <c r="AG24">
        <v>5.4000000000000003E-3</v>
      </c>
      <c r="AH24">
        <v>6.3E-3</v>
      </c>
      <c r="AI24">
        <v>6.3E-3</v>
      </c>
      <c r="AJ24">
        <v>8.3000000000000001E-3</v>
      </c>
      <c r="AL24">
        <v>6.4999999999999997E-3</v>
      </c>
      <c r="AM24">
        <v>8.3000000000000001E-3</v>
      </c>
      <c r="AN24">
        <v>8.3000000000000001E-3</v>
      </c>
      <c r="AO24">
        <v>8.9999999999999993E-3</v>
      </c>
      <c r="AR24">
        <v>6.0000000000000001E-3</v>
      </c>
      <c r="AS24">
        <v>7.3000000000000001E-3</v>
      </c>
      <c r="AT24">
        <v>7.4000000000000003E-3</v>
      </c>
      <c r="AU24">
        <v>9.4000000000000004E-3</v>
      </c>
      <c r="AW24">
        <v>6.6E-3</v>
      </c>
      <c r="AX24">
        <v>8.3000000000000001E-3</v>
      </c>
      <c r="AY24">
        <v>8.3000000000000001E-3</v>
      </c>
      <c r="AZ24">
        <v>0.01</v>
      </c>
      <c r="BB24" s="77">
        <v>7.3000000000000001E-3</v>
      </c>
      <c r="BC24" s="77">
        <v>8.8000000000000005E-3</v>
      </c>
      <c r="BD24" s="77">
        <v>8.8000000000000005E-3</v>
      </c>
      <c r="BE24" s="77">
        <v>1.23E-2</v>
      </c>
      <c r="BF24" s="76"/>
      <c r="BG24" s="77">
        <v>7.3000000000000001E-3</v>
      </c>
      <c r="BH24" s="77">
        <v>8.8000000000000005E-3</v>
      </c>
      <c r="BI24" s="77">
        <v>8.8000000000000005E-3</v>
      </c>
      <c r="BJ24" s="77">
        <v>1.23E-2</v>
      </c>
    </row>
    <row r="25" spans="1:62" x14ac:dyDescent="0.35">
      <c r="A25">
        <v>1.1999999999999999E-3</v>
      </c>
      <c r="V25">
        <v>1.1000000000000001E-3</v>
      </c>
      <c r="AQ25">
        <v>1E-3</v>
      </c>
      <c r="BB25" s="77"/>
      <c r="BC25" s="77"/>
      <c r="BD25" s="77"/>
      <c r="BE25" s="77"/>
      <c r="BF25" s="76"/>
      <c r="BG25" s="77"/>
      <c r="BH25" s="77"/>
      <c r="BI25" s="77"/>
      <c r="BJ25" s="77"/>
    </row>
    <row r="26" spans="1:62" x14ac:dyDescent="0.35">
      <c r="BB26" s="77"/>
      <c r="BC26" s="77"/>
      <c r="BD26" s="77"/>
      <c r="BE26" s="77"/>
      <c r="BF26" s="76"/>
      <c r="BG26" s="77"/>
      <c r="BH26" s="77"/>
      <c r="BI26" s="77"/>
      <c r="BJ26" s="77"/>
    </row>
    <row r="27" spans="1:62" x14ac:dyDescent="0.35">
      <c r="B27">
        <v>7.3000000000000001E-3</v>
      </c>
      <c r="C27">
        <v>8.3000000000000001E-3</v>
      </c>
      <c r="D27">
        <v>8.3999999999999995E-3</v>
      </c>
      <c r="E27">
        <v>1.04E-2</v>
      </c>
      <c r="G27">
        <v>6.3E-3</v>
      </c>
      <c r="H27">
        <v>8.0000000000000002E-3</v>
      </c>
      <c r="I27">
        <v>8.0000000000000002E-3</v>
      </c>
      <c r="J27">
        <v>9.7000000000000003E-3</v>
      </c>
      <c r="L27">
        <v>7.1000000000000004E-3</v>
      </c>
      <c r="M27">
        <v>9.4000000000000004E-3</v>
      </c>
      <c r="N27">
        <v>9.4000000000000004E-3</v>
      </c>
      <c r="O27">
        <v>0.01</v>
      </c>
      <c r="Q27">
        <v>7.7000000000000002E-3</v>
      </c>
      <c r="R27">
        <v>0.01</v>
      </c>
      <c r="S27">
        <v>0.01</v>
      </c>
      <c r="T27">
        <v>1.18E-2</v>
      </c>
      <c r="W27">
        <v>7.3000000000000001E-3</v>
      </c>
      <c r="X27">
        <v>8.3000000000000001E-3</v>
      </c>
      <c r="Y27">
        <v>8.3999999999999995E-3</v>
      </c>
      <c r="Z27">
        <v>1.0999999999999999E-2</v>
      </c>
      <c r="AB27">
        <v>8.6E-3</v>
      </c>
      <c r="AC27">
        <v>9.4000000000000004E-3</v>
      </c>
      <c r="AD27">
        <v>9.4999999999999998E-3</v>
      </c>
      <c r="AE27">
        <v>1.23E-2</v>
      </c>
      <c r="AG27">
        <v>7.1000000000000004E-3</v>
      </c>
      <c r="AH27">
        <v>7.4000000000000003E-3</v>
      </c>
      <c r="AI27">
        <v>7.4999999999999997E-3</v>
      </c>
      <c r="AJ27">
        <v>9.7000000000000003E-3</v>
      </c>
      <c r="AL27">
        <v>8.0000000000000002E-3</v>
      </c>
      <c r="AM27">
        <v>9.7999999999999997E-3</v>
      </c>
      <c r="AN27">
        <v>9.7999999999999997E-3</v>
      </c>
      <c r="AO27">
        <v>1.0500000000000001E-2</v>
      </c>
      <c r="AR27">
        <v>7.7000000000000002E-3</v>
      </c>
      <c r="AS27">
        <v>8.3000000000000001E-3</v>
      </c>
      <c r="AT27">
        <v>8.3999999999999995E-3</v>
      </c>
      <c r="AU27">
        <v>1.0699999999999999E-2</v>
      </c>
      <c r="AW27">
        <v>7.7000000000000002E-3</v>
      </c>
      <c r="AX27">
        <v>9.7000000000000003E-3</v>
      </c>
      <c r="AY27">
        <v>9.7000000000000003E-3</v>
      </c>
      <c r="AZ27">
        <v>1.14E-2</v>
      </c>
      <c r="BB27" s="77">
        <v>8.5000000000000006E-3</v>
      </c>
      <c r="BC27" s="77">
        <v>1.0500000000000001E-2</v>
      </c>
      <c r="BD27" s="77">
        <v>1.0500000000000001E-2</v>
      </c>
      <c r="BE27" s="77">
        <v>1.55E-2</v>
      </c>
      <c r="BF27" s="76"/>
      <c r="BG27" s="77">
        <v>8.5000000000000006E-3</v>
      </c>
      <c r="BH27" s="77">
        <v>1.0500000000000001E-2</v>
      </c>
      <c r="BI27" s="77">
        <v>1.0500000000000001E-2</v>
      </c>
      <c r="BJ27" s="77">
        <v>1.55E-2</v>
      </c>
    </row>
    <row r="28" spans="1:62" x14ac:dyDescent="0.35">
      <c r="A28">
        <v>3.3999999999999998E-3</v>
      </c>
      <c r="V28">
        <v>3.2000000000000002E-3</v>
      </c>
      <c r="AQ28">
        <v>3.0000000000000001E-3</v>
      </c>
      <c r="BB28" s="77"/>
      <c r="BC28" s="77"/>
      <c r="BD28" s="77"/>
      <c r="BE28" s="77"/>
      <c r="BF28" s="76"/>
      <c r="BG28" s="77"/>
      <c r="BH28" s="77"/>
      <c r="BI28" s="77"/>
      <c r="BJ28" s="77"/>
    </row>
    <row r="29" spans="1:62" x14ac:dyDescent="0.35">
      <c r="BB29" s="77"/>
      <c r="BC29" s="77"/>
      <c r="BD29" s="77"/>
      <c r="BE29" s="77"/>
      <c r="BF29" s="76"/>
      <c r="BG29" s="77"/>
      <c r="BH29" s="77"/>
      <c r="BI29" s="77"/>
      <c r="BJ29" s="77"/>
    </row>
    <row r="30" spans="1:62" x14ac:dyDescent="0.35">
      <c r="B30">
        <v>8.0000000000000002E-3</v>
      </c>
      <c r="C30">
        <v>9.7000000000000003E-3</v>
      </c>
      <c r="D30">
        <v>9.7000000000000003E-3</v>
      </c>
      <c r="E30">
        <v>1.2E-2</v>
      </c>
      <c r="G30">
        <v>7.3000000000000001E-3</v>
      </c>
      <c r="H30">
        <v>8.6999999999999994E-3</v>
      </c>
      <c r="I30">
        <v>8.6999999999999994E-3</v>
      </c>
      <c r="J30">
        <v>1.0999999999999999E-2</v>
      </c>
      <c r="L30">
        <v>8.3000000000000001E-3</v>
      </c>
      <c r="M30">
        <v>1.09E-2</v>
      </c>
      <c r="N30">
        <v>1.09E-2</v>
      </c>
      <c r="O30">
        <v>1.09E-2</v>
      </c>
      <c r="Q30">
        <v>9.1999999999999998E-3</v>
      </c>
      <c r="R30">
        <v>1.15E-2</v>
      </c>
      <c r="S30">
        <v>1.15E-2</v>
      </c>
      <c r="T30">
        <v>1.35E-2</v>
      </c>
      <c r="W30">
        <v>8.0000000000000002E-3</v>
      </c>
      <c r="X30">
        <v>8.9999999999999993E-3</v>
      </c>
      <c r="Y30">
        <v>8.9999999999999993E-3</v>
      </c>
      <c r="Z30">
        <v>1.24E-2</v>
      </c>
      <c r="AB30">
        <v>9.1000000000000004E-3</v>
      </c>
      <c r="AC30">
        <v>0.01</v>
      </c>
      <c r="AD30">
        <v>0.01</v>
      </c>
      <c r="AE30">
        <v>1.4E-2</v>
      </c>
      <c r="AG30">
        <v>7.4000000000000003E-3</v>
      </c>
      <c r="AH30">
        <v>8.0000000000000002E-3</v>
      </c>
      <c r="AI30">
        <v>8.0000000000000002E-3</v>
      </c>
      <c r="AJ30">
        <v>1.03E-2</v>
      </c>
      <c r="AL30">
        <v>8.5000000000000006E-3</v>
      </c>
      <c r="AM30">
        <v>1.0500000000000001E-2</v>
      </c>
      <c r="AN30">
        <v>1.0500000000000001E-2</v>
      </c>
      <c r="AO30">
        <v>1.1299999999999999E-2</v>
      </c>
      <c r="AR30">
        <v>8.0000000000000002E-3</v>
      </c>
      <c r="AS30">
        <v>8.9999999999999993E-3</v>
      </c>
      <c r="AT30">
        <v>8.9999999999999993E-3</v>
      </c>
      <c r="AU30">
        <v>1.17E-2</v>
      </c>
      <c r="AW30">
        <v>8.6E-3</v>
      </c>
      <c r="AX30">
        <v>1.06E-2</v>
      </c>
      <c r="AY30">
        <v>1.06E-2</v>
      </c>
      <c r="AZ30">
        <v>1.26E-2</v>
      </c>
      <c r="BB30" s="77">
        <v>9.4999999999999998E-3</v>
      </c>
      <c r="BC30" s="77">
        <v>1.18E-2</v>
      </c>
      <c r="BD30" s="77">
        <v>1.18E-2</v>
      </c>
      <c r="BE30" s="77">
        <v>1.6E-2</v>
      </c>
      <c r="BF30" s="76"/>
      <c r="BG30" s="77">
        <v>9.4999999999999998E-3</v>
      </c>
      <c r="BH30" s="77">
        <v>1.18E-2</v>
      </c>
      <c r="BI30" s="77">
        <v>1.18E-2</v>
      </c>
      <c r="BJ30" s="77">
        <v>1.6E-2</v>
      </c>
    </row>
    <row r="31" spans="1:62" x14ac:dyDescent="0.35">
      <c r="A31">
        <v>5.4000000000000003E-3</v>
      </c>
      <c r="V31">
        <v>4.7999999999999996E-3</v>
      </c>
      <c r="AQ31">
        <v>4.4000000000000003E-3</v>
      </c>
      <c r="BB31" s="77"/>
      <c r="BC31" s="77"/>
      <c r="BD31" s="77"/>
      <c r="BE31" s="77"/>
      <c r="BF31" s="76"/>
      <c r="BG31" s="77"/>
      <c r="BH31" s="77"/>
      <c r="BI31" s="77"/>
      <c r="BJ31" s="77"/>
    </row>
    <row r="32" spans="1:62" x14ac:dyDescent="0.35">
      <c r="BB32" s="77"/>
      <c r="BC32" s="77"/>
      <c r="BD32" s="77"/>
      <c r="BE32" s="77"/>
      <c r="BF32" s="76"/>
      <c r="BG32" s="77"/>
      <c r="BH32" s="77"/>
      <c r="BI32" s="77"/>
      <c r="BJ32" s="77"/>
    </row>
    <row r="33" spans="1:62" x14ac:dyDescent="0.35">
      <c r="B33">
        <v>8.9999999999999993E-3</v>
      </c>
      <c r="C33">
        <v>1.2699999999999999E-2</v>
      </c>
      <c r="D33">
        <v>1.2699999999999999E-2</v>
      </c>
      <c r="E33">
        <v>1.77E-2</v>
      </c>
      <c r="G33">
        <v>8.6999999999999994E-3</v>
      </c>
      <c r="H33">
        <v>1.0999999999999999E-2</v>
      </c>
      <c r="I33">
        <v>1.0999999999999999E-2</v>
      </c>
      <c r="J33">
        <v>1.6400000000000001E-2</v>
      </c>
      <c r="L33">
        <v>1.09E-2</v>
      </c>
      <c r="M33">
        <v>1.46E-2</v>
      </c>
      <c r="N33">
        <v>1.46E-2</v>
      </c>
      <c r="O33">
        <v>1.26E-2</v>
      </c>
      <c r="Q33">
        <v>1.23E-2</v>
      </c>
      <c r="R33">
        <v>1.5800000000000002E-2</v>
      </c>
      <c r="S33">
        <v>1.5800000000000002E-2</v>
      </c>
      <c r="T33">
        <v>2.0799999999999999E-2</v>
      </c>
      <c r="W33">
        <v>9.2999999999999992E-3</v>
      </c>
      <c r="X33">
        <v>1.03E-2</v>
      </c>
      <c r="Y33">
        <v>1.04E-2</v>
      </c>
      <c r="Z33">
        <v>1.47E-2</v>
      </c>
      <c r="AB33">
        <v>1.09E-2</v>
      </c>
      <c r="AC33">
        <v>1.17E-2</v>
      </c>
      <c r="AD33">
        <v>1.17E-2</v>
      </c>
      <c r="AE33">
        <v>1.66E-2</v>
      </c>
      <c r="AG33">
        <v>7.7000000000000002E-3</v>
      </c>
      <c r="AH33">
        <v>9.4000000000000004E-3</v>
      </c>
      <c r="AI33">
        <v>9.4999999999999998E-3</v>
      </c>
      <c r="AJ33">
        <v>1.17E-2</v>
      </c>
      <c r="AL33">
        <v>9.7999999999999997E-3</v>
      </c>
      <c r="AM33">
        <v>1.23E-2</v>
      </c>
      <c r="AN33">
        <v>1.23E-2</v>
      </c>
      <c r="AO33">
        <v>1.2800000000000001E-2</v>
      </c>
      <c r="AR33">
        <v>8.9999999999999993E-3</v>
      </c>
      <c r="AS33">
        <v>0.01</v>
      </c>
      <c r="AT33">
        <v>0.01</v>
      </c>
      <c r="AU33">
        <v>1.37E-2</v>
      </c>
      <c r="AW33">
        <v>1.06E-2</v>
      </c>
      <c r="AX33">
        <v>1.26E-2</v>
      </c>
      <c r="AY33">
        <v>1.26E-2</v>
      </c>
      <c r="AZ33">
        <v>1.49E-2</v>
      </c>
      <c r="BB33" s="77">
        <v>1.18E-2</v>
      </c>
      <c r="BC33" s="77">
        <v>1.4E-2</v>
      </c>
      <c r="BD33" s="77">
        <v>1.4E-2</v>
      </c>
      <c r="BE33" s="77">
        <v>1.7000000000000001E-2</v>
      </c>
      <c r="BF33" s="76"/>
      <c r="BG33" s="77">
        <v>1.18E-2</v>
      </c>
      <c r="BH33" s="77">
        <v>1.4E-2</v>
      </c>
      <c r="BI33" s="77">
        <v>1.4E-2</v>
      </c>
      <c r="BJ33" s="77">
        <v>1.7000000000000001E-2</v>
      </c>
    </row>
    <row r="34" spans="1:62" x14ac:dyDescent="0.35">
      <c r="A34">
        <v>8.5000000000000006E-3</v>
      </c>
      <c r="V34">
        <v>7.4000000000000003E-3</v>
      </c>
      <c r="AQ34">
        <v>6.4000000000000003E-3</v>
      </c>
      <c r="BB34" s="77"/>
      <c r="BC34" s="77"/>
      <c r="BD34" s="77"/>
      <c r="BE34" s="77"/>
    </row>
    <row r="36" spans="1:62" x14ac:dyDescent="0.35">
      <c r="B36" t="s">
        <v>117</v>
      </c>
    </row>
    <row r="37" spans="1:62" x14ac:dyDescent="0.35">
      <c r="B37" t="s">
        <v>118</v>
      </c>
    </row>
    <row r="38" spans="1:62" x14ac:dyDescent="0.35">
      <c r="B38" t="s">
        <v>119</v>
      </c>
    </row>
    <row r="39" spans="1:62" x14ac:dyDescent="0.35">
      <c r="B39" t="s">
        <v>1</v>
      </c>
    </row>
    <row r="40" spans="1:62" x14ac:dyDescent="0.35">
      <c r="B40" t="s">
        <v>120</v>
      </c>
    </row>
    <row r="42" spans="1:62" x14ac:dyDescent="0.35">
      <c r="B42" t="s">
        <v>2</v>
      </c>
    </row>
    <row r="43" spans="1:62" x14ac:dyDescent="0.35">
      <c r="B43" t="s">
        <v>121</v>
      </c>
    </row>
    <row r="45" spans="1:62" x14ac:dyDescent="0.35">
      <c r="B45" t="s">
        <v>3</v>
      </c>
    </row>
    <row r="46" spans="1:62" x14ac:dyDescent="0.35">
      <c r="B46" t="s">
        <v>122</v>
      </c>
    </row>
    <row r="48" spans="1:62" x14ac:dyDescent="0.35">
      <c r="B48" t="s">
        <v>4</v>
      </c>
    </row>
    <row r="49" spans="2:2" x14ac:dyDescent="0.35">
      <c r="B49" t="s">
        <v>123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H33"/>
  <sheetViews>
    <sheetView topLeftCell="AJ34" zoomScale="40" zoomScaleNormal="40" workbookViewId="0">
      <selection activeCell="J3" sqref="J3"/>
    </sheetView>
  </sheetViews>
  <sheetFormatPr defaultRowHeight="14.5" x14ac:dyDescent="0.35"/>
  <cols>
    <col min="31" max="31" width="9.54296875" customWidth="1"/>
  </cols>
  <sheetData>
    <row r="3" spans="1:60" x14ac:dyDescent="0.35">
      <c r="A3" t="s">
        <v>87</v>
      </c>
    </row>
    <row r="4" spans="1:60" x14ac:dyDescent="0.35">
      <c r="A4" t="e">
        <f>------------Frame</f>
        <v>#NAME?</v>
      </c>
      <c r="B4">
        <v>4001</v>
      </c>
      <c r="C4" t="s">
        <v>89</v>
      </c>
      <c r="G4">
        <v>4002</v>
      </c>
      <c r="H4" t="s">
        <v>89</v>
      </c>
      <c r="L4">
        <v>4003</v>
      </c>
      <c r="M4" t="s">
        <v>89</v>
      </c>
      <c r="Q4">
        <v>4004</v>
      </c>
      <c r="R4" t="s">
        <v>89</v>
      </c>
      <c r="V4">
        <v>4005</v>
      </c>
      <c r="W4" t="s">
        <v>89</v>
      </c>
      <c r="AA4">
        <v>4006</v>
      </c>
      <c r="AB4" t="s">
        <v>89</v>
      </c>
      <c r="AF4">
        <v>4007</v>
      </c>
      <c r="AG4" t="s">
        <v>89</v>
      </c>
      <c r="AK4">
        <v>4008</v>
      </c>
      <c r="AL4" t="s">
        <v>89</v>
      </c>
      <c r="AP4">
        <v>4009</v>
      </c>
      <c r="AQ4" t="s">
        <v>89</v>
      </c>
      <c r="AU4">
        <v>4010</v>
      </c>
      <c r="AV4" t="s">
        <v>89</v>
      </c>
      <c r="AZ4">
        <v>4011</v>
      </c>
      <c r="BA4" t="s">
        <v>89</v>
      </c>
      <c r="BF4">
        <v>4012</v>
      </c>
      <c r="BG4" t="s">
        <v>89</v>
      </c>
    </row>
    <row r="5" spans="1:60" x14ac:dyDescent="0.35">
      <c r="A5" t="s">
        <v>88</v>
      </c>
    </row>
    <row r="6" spans="1:60" x14ac:dyDescent="0.35">
      <c r="B6" t="s">
        <v>90</v>
      </c>
      <c r="C6" t="s">
        <v>91</v>
      </c>
      <c r="D6" t="s">
        <v>92</v>
      </c>
      <c r="E6" t="s">
        <v>93</v>
      </c>
      <c r="G6" t="s">
        <v>90</v>
      </c>
      <c r="H6" t="s">
        <v>91</v>
      </c>
      <c r="I6" t="s">
        <v>92</v>
      </c>
      <c r="J6" t="s">
        <v>93</v>
      </c>
      <c r="L6" t="s">
        <v>90</v>
      </c>
      <c r="M6" t="s">
        <v>91</v>
      </c>
      <c r="N6" t="s">
        <v>92</v>
      </c>
      <c r="O6" t="s">
        <v>93</v>
      </c>
      <c r="Q6" t="s">
        <v>90</v>
      </c>
      <c r="R6" t="s">
        <v>91</v>
      </c>
      <c r="S6" t="s">
        <v>92</v>
      </c>
      <c r="T6" t="s">
        <v>93</v>
      </c>
      <c r="V6" t="s">
        <v>90</v>
      </c>
      <c r="W6" t="s">
        <v>91</v>
      </c>
      <c r="X6" t="s">
        <v>92</v>
      </c>
      <c r="Y6" t="s">
        <v>93</v>
      </c>
      <c r="AA6" t="s">
        <v>90</v>
      </c>
      <c r="AB6" t="s">
        <v>91</v>
      </c>
      <c r="AC6" t="s">
        <v>92</v>
      </c>
      <c r="AD6" t="s">
        <v>93</v>
      </c>
      <c r="AF6" t="s">
        <v>90</v>
      </c>
      <c r="AG6" t="s">
        <v>91</v>
      </c>
      <c r="AH6" t="s">
        <v>92</v>
      </c>
      <c r="AI6" t="s">
        <v>93</v>
      </c>
      <c r="AK6" t="s">
        <v>90</v>
      </c>
      <c r="AL6" t="s">
        <v>91</v>
      </c>
      <c r="AM6" t="s">
        <v>92</v>
      </c>
      <c r="AN6" t="s">
        <v>93</v>
      </c>
      <c r="AP6" t="s">
        <v>90</v>
      </c>
      <c r="AQ6" t="s">
        <v>91</v>
      </c>
      <c r="AR6" t="s">
        <v>92</v>
      </c>
      <c r="AS6" t="s">
        <v>93</v>
      </c>
      <c r="AU6" t="s">
        <v>90</v>
      </c>
      <c r="AV6" t="s">
        <v>91</v>
      </c>
      <c r="AW6" t="s">
        <v>92</v>
      </c>
      <c r="AX6" t="s">
        <v>93</v>
      </c>
      <c r="AZ6" t="s">
        <v>90</v>
      </c>
      <c r="BA6" t="s">
        <v>91</v>
      </c>
      <c r="BB6" t="s">
        <v>92</v>
      </c>
      <c r="BC6" t="s">
        <v>93</v>
      </c>
      <c r="BE6" t="s">
        <v>90</v>
      </c>
      <c r="BF6" t="s">
        <v>91</v>
      </c>
      <c r="BG6" t="s">
        <v>92</v>
      </c>
      <c r="BH6" t="s">
        <v>93</v>
      </c>
    </row>
    <row r="8" spans="1:60" x14ac:dyDescent="0.35">
      <c r="B8">
        <v>7.7000000000000002E-3</v>
      </c>
      <c r="C8">
        <v>8.3000000000000001E-3</v>
      </c>
      <c r="D8">
        <v>8.3999999999999995E-3</v>
      </c>
      <c r="E8">
        <v>9.4000000000000004E-3</v>
      </c>
      <c r="G8">
        <v>6.3E-3</v>
      </c>
      <c r="H8">
        <v>7.3000000000000001E-3</v>
      </c>
      <c r="I8">
        <v>7.4000000000000003E-3</v>
      </c>
      <c r="J8">
        <v>8.6999999999999994E-3</v>
      </c>
      <c r="L8">
        <v>6.8999999999999999E-3</v>
      </c>
      <c r="M8">
        <v>9.1999999999999998E-3</v>
      </c>
      <c r="N8">
        <v>9.1999999999999998E-3</v>
      </c>
      <c r="O8">
        <v>9.4999999999999998E-3</v>
      </c>
      <c r="Q8">
        <v>7.7000000000000002E-3</v>
      </c>
      <c r="R8">
        <v>9.4999999999999998E-3</v>
      </c>
      <c r="S8">
        <v>9.4999999999999998E-3</v>
      </c>
      <c r="T8">
        <v>1.03E-2</v>
      </c>
      <c r="V8">
        <v>8.0000000000000002E-3</v>
      </c>
      <c r="W8">
        <v>8.3000000000000001E-3</v>
      </c>
      <c r="X8">
        <v>8.3999999999999995E-3</v>
      </c>
      <c r="Y8">
        <v>1.04E-2</v>
      </c>
      <c r="AA8">
        <v>8.8999999999999999E-3</v>
      </c>
      <c r="AB8">
        <v>9.4000000000000004E-3</v>
      </c>
      <c r="AC8">
        <v>9.4999999999999998E-3</v>
      </c>
      <c r="AD8">
        <v>1.15E-2</v>
      </c>
      <c r="AF8">
        <v>7.4000000000000003E-3</v>
      </c>
      <c r="AG8">
        <v>7.4000000000000003E-3</v>
      </c>
      <c r="AH8">
        <v>7.4999999999999997E-3</v>
      </c>
      <c r="AI8">
        <v>8.8999999999999999E-3</v>
      </c>
      <c r="AK8">
        <v>8.0000000000000002E-3</v>
      </c>
      <c r="AL8">
        <v>9.7999999999999997E-3</v>
      </c>
      <c r="AM8">
        <v>9.7999999999999997E-3</v>
      </c>
      <c r="AN8">
        <v>9.4999999999999998E-3</v>
      </c>
      <c r="AP8">
        <v>8.0000000000000002E-3</v>
      </c>
      <c r="AQ8">
        <v>8.6999999999999994E-3</v>
      </c>
      <c r="AR8">
        <v>8.6999999999999994E-3</v>
      </c>
      <c r="AS8">
        <v>8.9999999999999993E-3</v>
      </c>
      <c r="AU8">
        <v>7.7000000000000002E-3</v>
      </c>
      <c r="AV8">
        <v>9.7000000000000003E-3</v>
      </c>
      <c r="AW8">
        <v>9.7000000000000003E-3</v>
      </c>
      <c r="AX8">
        <v>0.01</v>
      </c>
      <c r="AZ8">
        <v>8.8000000000000005E-3</v>
      </c>
      <c r="BA8">
        <v>0.01</v>
      </c>
      <c r="BB8">
        <v>1.03E-2</v>
      </c>
      <c r="BC8">
        <v>1.0999999999999999E-2</v>
      </c>
      <c r="BE8">
        <v>7.4999999999999997E-3</v>
      </c>
      <c r="BF8">
        <v>8.0000000000000002E-3</v>
      </c>
      <c r="BG8">
        <v>8.0000000000000002E-3</v>
      </c>
      <c r="BH8">
        <v>1.0800000000000001E-2</v>
      </c>
    </row>
    <row r="11" spans="1:60" x14ac:dyDescent="0.35">
      <c r="B11">
        <v>1.3299999999999999E-2</v>
      </c>
      <c r="C11">
        <v>1.2699999999999999E-2</v>
      </c>
      <c r="D11">
        <v>1.2699999999999999E-2</v>
      </c>
      <c r="E11">
        <v>1.37E-2</v>
      </c>
      <c r="G11">
        <v>9.2999999999999992E-3</v>
      </c>
      <c r="H11">
        <v>1.0699999999999999E-2</v>
      </c>
      <c r="I11">
        <v>1.0699999999999999E-2</v>
      </c>
      <c r="J11">
        <v>1.34E-2</v>
      </c>
      <c r="L11">
        <v>1.06E-2</v>
      </c>
      <c r="M11">
        <v>1.32E-2</v>
      </c>
      <c r="N11">
        <v>1.32E-2</v>
      </c>
      <c r="O11">
        <v>1.43E-2</v>
      </c>
      <c r="Q11">
        <v>1.2E-2</v>
      </c>
      <c r="R11">
        <v>1.43E-2</v>
      </c>
      <c r="S11">
        <v>1.43E-2</v>
      </c>
      <c r="T11">
        <v>1.6500000000000001E-2</v>
      </c>
      <c r="V11">
        <v>1.2699999999999999E-2</v>
      </c>
      <c r="W11">
        <v>1.2999999999999999E-2</v>
      </c>
      <c r="X11">
        <v>1.2999999999999999E-2</v>
      </c>
      <c r="Y11">
        <v>1.44E-2</v>
      </c>
      <c r="AA11">
        <v>1.43E-2</v>
      </c>
      <c r="AB11">
        <v>1.46E-2</v>
      </c>
      <c r="AC11">
        <v>1.46E-2</v>
      </c>
      <c r="AD11">
        <v>1.6299999999999999E-2</v>
      </c>
      <c r="AF11">
        <v>1.23E-2</v>
      </c>
      <c r="AG11">
        <v>1.12E-2</v>
      </c>
      <c r="AH11">
        <v>1.12E-2</v>
      </c>
      <c r="AI11">
        <v>1.29E-2</v>
      </c>
      <c r="AK11">
        <v>1.2500000000000001E-2</v>
      </c>
      <c r="AL11">
        <v>1.4500000000000001E-2</v>
      </c>
      <c r="AM11">
        <v>1.4500000000000001E-2</v>
      </c>
      <c r="AN11">
        <v>1.4E-2</v>
      </c>
      <c r="AP11">
        <v>1.2699999999999999E-2</v>
      </c>
      <c r="AQ11">
        <v>1.2999999999999999E-2</v>
      </c>
      <c r="AR11">
        <v>1.2999999999999999E-2</v>
      </c>
      <c r="AS11">
        <v>1.34E-2</v>
      </c>
      <c r="AU11">
        <v>1.23E-2</v>
      </c>
      <c r="AV11">
        <v>1.4E-2</v>
      </c>
      <c r="AW11">
        <v>1.4E-2</v>
      </c>
      <c r="AX11">
        <v>1.43E-2</v>
      </c>
      <c r="AZ11">
        <v>1.38E-2</v>
      </c>
      <c r="BA11">
        <v>1.4800000000000001E-2</v>
      </c>
      <c r="BB11">
        <v>1.55E-2</v>
      </c>
      <c r="BC11">
        <v>1.5299999999999999E-2</v>
      </c>
      <c r="BE11">
        <v>1.2E-2</v>
      </c>
      <c r="BF11">
        <v>1.2E-2</v>
      </c>
      <c r="BG11">
        <v>1.2E-2</v>
      </c>
      <c r="BH11">
        <v>1.4500000000000001E-2</v>
      </c>
    </row>
    <row r="14" spans="1:60" x14ac:dyDescent="0.35">
      <c r="B14">
        <v>5.2299999999999999E-2</v>
      </c>
      <c r="C14">
        <v>3.9300000000000002E-2</v>
      </c>
      <c r="D14">
        <v>3.9399999999999998E-2</v>
      </c>
      <c r="E14">
        <v>4.0399999999999998E-2</v>
      </c>
      <c r="G14">
        <v>3.1E-2</v>
      </c>
      <c r="H14">
        <v>2.8000000000000001E-2</v>
      </c>
      <c r="I14">
        <v>2.8000000000000001E-2</v>
      </c>
      <c r="J14">
        <v>2.9700000000000001E-2</v>
      </c>
      <c r="L14">
        <v>3.5999999999999997E-2</v>
      </c>
      <c r="M14">
        <v>3.8899999999999997E-2</v>
      </c>
      <c r="N14">
        <v>3.8899999999999997E-2</v>
      </c>
      <c r="O14">
        <v>3.6600000000000001E-2</v>
      </c>
      <c r="Q14">
        <v>4.1000000000000002E-2</v>
      </c>
      <c r="R14">
        <v>4.3499999999999997E-2</v>
      </c>
      <c r="S14">
        <v>4.3499999999999997E-2</v>
      </c>
      <c r="T14">
        <v>3.85E-2</v>
      </c>
      <c r="V14">
        <v>4.8000000000000001E-2</v>
      </c>
      <c r="W14">
        <v>4.5999999999999999E-2</v>
      </c>
      <c r="X14">
        <v>4.7399999999999998E-2</v>
      </c>
      <c r="Y14">
        <v>4.8000000000000001E-2</v>
      </c>
      <c r="AA14">
        <v>5.57E-2</v>
      </c>
      <c r="AB14">
        <v>5.3400000000000003E-2</v>
      </c>
      <c r="AC14">
        <v>5.4600000000000003E-2</v>
      </c>
      <c r="AD14">
        <v>5.5500000000000001E-2</v>
      </c>
      <c r="AF14">
        <v>4.8599999999999997E-2</v>
      </c>
      <c r="AG14">
        <v>3.5400000000000001E-2</v>
      </c>
      <c r="AH14">
        <v>3.5499999999999997E-2</v>
      </c>
      <c r="AI14">
        <v>3.5999999999999997E-2</v>
      </c>
      <c r="AK14">
        <v>4.6300000000000001E-2</v>
      </c>
      <c r="AL14">
        <v>4.8800000000000003E-2</v>
      </c>
      <c r="AM14">
        <v>4.8800000000000003E-2</v>
      </c>
      <c r="AN14">
        <v>4.0500000000000001E-2</v>
      </c>
      <c r="AP14">
        <v>4.8000000000000001E-2</v>
      </c>
      <c r="AQ14">
        <v>4.5999999999999999E-2</v>
      </c>
      <c r="AR14">
        <v>4.6399999999999997E-2</v>
      </c>
      <c r="AS14">
        <v>3.6400000000000002E-2</v>
      </c>
      <c r="AU14">
        <v>4.7100000000000003E-2</v>
      </c>
      <c r="AV14">
        <v>4.9399999999999999E-2</v>
      </c>
      <c r="AW14">
        <v>4.9399999999999999E-2</v>
      </c>
      <c r="AX14">
        <v>4.3499999999999997E-2</v>
      </c>
      <c r="AZ14">
        <v>5.3999999999999999E-2</v>
      </c>
      <c r="BA14">
        <v>4.9000000000000002E-2</v>
      </c>
      <c r="BB14">
        <v>5.6000000000000001E-2</v>
      </c>
      <c r="BC14">
        <v>4.2999999999999997E-2</v>
      </c>
      <c r="BE14">
        <v>4.0800000000000003E-2</v>
      </c>
      <c r="BF14">
        <v>4.0500000000000001E-2</v>
      </c>
      <c r="BG14">
        <v>4.0500000000000001E-2</v>
      </c>
      <c r="BH14">
        <v>4.2000000000000003E-2</v>
      </c>
    </row>
    <row r="17" spans="1:60" x14ac:dyDescent="0.35">
      <c r="B17">
        <v>0.12470000000000001</v>
      </c>
      <c r="C17">
        <v>8.8300000000000003E-2</v>
      </c>
      <c r="D17">
        <v>0.09</v>
      </c>
      <c r="E17">
        <v>8.6999999999999994E-2</v>
      </c>
      <c r="G17">
        <v>7.0300000000000001E-2</v>
      </c>
      <c r="H17">
        <v>6.6299999999999998E-2</v>
      </c>
      <c r="I17">
        <v>6.6400000000000001E-2</v>
      </c>
      <c r="J17">
        <v>6.9400000000000003E-2</v>
      </c>
      <c r="L17">
        <v>8.2000000000000003E-2</v>
      </c>
      <c r="M17">
        <v>8.6900000000000005E-2</v>
      </c>
      <c r="N17">
        <v>8.6900000000000005E-2</v>
      </c>
      <c r="O17">
        <v>8.1699999999999995E-2</v>
      </c>
      <c r="Q17">
        <v>9.35E-2</v>
      </c>
      <c r="R17">
        <v>9.6799999999999997E-2</v>
      </c>
      <c r="S17">
        <v>9.6799999999999997E-2</v>
      </c>
      <c r="T17">
        <v>9.0800000000000006E-2</v>
      </c>
      <c r="V17">
        <v>0.1103</v>
      </c>
      <c r="W17">
        <v>9.8299999999999998E-2</v>
      </c>
      <c r="X17">
        <v>0.106</v>
      </c>
      <c r="Y17">
        <v>9.9000000000000005E-2</v>
      </c>
      <c r="AA17">
        <v>0.1283</v>
      </c>
      <c r="AB17">
        <v>0.114</v>
      </c>
      <c r="AC17">
        <v>0.1232</v>
      </c>
      <c r="AD17">
        <v>0.1149</v>
      </c>
      <c r="AF17">
        <v>0.11600000000000001</v>
      </c>
      <c r="AG17">
        <v>8.4900000000000003E-2</v>
      </c>
      <c r="AH17">
        <v>8.6300000000000002E-2</v>
      </c>
      <c r="AI17">
        <v>8.5500000000000007E-2</v>
      </c>
      <c r="AK17">
        <v>0.1022</v>
      </c>
      <c r="AL17">
        <v>0.105</v>
      </c>
      <c r="AM17">
        <v>0.105</v>
      </c>
      <c r="AN17">
        <v>9.6799999999999997E-2</v>
      </c>
      <c r="AP17">
        <v>0.1077</v>
      </c>
      <c r="AQ17">
        <v>9.8299999999999998E-2</v>
      </c>
      <c r="AR17">
        <v>0.10340000000000001</v>
      </c>
      <c r="AS17">
        <v>9.3399999999999997E-2</v>
      </c>
      <c r="AU17">
        <v>0.1017</v>
      </c>
      <c r="AV17">
        <v>0.10829999999999999</v>
      </c>
      <c r="AW17">
        <v>0.10920000000000001</v>
      </c>
      <c r="AX17">
        <v>9.7699999999999995E-2</v>
      </c>
      <c r="AZ17">
        <v>0.1158</v>
      </c>
      <c r="BA17">
        <v>0.1118</v>
      </c>
      <c r="BB17">
        <v>0.12189999999999999</v>
      </c>
      <c r="BC17">
        <v>0.10879999999999999</v>
      </c>
      <c r="BE17">
        <v>0.10680000000000001</v>
      </c>
      <c r="BF17">
        <v>8.9800000000000005E-2</v>
      </c>
      <c r="BG17">
        <v>9.0800000000000006E-2</v>
      </c>
      <c r="BH17">
        <v>9.4E-2</v>
      </c>
    </row>
    <row r="19" spans="1:60" x14ac:dyDescent="0.35">
      <c r="A19" t="s">
        <v>87</v>
      </c>
    </row>
    <row r="20" spans="1:60" x14ac:dyDescent="0.35">
      <c r="A20" t="e">
        <f>------------Frame</f>
        <v>#NAME?</v>
      </c>
      <c r="B20">
        <v>4001</v>
      </c>
      <c r="C20" t="s">
        <v>89</v>
      </c>
      <c r="G20">
        <v>4002</v>
      </c>
      <c r="H20" t="s">
        <v>89</v>
      </c>
      <c r="L20">
        <v>4003</v>
      </c>
      <c r="M20" t="s">
        <v>89</v>
      </c>
      <c r="Q20">
        <v>4004</v>
      </c>
      <c r="R20" t="s">
        <v>89</v>
      </c>
      <c r="V20">
        <v>4005</v>
      </c>
      <c r="W20" t="s">
        <v>89</v>
      </c>
      <c r="AA20">
        <v>4006</v>
      </c>
      <c r="AB20" t="s">
        <v>89</v>
      </c>
      <c r="AF20">
        <v>4007</v>
      </c>
      <c r="AG20" t="s">
        <v>89</v>
      </c>
      <c r="AK20">
        <v>4008</v>
      </c>
      <c r="AL20" t="s">
        <v>89</v>
      </c>
      <c r="AP20">
        <v>4009</v>
      </c>
      <c r="AQ20" t="s">
        <v>89</v>
      </c>
      <c r="AU20">
        <v>4010</v>
      </c>
      <c r="AV20" t="s">
        <v>89</v>
      </c>
      <c r="AZ20">
        <v>4011</v>
      </c>
      <c r="BA20" t="s">
        <v>89</v>
      </c>
      <c r="BF20">
        <v>4012</v>
      </c>
      <c r="BG20" t="s">
        <v>89</v>
      </c>
    </row>
    <row r="21" spans="1:60" x14ac:dyDescent="0.35">
      <c r="A21" t="e">
        <f>--------------Concrete</f>
        <v>#NAME?</v>
      </c>
      <c r="B21" t="s">
        <v>94</v>
      </c>
      <c r="G21" t="s">
        <v>94</v>
      </c>
      <c r="L21" t="s">
        <v>94</v>
      </c>
      <c r="Q21" t="s">
        <v>94</v>
      </c>
      <c r="V21" t="s">
        <v>94</v>
      </c>
      <c r="AA21" t="s">
        <v>94</v>
      </c>
      <c r="AF21" t="s">
        <v>94</v>
      </c>
      <c r="AK21" t="s">
        <v>94</v>
      </c>
      <c r="AP21" t="s">
        <v>94</v>
      </c>
      <c r="AU21" t="s">
        <v>94</v>
      </c>
      <c r="AZ21" t="s">
        <v>94</v>
      </c>
      <c r="BF21" t="s">
        <v>94</v>
      </c>
    </row>
    <row r="22" spans="1:60" x14ac:dyDescent="0.35">
      <c r="B22" t="s">
        <v>90</v>
      </c>
      <c r="C22" t="s">
        <v>91</v>
      </c>
      <c r="D22" t="s">
        <v>92</v>
      </c>
      <c r="E22" t="s">
        <v>93</v>
      </c>
      <c r="G22" t="s">
        <v>90</v>
      </c>
      <c r="H22" t="s">
        <v>91</v>
      </c>
      <c r="I22" t="s">
        <v>92</v>
      </c>
      <c r="J22" t="s">
        <v>93</v>
      </c>
      <c r="L22" t="s">
        <v>90</v>
      </c>
      <c r="M22" t="s">
        <v>91</v>
      </c>
      <c r="N22" t="s">
        <v>92</v>
      </c>
      <c r="O22" t="s">
        <v>93</v>
      </c>
      <c r="Q22" t="s">
        <v>90</v>
      </c>
      <c r="R22" t="s">
        <v>91</v>
      </c>
      <c r="S22" t="s">
        <v>92</v>
      </c>
      <c r="T22" t="s">
        <v>93</v>
      </c>
      <c r="V22" t="s">
        <v>90</v>
      </c>
      <c r="W22" t="s">
        <v>91</v>
      </c>
      <c r="X22" t="s">
        <v>92</v>
      </c>
      <c r="Y22" t="s">
        <v>93</v>
      </c>
      <c r="AA22" t="s">
        <v>90</v>
      </c>
      <c r="AB22" t="s">
        <v>91</v>
      </c>
      <c r="AC22" t="s">
        <v>92</v>
      </c>
      <c r="AD22" t="s">
        <v>93</v>
      </c>
      <c r="AF22" t="s">
        <v>90</v>
      </c>
      <c r="AG22" t="s">
        <v>91</v>
      </c>
      <c r="AH22" t="s">
        <v>92</v>
      </c>
      <c r="AI22" t="s">
        <v>93</v>
      </c>
      <c r="AK22" t="s">
        <v>90</v>
      </c>
      <c r="AL22" t="s">
        <v>91</v>
      </c>
      <c r="AM22" t="s">
        <v>92</v>
      </c>
      <c r="AN22" t="s">
        <v>93</v>
      </c>
      <c r="AP22" t="s">
        <v>90</v>
      </c>
      <c r="AQ22" t="s">
        <v>91</v>
      </c>
      <c r="AR22" t="s">
        <v>92</v>
      </c>
      <c r="AS22" t="s">
        <v>93</v>
      </c>
      <c r="AU22" t="s">
        <v>90</v>
      </c>
      <c r="AV22" t="s">
        <v>91</v>
      </c>
      <c r="AW22" t="s">
        <v>92</v>
      </c>
      <c r="AX22" t="s">
        <v>93</v>
      </c>
      <c r="AZ22" t="s">
        <v>90</v>
      </c>
      <c r="BA22" t="s">
        <v>91</v>
      </c>
      <c r="BB22" t="s">
        <v>92</v>
      </c>
      <c r="BC22" t="s">
        <v>93</v>
      </c>
      <c r="BE22" t="s">
        <v>90</v>
      </c>
      <c r="BF22" t="s">
        <v>91</v>
      </c>
      <c r="BG22" t="s">
        <v>92</v>
      </c>
      <c r="BH22" t="s">
        <v>93</v>
      </c>
    </row>
    <row r="24" spans="1:60" x14ac:dyDescent="0.35">
      <c r="B24">
        <v>7.3000000000000001E-3</v>
      </c>
      <c r="C24">
        <v>8.6999999999999994E-3</v>
      </c>
      <c r="D24">
        <v>8.6999999999999994E-3</v>
      </c>
      <c r="E24">
        <v>1.0999999999999999E-2</v>
      </c>
      <c r="G24">
        <v>6.3E-3</v>
      </c>
      <c r="H24">
        <v>8.6999999999999994E-3</v>
      </c>
      <c r="I24">
        <v>8.6999999999999994E-3</v>
      </c>
      <c r="J24">
        <v>1.14E-2</v>
      </c>
      <c r="L24">
        <v>7.4000000000000003E-3</v>
      </c>
      <c r="M24">
        <v>0.01</v>
      </c>
      <c r="N24">
        <v>0.01</v>
      </c>
      <c r="O24">
        <v>1.03E-2</v>
      </c>
      <c r="Q24">
        <v>8.0000000000000002E-3</v>
      </c>
      <c r="R24">
        <v>1.0500000000000001E-2</v>
      </c>
      <c r="S24">
        <v>1.0500000000000001E-2</v>
      </c>
      <c r="T24">
        <v>1.4E-2</v>
      </c>
      <c r="V24">
        <v>7.0000000000000001E-3</v>
      </c>
      <c r="W24">
        <v>8.3000000000000001E-3</v>
      </c>
      <c r="X24">
        <v>8.3999999999999995E-3</v>
      </c>
      <c r="Y24">
        <v>1.0999999999999999E-2</v>
      </c>
      <c r="AA24">
        <v>8.0000000000000002E-3</v>
      </c>
      <c r="AB24">
        <v>9.1999999999999998E-3</v>
      </c>
      <c r="AC24">
        <v>9.1999999999999998E-3</v>
      </c>
      <c r="AD24">
        <v>1.26E-2</v>
      </c>
      <c r="AF24">
        <v>6.8999999999999999E-3</v>
      </c>
      <c r="AG24">
        <v>7.4000000000000003E-3</v>
      </c>
      <c r="AH24">
        <v>7.4999999999999997E-3</v>
      </c>
      <c r="AI24">
        <v>9.7000000000000003E-3</v>
      </c>
      <c r="AK24">
        <v>7.7999999999999996E-3</v>
      </c>
      <c r="AL24">
        <v>9.4999999999999998E-3</v>
      </c>
      <c r="AM24">
        <v>9.4999999999999998E-3</v>
      </c>
      <c r="AN24">
        <v>1.0500000000000001E-2</v>
      </c>
      <c r="AP24">
        <v>7.3000000000000001E-3</v>
      </c>
      <c r="AQ24">
        <v>8.3000000000000001E-3</v>
      </c>
      <c r="AR24">
        <v>8.3999999999999995E-3</v>
      </c>
      <c r="AS24">
        <v>1.14E-2</v>
      </c>
      <c r="AU24">
        <v>7.4000000000000003E-3</v>
      </c>
      <c r="AV24">
        <v>9.7000000000000003E-3</v>
      </c>
      <c r="AW24">
        <v>9.7000000000000003E-3</v>
      </c>
      <c r="AX24">
        <v>1.2E-2</v>
      </c>
      <c r="AZ24">
        <v>8.3000000000000001E-3</v>
      </c>
      <c r="BA24">
        <v>1.03E-2</v>
      </c>
      <c r="BB24">
        <v>1.03E-2</v>
      </c>
      <c r="BC24">
        <v>2.1499999999999998E-2</v>
      </c>
      <c r="BE24">
        <v>7.3000000000000001E-3</v>
      </c>
      <c r="BF24">
        <v>8.5000000000000006E-3</v>
      </c>
      <c r="BG24">
        <v>8.5000000000000006E-3</v>
      </c>
      <c r="BH24">
        <v>1.23E-2</v>
      </c>
    </row>
    <row r="27" spans="1:60" x14ac:dyDescent="0.35">
      <c r="B27">
        <v>9.2999999999999992E-3</v>
      </c>
      <c r="C27">
        <v>1.4E-2</v>
      </c>
      <c r="D27">
        <v>1.4E-2</v>
      </c>
      <c r="E27">
        <v>1.9E-2</v>
      </c>
      <c r="G27">
        <v>0.01</v>
      </c>
      <c r="H27">
        <v>1.37E-2</v>
      </c>
      <c r="I27">
        <v>1.37E-2</v>
      </c>
      <c r="J27">
        <v>1.9E-2</v>
      </c>
      <c r="L27">
        <v>1.2E-2</v>
      </c>
      <c r="M27">
        <v>1.6E-2</v>
      </c>
      <c r="N27">
        <v>1.6E-2</v>
      </c>
      <c r="O27">
        <v>1.52E-2</v>
      </c>
      <c r="Q27">
        <v>1.35E-2</v>
      </c>
      <c r="R27">
        <v>1.7299999999999999E-2</v>
      </c>
      <c r="S27">
        <v>1.7299999999999999E-2</v>
      </c>
      <c r="T27">
        <v>2.4299999999999999E-2</v>
      </c>
      <c r="V27">
        <v>9.7000000000000003E-3</v>
      </c>
      <c r="W27">
        <v>1.0699999999999999E-2</v>
      </c>
      <c r="X27">
        <v>1.0699999999999999E-2</v>
      </c>
      <c r="Y27">
        <v>1.47E-2</v>
      </c>
      <c r="AA27">
        <v>1.11E-2</v>
      </c>
      <c r="AB27">
        <v>1.23E-2</v>
      </c>
      <c r="AC27">
        <v>1.23E-2</v>
      </c>
      <c r="AD27">
        <v>1.66E-2</v>
      </c>
      <c r="AF27">
        <v>8.6E-3</v>
      </c>
      <c r="AG27">
        <v>0.01</v>
      </c>
      <c r="AH27">
        <v>0.01</v>
      </c>
      <c r="AI27">
        <v>1.29E-2</v>
      </c>
      <c r="AK27">
        <v>1.03E-2</v>
      </c>
      <c r="AL27">
        <v>1.2500000000000001E-2</v>
      </c>
      <c r="AM27">
        <v>1.2500000000000001E-2</v>
      </c>
      <c r="AN27">
        <v>1.43E-2</v>
      </c>
      <c r="AP27">
        <v>9.2999999999999992E-3</v>
      </c>
      <c r="AQ27">
        <v>1.0699999999999999E-2</v>
      </c>
      <c r="AR27">
        <v>1.0699999999999999E-2</v>
      </c>
      <c r="AS27">
        <v>1.47E-2</v>
      </c>
      <c r="AU27">
        <v>1.09E-2</v>
      </c>
      <c r="AV27">
        <v>1.32E-2</v>
      </c>
      <c r="AW27">
        <v>1.32E-2</v>
      </c>
      <c r="AX27">
        <v>1.6E-2</v>
      </c>
      <c r="AZ27">
        <v>1.23E-2</v>
      </c>
      <c r="BA27">
        <v>1.4500000000000001E-2</v>
      </c>
      <c r="BB27">
        <v>1.4500000000000001E-2</v>
      </c>
      <c r="BC27">
        <v>3.2300000000000002E-2</v>
      </c>
      <c r="BE27">
        <v>9.1999999999999998E-3</v>
      </c>
      <c r="BF27">
        <v>1.18E-2</v>
      </c>
      <c r="BG27">
        <v>1.18E-2</v>
      </c>
      <c r="BH27">
        <v>1.6E-2</v>
      </c>
    </row>
    <row r="30" spans="1:60" x14ac:dyDescent="0.35">
      <c r="B30">
        <v>1.3299999999999999E-2</v>
      </c>
      <c r="C30">
        <v>4.6300000000000001E-2</v>
      </c>
      <c r="D30">
        <v>4.6399999999999997E-2</v>
      </c>
      <c r="E30">
        <v>5.3699999999999998E-2</v>
      </c>
      <c r="G30">
        <v>2.7E-2</v>
      </c>
      <c r="H30">
        <v>3.8699999999999998E-2</v>
      </c>
      <c r="I30">
        <v>3.8699999999999998E-2</v>
      </c>
      <c r="J30">
        <v>4.7699999999999999E-2</v>
      </c>
      <c r="L30">
        <v>0.04</v>
      </c>
      <c r="M30">
        <v>4.8000000000000001E-2</v>
      </c>
      <c r="N30">
        <v>4.8000000000000001E-2</v>
      </c>
      <c r="O30">
        <v>3.0300000000000001E-2</v>
      </c>
      <c r="Q30">
        <v>4.5999999999999999E-2</v>
      </c>
      <c r="R30">
        <v>5.3499999999999999E-2</v>
      </c>
      <c r="S30">
        <v>5.3499999999999999E-2</v>
      </c>
      <c r="T30">
        <v>6.2300000000000001E-2</v>
      </c>
      <c r="V30">
        <v>1.4999999999999999E-2</v>
      </c>
      <c r="W30">
        <v>1.9E-2</v>
      </c>
      <c r="X30">
        <v>1.9E-2</v>
      </c>
      <c r="Y30">
        <v>3.8399999999999997E-2</v>
      </c>
      <c r="AA30">
        <v>1.7100000000000001E-2</v>
      </c>
      <c r="AB30">
        <v>2.1399999999999999E-2</v>
      </c>
      <c r="AC30">
        <v>2.1499999999999998E-2</v>
      </c>
      <c r="AD30">
        <v>4.3999999999999997E-2</v>
      </c>
      <c r="AF30">
        <v>1.03E-2</v>
      </c>
      <c r="AG30">
        <v>1.46E-2</v>
      </c>
      <c r="AH30">
        <v>1.46E-2</v>
      </c>
      <c r="AI30">
        <v>2.2599999999999999E-2</v>
      </c>
      <c r="AK30">
        <v>1.8800000000000001E-2</v>
      </c>
      <c r="AL30">
        <v>2.2499999999999999E-2</v>
      </c>
      <c r="AM30">
        <v>2.2499999999999999E-2</v>
      </c>
      <c r="AN30">
        <v>2.5499999999999998E-2</v>
      </c>
      <c r="AP30">
        <v>1.37E-2</v>
      </c>
      <c r="AQ30">
        <v>1.43E-2</v>
      </c>
      <c r="AR30">
        <v>1.44E-2</v>
      </c>
      <c r="AS30">
        <v>2.7E-2</v>
      </c>
      <c r="AU30">
        <v>2.4299999999999999E-2</v>
      </c>
      <c r="AV30">
        <v>2.8899999999999999E-2</v>
      </c>
      <c r="AW30">
        <v>2.8899999999999999E-2</v>
      </c>
      <c r="AX30">
        <v>3.3700000000000001E-2</v>
      </c>
      <c r="AZ30">
        <v>2.5700000000000001E-2</v>
      </c>
      <c r="BA30">
        <v>3.0800000000000001E-2</v>
      </c>
      <c r="BB30">
        <v>3.2300000000000002E-2</v>
      </c>
      <c r="BC30">
        <v>3.9E-2</v>
      </c>
      <c r="BE30">
        <v>1.0999999999999999E-2</v>
      </c>
      <c r="BF30">
        <v>2.2800000000000001E-2</v>
      </c>
      <c r="BG30">
        <v>2.2800000000000001E-2</v>
      </c>
      <c r="BH30">
        <v>3.2300000000000002E-2</v>
      </c>
    </row>
    <row r="33" spans="2:60" x14ac:dyDescent="0.35">
      <c r="B33">
        <v>3.3700000000000001E-2</v>
      </c>
      <c r="C33">
        <v>7.17E-2</v>
      </c>
      <c r="D33">
        <v>7.17E-2</v>
      </c>
      <c r="E33">
        <v>0.123</v>
      </c>
      <c r="G33">
        <v>4.87E-2</v>
      </c>
      <c r="H33">
        <v>7.6700000000000004E-2</v>
      </c>
      <c r="I33">
        <v>7.6700000000000004E-2</v>
      </c>
      <c r="J33">
        <v>0.11269999999999999</v>
      </c>
      <c r="L33">
        <v>6.4299999999999996E-2</v>
      </c>
      <c r="M33">
        <v>7.5700000000000003E-2</v>
      </c>
      <c r="N33">
        <v>7.7399999999999997E-2</v>
      </c>
      <c r="O33">
        <v>7.1999999999999995E-2</v>
      </c>
      <c r="Q33">
        <v>7.2999999999999995E-2</v>
      </c>
      <c r="R33">
        <v>8.3799999999999999E-2</v>
      </c>
      <c r="S33">
        <v>8.5999999999999993E-2</v>
      </c>
      <c r="T33">
        <v>0.14699999999999999</v>
      </c>
      <c r="V33">
        <v>2.9000000000000001E-2</v>
      </c>
      <c r="W33">
        <v>4.4299999999999999E-2</v>
      </c>
      <c r="X33">
        <v>4.4400000000000002E-2</v>
      </c>
      <c r="Y33">
        <v>8.77E-2</v>
      </c>
      <c r="AA33">
        <v>3.3399999999999999E-2</v>
      </c>
      <c r="AB33">
        <v>5.0599999999999999E-2</v>
      </c>
      <c r="AC33">
        <v>5.0599999999999999E-2</v>
      </c>
      <c r="AD33">
        <v>0.1017</v>
      </c>
      <c r="AF33">
        <v>1.46E-2</v>
      </c>
      <c r="AG33">
        <v>4.9200000000000001E-2</v>
      </c>
      <c r="AH33">
        <v>4.9200000000000001E-2</v>
      </c>
      <c r="AI33">
        <v>5.6599999999999998E-2</v>
      </c>
      <c r="AK33">
        <v>4.8300000000000003E-2</v>
      </c>
      <c r="AL33">
        <v>6.0999999999999999E-2</v>
      </c>
      <c r="AM33">
        <v>6.0999999999999999E-2</v>
      </c>
      <c r="AN33">
        <v>6.4299999999999996E-2</v>
      </c>
      <c r="AP33">
        <v>2.5700000000000001E-2</v>
      </c>
      <c r="AQ33">
        <v>4.1000000000000002E-2</v>
      </c>
      <c r="AR33">
        <v>4.1000000000000002E-2</v>
      </c>
      <c r="AS33">
        <v>7.17E-2</v>
      </c>
      <c r="AU33">
        <v>4.6600000000000003E-2</v>
      </c>
      <c r="AV33">
        <v>6.2E-2</v>
      </c>
      <c r="AW33">
        <v>6.2E-2</v>
      </c>
      <c r="AX33">
        <v>8.2600000000000007E-2</v>
      </c>
      <c r="AZ33">
        <v>4.9000000000000002E-2</v>
      </c>
      <c r="BA33">
        <v>6.7799999999999999E-2</v>
      </c>
      <c r="BB33">
        <v>6.3399999999999998E-2</v>
      </c>
      <c r="BC33">
        <v>6.3799999999999996E-2</v>
      </c>
      <c r="BE33">
        <v>1.5299999999999999E-2</v>
      </c>
      <c r="BF33">
        <v>6.5299999999999997E-2</v>
      </c>
      <c r="BG33">
        <v>6.5299999999999997E-2</v>
      </c>
      <c r="BH33">
        <v>7.6499999999999999E-2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Limits</vt:lpstr>
      <vt:lpstr>Mander</vt:lpstr>
      <vt:lpstr>Hoshikuma</vt:lpstr>
      <vt:lpstr>Eeq</vt:lpstr>
      <vt:lpstr>Frames big Table</vt:lpstr>
      <vt:lpstr>Result edge(0.5)4</vt:lpstr>
      <vt:lpstr>Result mid(0.25)4 (3)</vt:lpstr>
      <vt:lpstr>Result mid(0.25)4 (2)</vt:lpstr>
      <vt:lpstr>Result mid(0.25)4</vt:lpstr>
      <vt:lpstr>Result mid(0.25)8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 Rastegarian</cp:lastModifiedBy>
  <cp:lastPrinted>2016-05-31T13:42:31Z</cp:lastPrinted>
  <dcterms:created xsi:type="dcterms:W3CDTF">2016-02-03T10:28:50Z</dcterms:created>
  <dcterms:modified xsi:type="dcterms:W3CDTF">2020-08-12T00:24:29Z</dcterms:modified>
</cp:coreProperties>
</file>