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1595" yWindow="30" windowWidth="8880" windowHeight="4890" activeTab="3"/>
  </bookViews>
  <sheets>
    <sheet name="Диаграмма3" sheetId="6" r:id="rId1"/>
    <sheet name="Диаграмма1" sheetId="7" r:id="rId2"/>
    <sheet name="Диаграмма2" sheetId="8" r:id="rId3"/>
    <sheet name="Лист1" sheetId="1" r:id="rId4"/>
    <sheet name="Лист2" sheetId="2" r:id="rId5"/>
    <sheet name="Лист3" sheetId="3" r:id="rId6"/>
  </sheets>
  <calcPr calcId="124519"/>
</workbook>
</file>

<file path=xl/calcChain.xml><?xml version="1.0" encoding="utf-8"?>
<calcChain xmlns="http://schemas.openxmlformats.org/spreadsheetml/2006/main">
  <c r="BY299" i="1"/>
  <c r="O2"/>
  <c r="O1"/>
  <c r="G15"/>
  <c r="H27" s="1"/>
  <c r="M27" s="1"/>
  <c r="G20"/>
  <c r="G19"/>
  <c r="G18"/>
  <c r="G17"/>
  <c r="D35"/>
  <c r="B36"/>
  <c r="B37" s="1"/>
  <c r="D37" s="1"/>
  <c r="B38"/>
  <c r="B39" s="1"/>
  <c r="D39" s="1"/>
  <c r="G6"/>
  <c r="G11"/>
  <c r="C25" s="1"/>
  <c r="N35"/>
  <c r="O35" s="1"/>
  <c r="N36"/>
  <c r="N37"/>
  <c r="O37" s="1"/>
  <c r="N38"/>
  <c r="N39"/>
  <c r="O39" s="1"/>
  <c r="L2"/>
  <c r="L3" s="1"/>
  <c r="G7"/>
  <c r="E36" s="1"/>
  <c r="L7"/>
  <c r="J26" s="1"/>
  <c r="C26"/>
  <c r="E26"/>
  <c r="C27"/>
  <c r="C28"/>
  <c r="E28" s="1"/>
  <c r="C29"/>
  <c r="E29" s="1"/>
  <c r="I13" s="1"/>
  <c r="C30"/>
  <c r="E30" s="1"/>
  <c r="C31"/>
  <c r="E31" s="1"/>
  <c r="I15" s="1"/>
  <c r="C32"/>
  <c r="E32" s="1"/>
  <c r="H25"/>
  <c r="M25" s="1"/>
  <c r="C35"/>
  <c r="B298"/>
  <c r="E35"/>
  <c r="C36"/>
  <c r="B299"/>
  <c r="H26"/>
  <c r="M26" s="1"/>
  <c r="F26"/>
  <c r="O299"/>
  <c r="X299" s="1"/>
  <c r="AG299" s="1"/>
  <c r="H28"/>
  <c r="M28" s="1"/>
  <c r="R299"/>
  <c r="Z299" s="1"/>
  <c r="AI299" s="1"/>
  <c r="AR299" s="1"/>
  <c r="J29"/>
  <c r="G29"/>
  <c r="F29"/>
  <c r="S299"/>
  <c r="AA299"/>
  <c r="AJ299" s="1"/>
  <c r="AS299" s="1"/>
  <c r="H30"/>
  <c r="M30" s="1"/>
  <c r="T299"/>
  <c r="AB299" s="1"/>
  <c r="AK299" s="1"/>
  <c r="AT299" s="1"/>
  <c r="J31"/>
  <c r="G31"/>
  <c r="F31"/>
  <c r="U299"/>
  <c r="AC299" s="1"/>
  <c r="AL299" s="1"/>
  <c r="AU299" s="1"/>
  <c r="H32"/>
  <c r="V299"/>
  <c r="AD299" s="1"/>
  <c r="C37"/>
  <c r="B300"/>
  <c r="E37"/>
  <c r="O300"/>
  <c r="X300" s="1"/>
  <c r="Q300"/>
  <c r="Y300"/>
  <c r="AH300" s="1"/>
  <c r="AQ300" s="1"/>
  <c r="R300"/>
  <c r="Z300" s="1"/>
  <c r="S300"/>
  <c r="AA300" s="1"/>
  <c r="AJ300" s="1"/>
  <c r="AS300" s="1"/>
  <c r="T300"/>
  <c r="AB300" s="1"/>
  <c r="AK300" s="1"/>
  <c r="AT300" s="1"/>
  <c r="U300"/>
  <c r="AC300" s="1"/>
  <c r="V300"/>
  <c r="AD300" s="1"/>
  <c r="C38"/>
  <c r="B301"/>
  <c r="E38"/>
  <c r="O301"/>
  <c r="X301" s="1"/>
  <c r="AG301" s="1"/>
  <c r="Q301"/>
  <c r="Y301" s="1"/>
  <c r="AH301" s="1"/>
  <c r="AQ301" s="1"/>
  <c r="S301"/>
  <c r="AA301" s="1"/>
  <c r="AJ301" s="1"/>
  <c r="AS301" s="1"/>
  <c r="U301"/>
  <c r="AC301" s="1"/>
  <c r="AL301" s="1"/>
  <c r="V301"/>
  <c r="AD301" s="1"/>
  <c r="AM301" s="1"/>
  <c r="C39"/>
  <c r="B302"/>
  <c r="E39"/>
  <c r="O302"/>
  <c r="X302" s="1"/>
  <c r="Q302"/>
  <c r="Y302" s="1"/>
  <c r="R302"/>
  <c r="Z302" s="1"/>
  <c r="AI302" s="1"/>
  <c r="AR302" s="1"/>
  <c r="S302"/>
  <c r="AA302" s="1"/>
  <c r="T302"/>
  <c r="AB302" s="1"/>
  <c r="AK302" s="1"/>
  <c r="AT302" s="1"/>
  <c r="U302"/>
  <c r="AC302"/>
  <c r="AL302" s="1"/>
  <c r="AU302" s="1"/>
  <c r="V302"/>
  <c r="AD302" s="1"/>
  <c r="V298"/>
  <c r="AD298" s="1"/>
  <c r="U298"/>
  <c r="AC298"/>
  <c r="AL298"/>
  <c r="T298"/>
  <c r="AB298" s="1"/>
  <c r="AK298" s="1"/>
  <c r="AT298" s="1"/>
  <c r="S298"/>
  <c r="AA298" s="1"/>
  <c r="R298"/>
  <c r="Z298"/>
  <c r="AI298" s="1"/>
  <c r="AR298" s="1"/>
  <c r="Q298"/>
  <c r="Y298" s="1"/>
  <c r="O298"/>
  <c r="X298" s="1"/>
  <c r="AY298" s="1"/>
  <c r="BH298" s="1"/>
  <c r="H35"/>
  <c r="J46" i="2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45"/>
  <c r="J9"/>
  <c r="J10"/>
  <c r="K10" s="1"/>
  <c r="J11"/>
  <c r="J12"/>
  <c r="K12" s="1"/>
  <c r="J13"/>
  <c r="J14"/>
  <c r="K14" s="1"/>
  <c r="J15"/>
  <c r="J16"/>
  <c r="K16" s="1"/>
  <c r="J17"/>
  <c r="J18"/>
  <c r="K18" s="1"/>
  <c r="J19"/>
  <c r="J20"/>
  <c r="K20" s="1"/>
  <c r="J21"/>
  <c r="J22"/>
  <c r="K22" s="1"/>
  <c r="J23"/>
  <c r="J24"/>
  <c r="K24" s="1"/>
  <c r="J25"/>
  <c r="J26"/>
  <c r="K26" s="1"/>
  <c r="J27"/>
  <c r="J28"/>
  <c r="K28" s="1"/>
  <c r="J29"/>
  <c r="J30"/>
  <c r="K30" s="1"/>
  <c r="J31"/>
  <c r="J32"/>
  <c r="K32" s="1"/>
  <c r="J33"/>
  <c r="J34"/>
  <c r="K34" s="1"/>
  <c r="J35"/>
  <c r="J36"/>
  <c r="K36" s="1"/>
  <c r="J37"/>
  <c r="J38"/>
  <c r="K38" s="1"/>
  <c r="J39"/>
  <c r="J40"/>
  <c r="K40" s="1"/>
  <c r="J41"/>
  <c r="J42"/>
  <c r="K42" s="1"/>
  <c r="J43"/>
  <c r="J44"/>
  <c r="K44" s="1"/>
  <c r="J8"/>
  <c r="I82"/>
  <c r="K82" s="1"/>
  <c r="I83"/>
  <c r="I84"/>
  <c r="K84" s="1"/>
  <c r="I85"/>
  <c r="I86"/>
  <c r="K86" s="1"/>
  <c r="I87"/>
  <c r="I88"/>
  <c r="K88" s="1"/>
  <c r="I89"/>
  <c r="I90"/>
  <c r="K90" s="1"/>
  <c r="I91"/>
  <c r="I92"/>
  <c r="K92" s="1"/>
  <c r="I93"/>
  <c r="I94"/>
  <c r="K94" s="1"/>
  <c r="I95"/>
  <c r="I96"/>
  <c r="K96" s="1"/>
  <c r="I97"/>
  <c r="I98"/>
  <c r="K98" s="1"/>
  <c r="I99"/>
  <c r="I100"/>
  <c r="K100" s="1"/>
  <c r="I101"/>
  <c r="I102"/>
  <c r="K102" s="1"/>
  <c r="I103"/>
  <c r="I104"/>
  <c r="K104" s="1"/>
  <c r="I105"/>
  <c r="I106"/>
  <c r="K106" s="1"/>
  <c r="I107"/>
  <c r="I108"/>
  <c r="K108" s="1"/>
  <c r="I109"/>
  <c r="I110"/>
  <c r="K110" s="1"/>
  <c r="I111"/>
  <c r="I112"/>
  <c r="K112" s="1"/>
  <c r="I113"/>
  <c r="I114"/>
  <c r="K114" s="1"/>
  <c r="I115"/>
  <c r="I116"/>
  <c r="K116" s="1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81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"/>
  <c r="K8" s="1"/>
  <c r="H117"/>
  <c r="H118"/>
  <c r="K118" s="1"/>
  <c r="H119"/>
  <c r="H120"/>
  <c r="K120" s="1"/>
  <c r="H121"/>
  <c r="H122"/>
  <c r="K122" s="1"/>
  <c r="H123"/>
  <c r="H124"/>
  <c r="K124" s="1"/>
  <c r="H125"/>
  <c r="H126"/>
  <c r="K126" s="1"/>
  <c r="H127"/>
  <c r="H128"/>
  <c r="K128" s="1"/>
  <c r="H129"/>
  <c r="H130"/>
  <c r="K130" s="1"/>
  <c r="H131"/>
  <c r="H132"/>
  <c r="K132" s="1"/>
  <c r="H133"/>
  <c r="H134"/>
  <c r="K134" s="1"/>
  <c r="H135"/>
  <c r="H136"/>
  <c r="K136" s="1"/>
  <c r="H137"/>
  <c r="H138"/>
  <c r="K138" s="1"/>
  <c r="H139"/>
  <c r="H140"/>
  <c r="K140" s="1"/>
  <c r="H141"/>
  <c r="H142"/>
  <c r="K142" s="1"/>
  <c r="H143"/>
  <c r="H144"/>
  <c r="K144" s="1"/>
  <c r="H145"/>
  <c r="H146"/>
  <c r="K146" s="1"/>
  <c r="H147"/>
  <c r="H148"/>
  <c r="K148" s="1"/>
  <c r="H149"/>
  <c r="H150"/>
  <c r="K150" s="1"/>
  <c r="H151"/>
  <c r="H152"/>
  <c r="H11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8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K125"/>
  <c r="K127"/>
  <c r="K129"/>
  <c r="K131"/>
  <c r="K133"/>
  <c r="K135"/>
  <c r="K137"/>
  <c r="K139"/>
  <c r="K141"/>
  <c r="K143"/>
  <c r="K145"/>
  <c r="K147"/>
  <c r="K149"/>
  <c r="K151"/>
  <c r="CI299" i="1"/>
  <c r="CJ299" s="1"/>
  <c r="CI300"/>
  <c r="CJ300" s="1"/>
  <c r="CI301"/>
  <c r="CJ301" s="1"/>
  <c r="CI302"/>
  <c r="CJ302" s="1"/>
  <c r="CI298"/>
  <c r="CJ298" s="1"/>
  <c r="CI297"/>
  <c r="AU301"/>
  <c r="AU298"/>
  <c r="G13"/>
  <c r="O38"/>
  <c r="O36"/>
  <c r="G35"/>
  <c r="K35"/>
  <c r="L35" s="1"/>
  <c r="I35"/>
  <c r="H36"/>
  <c r="I36" s="1"/>
  <c r="G36"/>
  <c r="K36"/>
  <c r="L36" s="1"/>
  <c r="AP299"/>
  <c r="G37"/>
  <c r="H37"/>
  <c r="I37" s="1"/>
  <c r="K37"/>
  <c r="L37" s="1"/>
  <c r="H38"/>
  <c r="I38"/>
  <c r="G38"/>
  <c r="K38"/>
  <c r="L38" s="1"/>
  <c r="AP301"/>
  <c r="AV301"/>
  <c r="BE301" s="1"/>
  <c r="BN301" s="1"/>
  <c r="G39"/>
  <c r="H39"/>
  <c r="I39" s="1"/>
  <c r="J32" l="1"/>
  <c r="K39"/>
  <c r="L39" s="1"/>
  <c r="J30"/>
  <c r="J28"/>
  <c r="H31"/>
  <c r="H29"/>
  <c r="AY300"/>
  <c r="BH300" s="1"/>
  <c r="AG300"/>
  <c r="AP300" s="1"/>
  <c r="AM298"/>
  <c r="AV298" s="1"/>
  <c r="BE298" s="1"/>
  <c r="BN298" s="1"/>
  <c r="AY302"/>
  <c r="BH302" s="1"/>
  <c r="AG302"/>
  <c r="AP302" s="1"/>
  <c r="I16"/>
  <c r="F32"/>
  <c r="G32"/>
  <c r="L32" s="1"/>
  <c r="I14"/>
  <c r="G30"/>
  <c r="CD302" s="1"/>
  <c r="F30"/>
  <c r="CD298"/>
  <c r="I12"/>
  <c r="G28"/>
  <c r="F28"/>
  <c r="CB298"/>
  <c r="E25"/>
  <c r="I9" s="1"/>
  <c r="J25"/>
  <c r="N299"/>
  <c r="W299" s="1"/>
  <c r="N302"/>
  <c r="W302" s="1"/>
  <c r="N300"/>
  <c r="W300" s="1"/>
  <c r="AF300" s="1"/>
  <c r="AO300" s="1"/>
  <c r="AG298"/>
  <c r="AP298" s="1"/>
  <c r="AY301"/>
  <c r="BH301" s="1"/>
  <c r="CE300"/>
  <c r="AY299"/>
  <c r="BH299" s="1"/>
  <c r="BD298"/>
  <c r="BM298" s="1"/>
  <c r="BD299"/>
  <c r="BM299" s="1"/>
  <c r="N298"/>
  <c r="W298" s="1"/>
  <c r="CD299"/>
  <c r="CB302"/>
  <c r="K32"/>
  <c r="CE299"/>
  <c r="Q38"/>
  <c r="S38" s="1"/>
  <c r="Q36"/>
  <c r="S36" s="1"/>
  <c r="Q35"/>
  <c r="R35" s="1"/>
  <c r="L4"/>
  <c r="BA302" s="1"/>
  <c r="BJ302" s="1"/>
  <c r="J35"/>
  <c r="Q39"/>
  <c r="S39" s="1"/>
  <c r="J39"/>
  <c r="Q37"/>
  <c r="R37" s="1"/>
  <c r="J37"/>
  <c r="J36"/>
  <c r="J38"/>
  <c r="R36"/>
  <c r="AH298"/>
  <c r="AQ298" s="1"/>
  <c r="AJ298"/>
  <c r="AS298" s="1"/>
  <c r="BB298" s="1"/>
  <c r="BK298" s="1"/>
  <c r="AM302"/>
  <c r="AV302" s="1"/>
  <c r="BE302" s="1"/>
  <c r="BN302" s="1"/>
  <c r="AH302"/>
  <c r="AQ302" s="1"/>
  <c r="N301"/>
  <c r="W301" s="1"/>
  <c r="R301"/>
  <c r="Z301" s="1"/>
  <c r="T301"/>
  <c r="AB301" s="1"/>
  <c r="BD302"/>
  <c r="BM302" s="1"/>
  <c r="BD301"/>
  <c r="BM301" s="1"/>
  <c r="CB301"/>
  <c r="AM300"/>
  <c r="AV300" s="1"/>
  <c r="BE300" s="1"/>
  <c r="BN300" s="1"/>
  <c r="AL300"/>
  <c r="AU300" s="1"/>
  <c r="BD300" s="1"/>
  <c r="BM300" s="1"/>
  <c r="AJ302"/>
  <c r="AS302" s="1"/>
  <c r="BB302" s="1"/>
  <c r="BK302" s="1"/>
  <c r="CF301"/>
  <c r="AI300"/>
  <c r="AR300" s="1"/>
  <c r="BA300" s="1"/>
  <c r="BJ300" s="1"/>
  <c r="AX300"/>
  <c r="BG300" s="1"/>
  <c r="BE299"/>
  <c r="BN299" s="1"/>
  <c r="AM299"/>
  <c r="AV299" s="1"/>
  <c r="E27"/>
  <c r="J27"/>
  <c r="Q299"/>
  <c r="Y299" s="1"/>
  <c r="BB300"/>
  <c r="BK300" s="1"/>
  <c r="AZ300"/>
  <c r="BI300" s="1"/>
  <c r="CF299"/>
  <c r="M32"/>
  <c r="BC299"/>
  <c r="BL299" s="1"/>
  <c r="BB299"/>
  <c r="BK299" s="1"/>
  <c r="BA299"/>
  <c r="BJ299" s="1"/>
  <c r="AX298"/>
  <c r="BG298" s="1"/>
  <c r="AF298"/>
  <c r="AO298" s="1"/>
  <c r="I10"/>
  <c r="G26"/>
  <c r="D38"/>
  <c r="B40"/>
  <c r="D36"/>
  <c r="AZ302" l="1"/>
  <c r="BI302" s="1"/>
  <c r="BA298"/>
  <c r="BJ298" s="1"/>
  <c r="BC302"/>
  <c r="BL302" s="1"/>
  <c r="BC300"/>
  <c r="BL300" s="1"/>
  <c r="CF302"/>
  <c r="CF298"/>
  <c r="M29"/>
  <c r="K29"/>
  <c r="CC298"/>
  <c r="M31"/>
  <c r="K31"/>
  <c r="CE298"/>
  <c r="L29"/>
  <c r="CE301"/>
  <c r="CC301"/>
  <c r="CC299"/>
  <c r="CC302"/>
  <c r="CC300"/>
  <c r="CE302"/>
  <c r="L31"/>
  <c r="CD301"/>
  <c r="AX302"/>
  <c r="BG302" s="1"/>
  <c r="AF302"/>
  <c r="AO302" s="1"/>
  <c r="L28"/>
  <c r="K28"/>
  <c r="L30"/>
  <c r="K30"/>
  <c r="I298" s="1"/>
  <c r="CB299"/>
  <c r="AX299"/>
  <c r="BG299" s="1"/>
  <c r="AF299"/>
  <c r="AO299" s="1"/>
  <c r="G25"/>
  <c r="BY300" s="1"/>
  <c r="F25"/>
  <c r="CB300"/>
  <c r="CD300"/>
  <c r="CF300"/>
  <c r="S35"/>
  <c r="U35" s="1"/>
  <c r="R38"/>
  <c r="BC298"/>
  <c r="BL298" s="1"/>
  <c r="AZ298"/>
  <c r="BI298" s="1"/>
  <c r="S37"/>
  <c r="T37" s="1"/>
  <c r="R39"/>
  <c r="BB301"/>
  <c r="BK301" s="1"/>
  <c r="AZ301"/>
  <c r="BI301" s="1"/>
  <c r="K26"/>
  <c r="BZ300"/>
  <c r="L26"/>
  <c r="BZ302"/>
  <c r="BZ298"/>
  <c r="K300"/>
  <c r="BW300" s="1"/>
  <c r="K302"/>
  <c r="BW302" s="1"/>
  <c r="CT302" s="1"/>
  <c r="DD302" s="1"/>
  <c r="K298"/>
  <c r="BW298" s="1"/>
  <c r="CT298" s="1"/>
  <c r="DD298" s="1"/>
  <c r="AH299"/>
  <c r="AQ299" s="1"/>
  <c r="AZ299" s="1"/>
  <c r="BI299" s="1"/>
  <c r="F27"/>
  <c r="I11"/>
  <c r="G27"/>
  <c r="CA299" s="1"/>
  <c r="CA298"/>
  <c r="AI301"/>
  <c r="AR301" s="1"/>
  <c r="BA301" s="1"/>
  <c r="BJ301" s="1"/>
  <c r="T38"/>
  <c r="U38"/>
  <c r="T39"/>
  <c r="U39"/>
  <c r="K301"/>
  <c r="BW301" s="1"/>
  <c r="CT301" s="1"/>
  <c r="DD301" s="1"/>
  <c r="BZ301"/>
  <c r="K299"/>
  <c r="BW299" s="1"/>
  <c r="CT299" s="1"/>
  <c r="DD299" s="1"/>
  <c r="B41"/>
  <c r="D40"/>
  <c r="N40"/>
  <c r="O40" s="1"/>
  <c r="C40"/>
  <c r="B303"/>
  <c r="AK301"/>
  <c r="AT301" s="1"/>
  <c r="BC301" s="1"/>
  <c r="BL301" s="1"/>
  <c r="AX301"/>
  <c r="BG301" s="1"/>
  <c r="AF301"/>
  <c r="AO301" s="1"/>
  <c r="U36"/>
  <c r="T36"/>
  <c r="U37"/>
  <c r="BZ299"/>
  <c r="CA301"/>
  <c r="T35" l="1"/>
  <c r="J300"/>
  <c r="BV300" s="1"/>
  <c r="CS300" s="1"/>
  <c r="DC300" s="1"/>
  <c r="J298"/>
  <c r="BV298" s="1"/>
  <c r="CS298" s="1"/>
  <c r="DC298" s="1"/>
  <c r="J302"/>
  <c r="BV302" s="1"/>
  <c r="CS302" s="1"/>
  <c r="DC302" s="1"/>
  <c r="J299"/>
  <c r="BV299" s="1"/>
  <c r="CS299" s="1"/>
  <c r="DC299" s="1"/>
  <c r="J301"/>
  <c r="BV301" s="1"/>
  <c r="CS301" s="1"/>
  <c r="DC301" s="1"/>
  <c r="H302"/>
  <c r="BT302" s="1"/>
  <c r="CQ302" s="1"/>
  <c r="DA302" s="1"/>
  <c r="H299"/>
  <c r="BT299" s="1"/>
  <c r="CQ299" s="1"/>
  <c r="DA299" s="1"/>
  <c r="H298"/>
  <c r="BT298" s="1"/>
  <c r="CQ298" s="1"/>
  <c r="DA298" s="1"/>
  <c r="H301"/>
  <c r="H300"/>
  <c r="BT300" s="1"/>
  <c r="CQ300" s="1"/>
  <c r="DA300" s="1"/>
  <c r="CT300"/>
  <c r="DD300" s="1"/>
  <c r="BT301"/>
  <c r="CQ301" s="1"/>
  <c r="DA301" s="1"/>
  <c r="CA300"/>
  <c r="I300"/>
  <c r="BU300" s="1"/>
  <c r="CR300" s="1"/>
  <c r="DB300" s="1"/>
  <c r="I299"/>
  <c r="BU299" s="1"/>
  <c r="CR299" s="1"/>
  <c r="DB299" s="1"/>
  <c r="I302"/>
  <c r="BU302" s="1"/>
  <c r="CR302" s="1"/>
  <c r="DB302" s="1"/>
  <c r="G301"/>
  <c r="G299"/>
  <c r="BS299" s="1"/>
  <c r="CP299" s="1"/>
  <c r="CZ299" s="1"/>
  <c r="G302"/>
  <c r="BS302" s="1"/>
  <c r="CP302" s="1"/>
  <c r="CZ302" s="1"/>
  <c r="G300"/>
  <c r="BS300" s="1"/>
  <c r="CP300" s="1"/>
  <c r="CZ300" s="1"/>
  <c r="L25"/>
  <c r="K25"/>
  <c r="C298" s="1"/>
  <c r="BP298" s="1"/>
  <c r="CM298" s="1"/>
  <c r="CW298" s="1"/>
  <c r="BY302"/>
  <c r="BY301"/>
  <c r="BY298"/>
  <c r="BS301"/>
  <c r="CP301" s="1"/>
  <c r="CZ301" s="1"/>
  <c r="BU298"/>
  <c r="CR298" s="1"/>
  <c r="DB298" s="1"/>
  <c r="G298"/>
  <c r="BS298" s="1"/>
  <c r="CP298" s="1"/>
  <c r="CZ298" s="1"/>
  <c r="I301"/>
  <c r="BU301" s="1"/>
  <c r="CR301" s="1"/>
  <c r="DB301" s="1"/>
  <c r="C302"/>
  <c r="BP302" s="1"/>
  <c r="CM302" s="1"/>
  <c r="CW302" s="1"/>
  <c r="CA302"/>
  <c r="N303"/>
  <c r="W303" s="1"/>
  <c r="R303"/>
  <c r="Z303" s="1"/>
  <c r="T303"/>
  <c r="AB303" s="1"/>
  <c r="V303"/>
  <c r="AD303" s="1"/>
  <c r="O303"/>
  <c r="X303" s="1"/>
  <c r="Q303"/>
  <c r="Y303" s="1"/>
  <c r="S303"/>
  <c r="AA303" s="1"/>
  <c r="U303"/>
  <c r="AC303" s="1"/>
  <c r="CI303"/>
  <c r="CJ303" s="1"/>
  <c r="D41"/>
  <c r="N41"/>
  <c r="O41" s="1"/>
  <c r="P35" s="1"/>
  <c r="B42"/>
  <c r="C41"/>
  <c r="B304"/>
  <c r="L27"/>
  <c r="K27"/>
  <c r="E300"/>
  <c r="BQ300" s="1"/>
  <c r="CN300" s="1"/>
  <c r="CX300" s="1"/>
  <c r="E302"/>
  <c r="BQ302" s="1"/>
  <c r="CN302" s="1"/>
  <c r="CX302" s="1"/>
  <c r="E298"/>
  <c r="BQ298" s="1"/>
  <c r="CN298" s="1"/>
  <c r="CX298" s="1"/>
  <c r="E301"/>
  <c r="BQ301" s="1"/>
  <c r="CN301" s="1"/>
  <c r="CX301" s="1"/>
  <c r="E299"/>
  <c r="BQ299" s="1"/>
  <c r="CN299" s="1"/>
  <c r="CX299" s="1"/>
  <c r="C303"/>
  <c r="E303"/>
  <c r="H303"/>
  <c r="J303"/>
  <c r="E40"/>
  <c r="G40" s="1"/>
  <c r="G303"/>
  <c r="CB303"/>
  <c r="I303"/>
  <c r="CD303"/>
  <c r="K303"/>
  <c r="CF303"/>
  <c r="H40"/>
  <c r="I40" s="1"/>
  <c r="J40" s="1"/>
  <c r="K40"/>
  <c r="L40" s="1"/>
  <c r="Q40" s="1"/>
  <c r="C299" l="1"/>
  <c r="BP299" s="1"/>
  <c r="CM299" s="1"/>
  <c r="CW299" s="1"/>
  <c r="C301"/>
  <c r="BP301" s="1"/>
  <c r="CM301" s="1"/>
  <c r="CW301" s="1"/>
  <c r="C300"/>
  <c r="BP300" s="1"/>
  <c r="CM300" s="1"/>
  <c r="CW300" s="1"/>
  <c r="F299"/>
  <c r="BR299" s="1"/>
  <c r="CO299" s="1"/>
  <c r="CY299" s="1"/>
  <c r="F301"/>
  <c r="BR301" s="1"/>
  <c r="CO301" s="1"/>
  <c r="CY301" s="1"/>
  <c r="F302"/>
  <c r="BR302" s="1"/>
  <c r="CO302" s="1"/>
  <c r="CY302" s="1"/>
  <c r="F298"/>
  <c r="BR298" s="1"/>
  <c r="CO298" s="1"/>
  <c r="CY298" s="1"/>
  <c r="F300"/>
  <c r="BR300" s="1"/>
  <c r="CO300" s="1"/>
  <c r="CY300" s="1"/>
  <c r="N304"/>
  <c r="W304" s="1"/>
  <c r="R304"/>
  <c r="Z304" s="1"/>
  <c r="T304"/>
  <c r="AB304" s="1"/>
  <c r="V304"/>
  <c r="AD304" s="1"/>
  <c r="O304"/>
  <c r="X304" s="1"/>
  <c r="Q304"/>
  <c r="Y304" s="1"/>
  <c r="S304"/>
  <c r="AA304" s="1"/>
  <c r="U304"/>
  <c r="AC304" s="1"/>
  <c r="CI304"/>
  <c r="CJ304" s="1"/>
  <c r="B43"/>
  <c r="D42"/>
  <c r="N42"/>
  <c r="O42" s="1"/>
  <c r="P36" s="1"/>
  <c r="C42"/>
  <c r="B305"/>
  <c r="AL303"/>
  <c r="AU303" s="1"/>
  <c r="BD303" s="1"/>
  <c r="BM303" s="1"/>
  <c r="BV303" s="1"/>
  <c r="AH303"/>
  <c r="AQ303" s="1"/>
  <c r="AZ303" s="1"/>
  <c r="BI303" s="1"/>
  <c r="AM303"/>
  <c r="AV303" s="1"/>
  <c r="BE303" s="1"/>
  <c r="BN303" s="1"/>
  <c r="BW303" s="1"/>
  <c r="CT303" s="1"/>
  <c r="AI303"/>
  <c r="AR303" s="1"/>
  <c r="BA303" s="1"/>
  <c r="BJ303" s="1"/>
  <c r="BS303" s="1"/>
  <c r="CP303" s="1"/>
  <c r="CZ303" s="1"/>
  <c r="CE303"/>
  <c r="CC303"/>
  <c r="CA303"/>
  <c r="F303"/>
  <c r="S40"/>
  <c r="R40"/>
  <c r="C304"/>
  <c r="E304"/>
  <c r="H304"/>
  <c r="J304"/>
  <c r="E41"/>
  <c r="G41" s="1"/>
  <c r="G304"/>
  <c r="CB304"/>
  <c r="I304"/>
  <c r="CD304"/>
  <c r="K304"/>
  <c r="CF304"/>
  <c r="K41"/>
  <c r="L41" s="1"/>
  <c r="H41"/>
  <c r="I41" s="1"/>
  <c r="J41" s="1"/>
  <c r="F304"/>
  <c r="AJ303"/>
  <c r="AS303" s="1"/>
  <c r="BB303" s="1"/>
  <c r="BK303" s="1"/>
  <c r="BT303" s="1"/>
  <c r="AG303"/>
  <c r="AP303" s="1"/>
  <c r="AY303"/>
  <c r="BH303" s="1"/>
  <c r="BQ303" s="1"/>
  <c r="AK303"/>
  <c r="AT303" s="1"/>
  <c r="BC303" s="1"/>
  <c r="BL303" s="1"/>
  <c r="BU303" s="1"/>
  <c r="CR303" s="1"/>
  <c r="DB303" s="1"/>
  <c r="AX303"/>
  <c r="BG303" s="1"/>
  <c r="BP303" s="1"/>
  <c r="AF303"/>
  <c r="AO303" s="1"/>
  <c r="BZ303"/>
  <c r="BY303"/>
  <c r="CQ303" l="1"/>
  <c r="DA303" s="1"/>
  <c r="CS303"/>
  <c r="DC303" s="1"/>
  <c r="CN303"/>
  <c r="CX303" s="1"/>
  <c r="CM303"/>
  <c r="CW303" s="1"/>
  <c r="BR303"/>
  <c r="CO303" s="1"/>
  <c r="CY303" s="1"/>
  <c r="M35"/>
  <c r="Q41"/>
  <c r="U40"/>
  <c r="T40"/>
  <c r="N305"/>
  <c r="W305" s="1"/>
  <c r="R305"/>
  <c r="Z305" s="1"/>
  <c r="T305"/>
  <c r="AB305" s="1"/>
  <c r="V305"/>
  <c r="AD305" s="1"/>
  <c r="O305"/>
  <c r="X305" s="1"/>
  <c r="Q305"/>
  <c r="Y305" s="1"/>
  <c r="S305"/>
  <c r="AA305" s="1"/>
  <c r="U305"/>
  <c r="AC305" s="1"/>
  <c r="CI305"/>
  <c r="CJ305" s="1"/>
  <c r="D43"/>
  <c r="B44"/>
  <c r="N43"/>
  <c r="O43" s="1"/>
  <c r="P37" s="1"/>
  <c r="C43"/>
  <c r="B306"/>
  <c r="AL304"/>
  <c r="AU304" s="1"/>
  <c r="BD304"/>
  <c r="BM304" s="1"/>
  <c r="BV304" s="1"/>
  <c r="AH304"/>
  <c r="AQ304" s="1"/>
  <c r="AZ304" s="1"/>
  <c r="BI304" s="1"/>
  <c r="BR304" s="1"/>
  <c r="AM304"/>
  <c r="AV304" s="1"/>
  <c r="BE304" s="1"/>
  <c r="BN304" s="1"/>
  <c r="BW304" s="1"/>
  <c r="CT304" s="1"/>
  <c r="AI304"/>
  <c r="AR304" s="1"/>
  <c r="BA304" s="1"/>
  <c r="BJ304" s="1"/>
  <c r="BS304" s="1"/>
  <c r="CP304" s="1"/>
  <c r="CZ304" s="1"/>
  <c r="BZ304"/>
  <c r="BY304"/>
  <c r="CE304"/>
  <c r="CC304"/>
  <c r="CA304"/>
  <c r="C305"/>
  <c r="E305"/>
  <c r="H305"/>
  <c r="J305"/>
  <c r="E42"/>
  <c r="G42" s="1"/>
  <c r="G305"/>
  <c r="CB305"/>
  <c r="I305"/>
  <c r="CD305"/>
  <c r="K305"/>
  <c r="CF305"/>
  <c r="H42"/>
  <c r="I42" s="1"/>
  <c r="J42" s="1"/>
  <c r="K42"/>
  <c r="L42" s="1"/>
  <c r="Q42" s="1"/>
  <c r="F305"/>
  <c r="AJ304"/>
  <c r="AS304" s="1"/>
  <c r="BB304" s="1"/>
  <c r="BK304" s="1"/>
  <c r="BT304" s="1"/>
  <c r="CQ304" s="1"/>
  <c r="DA304" s="1"/>
  <c r="AG304"/>
  <c r="AP304" s="1"/>
  <c r="AY304"/>
  <c r="BH304" s="1"/>
  <c r="BQ304" s="1"/>
  <c r="CN304" s="1"/>
  <c r="CX304" s="1"/>
  <c r="AK304"/>
  <c r="AT304" s="1"/>
  <c r="BC304" s="1"/>
  <c r="BL304" s="1"/>
  <c r="BU304" s="1"/>
  <c r="CR304" s="1"/>
  <c r="DB304" s="1"/>
  <c r="AX304"/>
  <c r="BG304" s="1"/>
  <c r="BP304" s="1"/>
  <c r="CM304" s="1"/>
  <c r="AF304"/>
  <c r="AO304" s="1"/>
  <c r="DD303"/>
  <c r="CW304" l="1"/>
  <c r="DD304"/>
  <c r="CO304"/>
  <c r="CY304" s="1"/>
  <c r="R42"/>
  <c r="S42"/>
  <c r="C306"/>
  <c r="E306"/>
  <c r="H306"/>
  <c r="J306"/>
  <c r="E43"/>
  <c r="G43" s="1"/>
  <c r="G306"/>
  <c r="CB306"/>
  <c r="I306"/>
  <c r="CD306"/>
  <c r="K306"/>
  <c r="CF306"/>
  <c r="H43"/>
  <c r="I43" s="1"/>
  <c r="J43" s="1"/>
  <c r="K43"/>
  <c r="L43" s="1"/>
  <c r="Q43" s="1"/>
  <c r="F306"/>
  <c r="B45"/>
  <c r="D44"/>
  <c r="N44"/>
  <c r="O44" s="1"/>
  <c r="P38" s="1"/>
  <c r="C44"/>
  <c r="B307"/>
  <c r="AJ305"/>
  <c r="AS305" s="1"/>
  <c r="BB305" s="1"/>
  <c r="BK305" s="1"/>
  <c r="BT305" s="1"/>
  <c r="AG305"/>
  <c r="AP305" s="1"/>
  <c r="AY305"/>
  <c r="BH305" s="1"/>
  <c r="AK305"/>
  <c r="AT305" s="1"/>
  <c r="BC305" s="1"/>
  <c r="BL305" s="1"/>
  <c r="BU305" s="1"/>
  <c r="CR305" s="1"/>
  <c r="DB305" s="1"/>
  <c r="AX305"/>
  <c r="BG305" s="1"/>
  <c r="AF305"/>
  <c r="AO305" s="1"/>
  <c r="BZ305"/>
  <c r="BY305"/>
  <c r="CS304"/>
  <c r="DC304" s="1"/>
  <c r="N306"/>
  <c r="W306" s="1"/>
  <c r="R306"/>
  <c r="Z306" s="1"/>
  <c r="T306"/>
  <c r="AB306" s="1"/>
  <c r="V306"/>
  <c r="AD306" s="1"/>
  <c r="O306"/>
  <c r="X306" s="1"/>
  <c r="Q306"/>
  <c r="Y306" s="1"/>
  <c r="S306"/>
  <c r="AA306" s="1"/>
  <c r="U306"/>
  <c r="AC306" s="1"/>
  <c r="CI306"/>
  <c r="CJ306" s="1"/>
  <c r="AL305"/>
  <c r="AU305" s="1"/>
  <c r="BD305" s="1"/>
  <c r="BM305" s="1"/>
  <c r="BV305" s="1"/>
  <c r="AH305"/>
  <c r="AQ305" s="1"/>
  <c r="AZ305" s="1"/>
  <c r="BI305" s="1"/>
  <c r="BR305" s="1"/>
  <c r="AM305"/>
  <c r="AV305" s="1"/>
  <c r="BE305" s="1"/>
  <c r="BN305" s="1"/>
  <c r="BW305" s="1"/>
  <c r="CT305" s="1"/>
  <c r="AI305"/>
  <c r="AR305" s="1"/>
  <c r="BA305" s="1"/>
  <c r="BJ305" s="1"/>
  <c r="BS305" s="1"/>
  <c r="CP305" s="1"/>
  <c r="CZ305" s="1"/>
  <c r="S41"/>
  <c r="R41"/>
  <c r="CE305"/>
  <c r="CC305"/>
  <c r="CA305"/>
  <c r="BQ305"/>
  <c r="BP305"/>
  <c r="CM305" s="1"/>
  <c r="CW305" s="1"/>
  <c r="CN305" l="1"/>
  <c r="CX305" s="1"/>
  <c r="CO305"/>
  <c r="CY305" s="1"/>
  <c r="DD305"/>
  <c r="CS305"/>
  <c r="DC305" s="1"/>
  <c r="U41"/>
  <c r="T41"/>
  <c r="AL306"/>
  <c r="AU306" s="1"/>
  <c r="BD306" s="1"/>
  <c r="BM306" s="1"/>
  <c r="BV306" s="1"/>
  <c r="AH306"/>
  <c r="AQ306" s="1"/>
  <c r="AZ306" s="1"/>
  <c r="BI306" s="1"/>
  <c r="BR306" s="1"/>
  <c r="AM306"/>
  <c r="AV306" s="1"/>
  <c r="BE306" s="1"/>
  <c r="BN306" s="1"/>
  <c r="BW306" s="1"/>
  <c r="CT306" s="1"/>
  <c r="AI306"/>
  <c r="AR306" s="1"/>
  <c r="BA306" s="1"/>
  <c r="BJ306" s="1"/>
  <c r="BS306" s="1"/>
  <c r="CP306" s="1"/>
  <c r="CZ306" s="1"/>
  <c r="C307"/>
  <c r="E307"/>
  <c r="H307"/>
  <c r="J307"/>
  <c r="E44"/>
  <c r="G44" s="1"/>
  <c r="G307"/>
  <c r="CB307"/>
  <c r="I307"/>
  <c r="CD307"/>
  <c r="K307"/>
  <c r="CF307"/>
  <c r="H44"/>
  <c r="I44" s="1"/>
  <c r="J44" s="1"/>
  <c r="K44"/>
  <c r="L44" s="1"/>
  <c r="Q44" s="1"/>
  <c r="F307"/>
  <c r="CE306"/>
  <c r="CC306"/>
  <c r="CA306"/>
  <c r="AJ306"/>
  <c r="AS306" s="1"/>
  <c r="BB306" s="1"/>
  <c r="BK306" s="1"/>
  <c r="BT306" s="1"/>
  <c r="CQ306" s="1"/>
  <c r="DA306" s="1"/>
  <c r="AG306"/>
  <c r="AP306" s="1"/>
  <c r="AY306"/>
  <c r="BH306" s="1"/>
  <c r="BQ306" s="1"/>
  <c r="AK306"/>
  <c r="AT306" s="1"/>
  <c r="BC306" s="1"/>
  <c r="BL306" s="1"/>
  <c r="BU306" s="1"/>
  <c r="CR306" s="1"/>
  <c r="DB306" s="1"/>
  <c r="AX306"/>
  <c r="BG306" s="1"/>
  <c r="BP306" s="1"/>
  <c r="AF306"/>
  <c r="AO306" s="1"/>
  <c r="N307"/>
  <c r="W307" s="1"/>
  <c r="R307"/>
  <c r="Z307" s="1"/>
  <c r="T307"/>
  <c r="AB307" s="1"/>
  <c r="V307"/>
  <c r="AD307" s="1"/>
  <c r="O307"/>
  <c r="X307" s="1"/>
  <c r="Q307"/>
  <c r="Y307" s="1"/>
  <c r="S307"/>
  <c r="AA307" s="1"/>
  <c r="U307"/>
  <c r="AC307" s="1"/>
  <c r="CI307"/>
  <c r="CJ307" s="1"/>
  <c r="D45"/>
  <c r="N45"/>
  <c r="O45" s="1"/>
  <c r="P39" s="1"/>
  <c r="B46"/>
  <c r="C45"/>
  <c r="B308"/>
  <c r="S43"/>
  <c r="R43"/>
  <c r="T42"/>
  <c r="U42"/>
  <c r="CQ305"/>
  <c r="DA305" s="1"/>
  <c r="BZ306"/>
  <c r="BY306"/>
  <c r="DD306" l="1"/>
  <c r="CS306"/>
  <c r="DC306" s="1"/>
  <c r="CM306"/>
  <c r="CW306" s="1"/>
  <c r="CE307"/>
  <c r="CC307"/>
  <c r="CA307"/>
  <c r="CO306"/>
  <c r="CY306" s="1"/>
  <c r="AJ307"/>
  <c r="AS307" s="1"/>
  <c r="BB307" s="1"/>
  <c r="BK307" s="1"/>
  <c r="BT307" s="1"/>
  <c r="CQ307" s="1"/>
  <c r="DA307" s="1"/>
  <c r="AX307"/>
  <c r="BG307" s="1"/>
  <c r="BP307" s="1"/>
  <c r="AF307"/>
  <c r="AO307" s="1"/>
  <c r="CN306"/>
  <c r="CX306" s="1"/>
  <c r="U43"/>
  <c r="T43"/>
  <c r="C308"/>
  <c r="E308"/>
  <c r="H308"/>
  <c r="J308"/>
  <c r="E45"/>
  <c r="G45" s="1"/>
  <c r="G308"/>
  <c r="CB308"/>
  <c r="I308"/>
  <c r="CD308"/>
  <c r="K308"/>
  <c r="CF308"/>
  <c r="H45"/>
  <c r="I45" s="1"/>
  <c r="J45" s="1"/>
  <c r="K45"/>
  <c r="L45" s="1"/>
  <c r="Q45" s="1"/>
  <c r="F308"/>
  <c r="AG307"/>
  <c r="AP307" s="1"/>
  <c r="AY307"/>
  <c r="BH307" s="1"/>
  <c r="BQ307" s="1"/>
  <c r="AK307"/>
  <c r="AT307" s="1"/>
  <c r="BC307" s="1"/>
  <c r="BL307" s="1"/>
  <c r="BU307" s="1"/>
  <c r="CR307" s="1"/>
  <c r="DB307" s="1"/>
  <c r="N308"/>
  <c r="W308" s="1"/>
  <c r="R308"/>
  <c r="Z308" s="1"/>
  <c r="T308"/>
  <c r="AB308" s="1"/>
  <c r="V308"/>
  <c r="AD308" s="1"/>
  <c r="O308"/>
  <c r="X308" s="1"/>
  <c r="Q308"/>
  <c r="Y308" s="1"/>
  <c r="S308"/>
  <c r="AA308" s="1"/>
  <c r="U308"/>
  <c r="AC308" s="1"/>
  <c r="CI308"/>
  <c r="CJ308" s="1"/>
  <c r="B47"/>
  <c r="D46"/>
  <c r="N46"/>
  <c r="O46" s="1"/>
  <c r="P40" s="1"/>
  <c r="C46"/>
  <c r="B309"/>
  <c r="AL307"/>
  <c r="AU307" s="1"/>
  <c r="BD307"/>
  <c r="BM307" s="1"/>
  <c r="BV307" s="1"/>
  <c r="CS307" s="1"/>
  <c r="DC307" s="1"/>
  <c r="AH307"/>
  <c r="AQ307" s="1"/>
  <c r="AZ307" s="1"/>
  <c r="BI307" s="1"/>
  <c r="BR307" s="1"/>
  <c r="CO307" s="1"/>
  <c r="CY307" s="1"/>
  <c r="BE307"/>
  <c r="BN307" s="1"/>
  <c r="BW307" s="1"/>
  <c r="CT307" s="1"/>
  <c r="DD307" s="1"/>
  <c r="AM307"/>
  <c r="AV307" s="1"/>
  <c r="AI307"/>
  <c r="AR307" s="1"/>
  <c r="BA307" s="1"/>
  <c r="BJ307" s="1"/>
  <c r="BS307" s="1"/>
  <c r="CP307" s="1"/>
  <c r="CZ307" s="1"/>
  <c r="R44"/>
  <c r="S44"/>
  <c r="BZ307"/>
  <c r="BY307"/>
  <c r="CN307" l="1"/>
  <c r="CX307" s="1"/>
  <c r="C309"/>
  <c r="E309"/>
  <c r="H309"/>
  <c r="E46"/>
  <c r="G46" s="1"/>
  <c r="G309"/>
  <c r="CB309"/>
  <c r="I309"/>
  <c r="CD309"/>
  <c r="K309"/>
  <c r="CF309"/>
  <c r="J309"/>
  <c r="CE309"/>
  <c r="H46"/>
  <c r="I46" s="1"/>
  <c r="J46" s="1"/>
  <c r="K46"/>
  <c r="L46" s="1"/>
  <c r="Q46" s="1"/>
  <c r="F309"/>
  <c r="AJ308"/>
  <c r="AS308" s="1"/>
  <c r="BB308" s="1"/>
  <c r="BK308" s="1"/>
  <c r="BT308" s="1"/>
  <c r="AG308"/>
  <c r="AP308" s="1"/>
  <c r="AY308"/>
  <c r="BH308" s="1"/>
  <c r="BQ308" s="1"/>
  <c r="AK308"/>
  <c r="AT308" s="1"/>
  <c r="BC308" s="1"/>
  <c r="BL308" s="1"/>
  <c r="BU308" s="1"/>
  <c r="CR308" s="1"/>
  <c r="DB308" s="1"/>
  <c r="AX308"/>
  <c r="BG308" s="1"/>
  <c r="BP308" s="1"/>
  <c r="AF308"/>
  <c r="AO308" s="1"/>
  <c r="R45"/>
  <c r="S45"/>
  <c r="BZ308"/>
  <c r="BY308"/>
  <c r="CM307"/>
  <c r="CW307" s="1"/>
  <c r="T44"/>
  <c r="U44"/>
  <c r="N309"/>
  <c r="W309" s="1"/>
  <c r="R309"/>
  <c r="Z309" s="1"/>
  <c r="O309"/>
  <c r="X309" s="1"/>
  <c r="Q309"/>
  <c r="Y309" s="1"/>
  <c r="S309"/>
  <c r="AA309" s="1"/>
  <c r="U309"/>
  <c r="AC309" s="1"/>
  <c r="V309"/>
  <c r="AD309" s="1"/>
  <c r="T309"/>
  <c r="AB309" s="1"/>
  <c r="CI309"/>
  <c r="CJ309" s="1"/>
  <c r="D47"/>
  <c r="B48"/>
  <c r="N47"/>
  <c r="O47" s="1"/>
  <c r="P41" s="1"/>
  <c r="C47"/>
  <c r="B310"/>
  <c r="AL308"/>
  <c r="AU308" s="1"/>
  <c r="BD308" s="1"/>
  <c r="BM308" s="1"/>
  <c r="BV308" s="1"/>
  <c r="AH308"/>
  <c r="AQ308" s="1"/>
  <c r="AZ308" s="1"/>
  <c r="BI308" s="1"/>
  <c r="BR308" s="1"/>
  <c r="BE308"/>
  <c r="BN308" s="1"/>
  <c r="BW308" s="1"/>
  <c r="CT308" s="1"/>
  <c r="DD308" s="1"/>
  <c r="AM308"/>
  <c r="AV308" s="1"/>
  <c r="AI308"/>
  <c r="AR308" s="1"/>
  <c r="BA308" s="1"/>
  <c r="BJ308" s="1"/>
  <c r="BS308" s="1"/>
  <c r="CP308" s="1"/>
  <c r="CZ308" s="1"/>
  <c r="CE308"/>
  <c r="CC308"/>
  <c r="CA308"/>
  <c r="CC309" l="1"/>
  <c r="CS308"/>
  <c r="DC308" s="1"/>
  <c r="CO308"/>
  <c r="CY308" s="1"/>
  <c r="CM308"/>
  <c r="CW308" s="1"/>
  <c r="CN308"/>
  <c r="CX308" s="1"/>
  <c r="E47"/>
  <c r="G47" s="1"/>
  <c r="G310"/>
  <c r="CB310"/>
  <c r="I310"/>
  <c r="CD310"/>
  <c r="K310"/>
  <c r="CF310"/>
  <c r="BZ310"/>
  <c r="CA310"/>
  <c r="J310"/>
  <c r="CE310"/>
  <c r="C310"/>
  <c r="BY310"/>
  <c r="E310"/>
  <c r="H310"/>
  <c r="CC310"/>
  <c r="H47"/>
  <c r="I47" s="1"/>
  <c r="J47" s="1"/>
  <c r="K47"/>
  <c r="L47" s="1"/>
  <c r="Q47" s="1"/>
  <c r="F310"/>
  <c r="B49"/>
  <c r="D48"/>
  <c r="N48"/>
  <c r="O48" s="1"/>
  <c r="C48"/>
  <c r="B311"/>
  <c r="AM309"/>
  <c r="AV309" s="1"/>
  <c r="BE309"/>
  <c r="BN309" s="1"/>
  <c r="AJ309"/>
  <c r="AS309" s="1"/>
  <c r="BB309" s="1"/>
  <c r="BK309" s="1"/>
  <c r="BT309" s="1"/>
  <c r="CQ309" s="1"/>
  <c r="DA309" s="1"/>
  <c r="AG309"/>
  <c r="AP309" s="1"/>
  <c r="AY309"/>
  <c r="BH309" s="1"/>
  <c r="AX309"/>
  <c r="BG309" s="1"/>
  <c r="AF309"/>
  <c r="AO309" s="1"/>
  <c r="U45"/>
  <c r="T45"/>
  <c r="CQ308"/>
  <c r="DA308" s="1"/>
  <c r="BW309"/>
  <c r="CT309" s="1"/>
  <c r="DD309" s="1"/>
  <c r="CA309"/>
  <c r="BQ309"/>
  <c r="BP309"/>
  <c r="O310"/>
  <c r="X310" s="1"/>
  <c r="Q310"/>
  <c r="Y310" s="1"/>
  <c r="S310"/>
  <c r="AA310" s="1"/>
  <c r="U310"/>
  <c r="AC310" s="1"/>
  <c r="N310"/>
  <c r="W310" s="1"/>
  <c r="R310"/>
  <c r="Z310" s="1"/>
  <c r="V310"/>
  <c r="AD310" s="1"/>
  <c r="T310"/>
  <c r="AB310" s="1"/>
  <c r="CI310"/>
  <c r="CJ310" s="1"/>
  <c r="AK309"/>
  <c r="AT309" s="1"/>
  <c r="BC309" s="1"/>
  <c r="BL309" s="1"/>
  <c r="BU309" s="1"/>
  <c r="CR309" s="1"/>
  <c r="DB309" s="1"/>
  <c r="AL309"/>
  <c r="AU309" s="1"/>
  <c r="BD309" s="1"/>
  <c r="BM309" s="1"/>
  <c r="BV309" s="1"/>
  <c r="CS309" s="1"/>
  <c r="DC309" s="1"/>
  <c r="AH309"/>
  <c r="AQ309" s="1"/>
  <c r="AZ309" s="1"/>
  <c r="BI309" s="1"/>
  <c r="BR309" s="1"/>
  <c r="CO309" s="1"/>
  <c r="CY309" s="1"/>
  <c r="AI309"/>
  <c r="AR309" s="1"/>
  <c r="BA309" s="1"/>
  <c r="BJ309" s="1"/>
  <c r="BS309" s="1"/>
  <c r="CP309" s="1"/>
  <c r="CZ309" s="1"/>
  <c r="R46"/>
  <c r="S46"/>
  <c r="BZ309"/>
  <c r="BY309"/>
  <c r="AK310" l="1"/>
  <c r="AT310" s="1"/>
  <c r="BC310" s="1"/>
  <c r="BL310" s="1"/>
  <c r="BU310" s="1"/>
  <c r="CR310" s="1"/>
  <c r="DB310" s="1"/>
  <c r="AI310"/>
  <c r="AR310" s="1"/>
  <c r="BA310" s="1"/>
  <c r="BJ310" s="1"/>
  <c r="BS310" s="1"/>
  <c r="CP310" s="1"/>
  <c r="CZ310" s="1"/>
  <c r="AL310"/>
  <c r="AU310" s="1"/>
  <c r="BD310" s="1"/>
  <c r="BM310" s="1"/>
  <c r="BV310" s="1"/>
  <c r="CS310" s="1"/>
  <c r="DC310" s="1"/>
  <c r="AH310"/>
  <c r="AQ310" s="1"/>
  <c r="AZ310" s="1"/>
  <c r="BI310" s="1"/>
  <c r="BR310" s="1"/>
  <c r="CO310" s="1"/>
  <c r="CY310" s="1"/>
  <c r="E48"/>
  <c r="G48" s="1"/>
  <c r="G311"/>
  <c r="CB311"/>
  <c r="I311"/>
  <c r="CD311"/>
  <c r="K311"/>
  <c r="CF311"/>
  <c r="CA311"/>
  <c r="J311"/>
  <c r="CE311"/>
  <c r="C311"/>
  <c r="BY311"/>
  <c r="E311"/>
  <c r="H311"/>
  <c r="CC311"/>
  <c r="H48"/>
  <c r="I48" s="1"/>
  <c r="J48" s="1"/>
  <c r="K48"/>
  <c r="L48" s="1"/>
  <c r="Q48" s="1"/>
  <c r="F311"/>
  <c r="CM309"/>
  <c r="CW309" s="1"/>
  <c r="U46"/>
  <c r="T46"/>
  <c r="AM310"/>
  <c r="AV310" s="1"/>
  <c r="BE310" s="1"/>
  <c r="BN310" s="1"/>
  <c r="BW310" s="1"/>
  <c r="CT310" s="1"/>
  <c r="AF310"/>
  <c r="AO310" s="1"/>
  <c r="AX310"/>
  <c r="BG310" s="1"/>
  <c r="BP310" s="1"/>
  <c r="CM310" s="1"/>
  <c r="AJ310"/>
  <c r="AS310" s="1"/>
  <c r="BB310" s="1"/>
  <c r="BK310" s="1"/>
  <c r="BT310" s="1"/>
  <c r="CQ310" s="1"/>
  <c r="DA310" s="1"/>
  <c r="AY310"/>
  <c r="BH310" s="1"/>
  <c r="AG310"/>
  <c r="AP310" s="1"/>
  <c r="O311"/>
  <c r="X311" s="1"/>
  <c r="Q311"/>
  <c r="Y311" s="1"/>
  <c r="S311"/>
  <c r="AA311" s="1"/>
  <c r="U311"/>
  <c r="AC311" s="1"/>
  <c r="N311"/>
  <c r="W311" s="1"/>
  <c r="R311"/>
  <c r="Z311" s="1"/>
  <c r="V311"/>
  <c r="AD311" s="1"/>
  <c r="T311"/>
  <c r="AB311" s="1"/>
  <c r="CI311"/>
  <c r="CJ311" s="1"/>
  <c r="N49"/>
  <c r="O49" s="1"/>
  <c r="B50"/>
  <c r="C49"/>
  <c r="B312"/>
  <c r="R47"/>
  <c r="S47"/>
  <c r="CN309"/>
  <c r="CX309" s="1"/>
  <c r="BQ310"/>
  <c r="CN310" s="1"/>
  <c r="CX310" l="1"/>
  <c r="CW310"/>
  <c r="DD310"/>
  <c r="U47"/>
  <c r="T47"/>
  <c r="O312"/>
  <c r="X312" s="1"/>
  <c r="Q312"/>
  <c r="Y312" s="1"/>
  <c r="S312"/>
  <c r="AA312" s="1"/>
  <c r="U312"/>
  <c r="AC312" s="1"/>
  <c r="N312"/>
  <c r="W312" s="1"/>
  <c r="R312"/>
  <c r="Z312" s="1"/>
  <c r="V312"/>
  <c r="AD312" s="1"/>
  <c r="T312"/>
  <c r="AB312" s="1"/>
  <c r="CI312"/>
  <c r="CJ312" s="1"/>
  <c r="B51"/>
  <c r="N50"/>
  <c r="O50" s="1"/>
  <c r="C50"/>
  <c r="B313"/>
  <c r="AM311"/>
  <c r="AV311" s="1"/>
  <c r="BE311" s="1"/>
  <c r="BN311" s="1"/>
  <c r="BW311" s="1"/>
  <c r="CT311" s="1"/>
  <c r="DD311" s="1"/>
  <c r="AF311"/>
  <c r="AO311" s="1"/>
  <c r="AX311"/>
  <c r="BG311" s="1"/>
  <c r="BP311" s="1"/>
  <c r="CM311" s="1"/>
  <c r="AJ311"/>
  <c r="AS311" s="1"/>
  <c r="BB311" s="1"/>
  <c r="BK311" s="1"/>
  <c r="BT311" s="1"/>
  <c r="CQ311" s="1"/>
  <c r="DA311" s="1"/>
  <c r="AY311"/>
  <c r="BH311" s="1"/>
  <c r="BQ311" s="1"/>
  <c r="AG311"/>
  <c r="AP311" s="1"/>
  <c r="E49"/>
  <c r="G49" s="1"/>
  <c r="G312"/>
  <c r="CB312"/>
  <c r="I312"/>
  <c r="CD312"/>
  <c r="K312"/>
  <c r="CF312"/>
  <c r="BZ312"/>
  <c r="CA312"/>
  <c r="J312"/>
  <c r="CE312"/>
  <c r="C312"/>
  <c r="BY312"/>
  <c r="E312"/>
  <c r="H312"/>
  <c r="CC312"/>
  <c r="H49"/>
  <c r="I49" s="1"/>
  <c r="J49" s="1"/>
  <c r="K49"/>
  <c r="L49" s="1"/>
  <c r="Q49" s="1"/>
  <c r="F312"/>
  <c r="AK311"/>
  <c r="AT311" s="1"/>
  <c r="BC311" s="1"/>
  <c r="BL311" s="1"/>
  <c r="BU311" s="1"/>
  <c r="CR311" s="1"/>
  <c r="DB311" s="1"/>
  <c r="AI311"/>
  <c r="AR311" s="1"/>
  <c r="BA311" s="1"/>
  <c r="BJ311" s="1"/>
  <c r="BS311" s="1"/>
  <c r="CP311" s="1"/>
  <c r="CZ311" s="1"/>
  <c r="AL311"/>
  <c r="AU311" s="1"/>
  <c r="BD311" s="1"/>
  <c r="BM311" s="1"/>
  <c r="BV311" s="1"/>
  <c r="CS311" s="1"/>
  <c r="DC311" s="1"/>
  <c r="AH311"/>
  <c r="AQ311" s="1"/>
  <c r="AZ311" s="1"/>
  <c r="BI311" s="1"/>
  <c r="BR311" s="1"/>
  <c r="CO311" s="1"/>
  <c r="CY311" s="1"/>
  <c r="R48"/>
  <c r="S48"/>
  <c r="BZ311"/>
  <c r="CN311" l="1"/>
  <c r="CX311" s="1"/>
  <c r="CW311"/>
  <c r="S49"/>
  <c r="R49"/>
  <c r="O313"/>
  <c r="X313" s="1"/>
  <c r="Q313"/>
  <c r="Y313" s="1"/>
  <c r="S313"/>
  <c r="AA313" s="1"/>
  <c r="N313"/>
  <c r="W313" s="1"/>
  <c r="R313"/>
  <c r="Z313" s="1"/>
  <c r="U313"/>
  <c r="AC313" s="1"/>
  <c r="T313"/>
  <c r="AB313" s="1"/>
  <c r="V313"/>
  <c r="AD313" s="1"/>
  <c r="CI313"/>
  <c r="CJ313" s="1"/>
  <c r="AM312"/>
  <c r="AV312" s="1"/>
  <c r="BE312" s="1"/>
  <c r="BN312" s="1"/>
  <c r="BW312" s="1"/>
  <c r="CT312" s="1"/>
  <c r="DD312" s="1"/>
  <c r="AF312"/>
  <c r="AO312" s="1"/>
  <c r="AX312"/>
  <c r="BG312" s="1"/>
  <c r="AJ312"/>
  <c r="AS312" s="1"/>
  <c r="BB312" s="1"/>
  <c r="BK312" s="1"/>
  <c r="BT312" s="1"/>
  <c r="CQ312" s="1"/>
  <c r="DA312" s="1"/>
  <c r="AY312"/>
  <c r="BH312" s="1"/>
  <c r="AG312"/>
  <c r="AP312" s="1"/>
  <c r="T48"/>
  <c r="U48"/>
  <c r="E50"/>
  <c r="G50" s="1"/>
  <c r="G313"/>
  <c r="CB313"/>
  <c r="CA313"/>
  <c r="I313"/>
  <c r="CD313"/>
  <c r="K313"/>
  <c r="CF313"/>
  <c r="C313"/>
  <c r="BY313"/>
  <c r="E313"/>
  <c r="H313"/>
  <c r="CC313"/>
  <c r="J313"/>
  <c r="CE313"/>
  <c r="H50"/>
  <c r="I50" s="1"/>
  <c r="J50" s="1"/>
  <c r="K50"/>
  <c r="L50" s="1"/>
  <c r="Q50" s="1"/>
  <c r="F313"/>
  <c r="B52"/>
  <c r="N51"/>
  <c r="O51" s="1"/>
  <c r="C51"/>
  <c r="B314"/>
  <c r="AK312"/>
  <c r="AT312" s="1"/>
  <c r="BC312" s="1"/>
  <c r="BL312" s="1"/>
  <c r="BU312" s="1"/>
  <c r="CR312" s="1"/>
  <c r="DB312" s="1"/>
  <c r="AI312"/>
  <c r="AR312" s="1"/>
  <c r="BA312" s="1"/>
  <c r="BJ312" s="1"/>
  <c r="BS312" s="1"/>
  <c r="CP312" s="1"/>
  <c r="CZ312" s="1"/>
  <c r="AL312"/>
  <c r="AU312" s="1"/>
  <c r="BD312" s="1"/>
  <c r="BM312" s="1"/>
  <c r="BV312" s="1"/>
  <c r="CS312" s="1"/>
  <c r="DC312" s="1"/>
  <c r="AH312"/>
  <c r="AQ312" s="1"/>
  <c r="AZ312" s="1"/>
  <c r="BI312" s="1"/>
  <c r="BR312" s="1"/>
  <c r="CO312" s="1"/>
  <c r="CY312" s="1"/>
  <c r="BQ312"/>
  <c r="CN312" s="1"/>
  <c r="CX312" s="1"/>
  <c r="BP312"/>
  <c r="CM312" s="1"/>
  <c r="CW312" s="1"/>
  <c r="BZ313" l="1"/>
  <c r="E51"/>
  <c r="G51" s="1"/>
  <c r="G314"/>
  <c r="CB314"/>
  <c r="I314"/>
  <c r="CD314"/>
  <c r="K314"/>
  <c r="CF314"/>
  <c r="C314"/>
  <c r="BY314"/>
  <c r="E314"/>
  <c r="BZ314"/>
  <c r="CA314"/>
  <c r="H314"/>
  <c r="CC314"/>
  <c r="J314"/>
  <c r="CE314"/>
  <c r="H51"/>
  <c r="I51" s="1"/>
  <c r="J51" s="1"/>
  <c r="K51"/>
  <c r="L51" s="1"/>
  <c r="Q51" s="1"/>
  <c r="F314"/>
  <c r="O314"/>
  <c r="X314" s="1"/>
  <c r="Q314"/>
  <c r="Y314" s="1"/>
  <c r="S314"/>
  <c r="AA314" s="1"/>
  <c r="U314"/>
  <c r="AC314" s="1"/>
  <c r="N314"/>
  <c r="W314" s="1"/>
  <c r="R314"/>
  <c r="Z314" s="1"/>
  <c r="T314"/>
  <c r="AB314" s="1"/>
  <c r="V314"/>
  <c r="AD314" s="1"/>
  <c r="CI314"/>
  <c r="CJ314" s="1"/>
  <c r="AM313"/>
  <c r="AV313" s="1"/>
  <c r="BE313"/>
  <c r="BN313" s="1"/>
  <c r="AL313"/>
  <c r="AU313" s="1"/>
  <c r="BD313" s="1"/>
  <c r="BM313" s="1"/>
  <c r="BV313" s="1"/>
  <c r="CS313" s="1"/>
  <c r="DC313" s="1"/>
  <c r="AF313"/>
  <c r="AO313" s="1"/>
  <c r="AX313"/>
  <c r="BG313" s="1"/>
  <c r="AH313"/>
  <c r="AQ313" s="1"/>
  <c r="AZ313" s="1"/>
  <c r="BI313" s="1"/>
  <c r="BR313" s="1"/>
  <c r="CO313" s="1"/>
  <c r="CY313" s="1"/>
  <c r="B53"/>
  <c r="N52"/>
  <c r="O52" s="1"/>
  <c r="C52"/>
  <c r="B315"/>
  <c r="R50"/>
  <c r="S50"/>
  <c r="AK313"/>
  <c r="AT313" s="1"/>
  <c r="BC313" s="1"/>
  <c r="BL313" s="1"/>
  <c r="BU313" s="1"/>
  <c r="CR313" s="1"/>
  <c r="DB313" s="1"/>
  <c r="AI313"/>
  <c r="AR313" s="1"/>
  <c r="BA313" s="1"/>
  <c r="BJ313" s="1"/>
  <c r="BS313" s="1"/>
  <c r="CP313" s="1"/>
  <c r="CZ313" s="1"/>
  <c r="AJ313"/>
  <c r="AS313" s="1"/>
  <c r="BB313" s="1"/>
  <c r="BK313" s="1"/>
  <c r="BT313" s="1"/>
  <c r="CQ313" s="1"/>
  <c r="DA313" s="1"/>
  <c r="AY313"/>
  <c r="BH313" s="1"/>
  <c r="AG313"/>
  <c r="AP313" s="1"/>
  <c r="T49"/>
  <c r="U49"/>
  <c r="BQ313"/>
  <c r="CN313" s="1"/>
  <c r="BP313"/>
  <c r="CM313" s="1"/>
  <c r="CW313" s="1"/>
  <c r="BW313"/>
  <c r="CT313" s="1"/>
  <c r="DD313" s="1"/>
  <c r="T50" l="1"/>
  <c r="U50"/>
  <c r="O315"/>
  <c r="X315" s="1"/>
  <c r="Q315"/>
  <c r="Y315" s="1"/>
  <c r="S315"/>
  <c r="AA315" s="1"/>
  <c r="U315"/>
  <c r="AC315" s="1"/>
  <c r="N315"/>
  <c r="W315" s="1"/>
  <c r="R315"/>
  <c r="Z315" s="1"/>
  <c r="T315"/>
  <c r="AB315" s="1"/>
  <c r="V315"/>
  <c r="AD315" s="1"/>
  <c r="CI315"/>
  <c r="CJ315" s="1"/>
  <c r="AM314"/>
  <c r="AV314" s="1"/>
  <c r="BE314" s="1"/>
  <c r="BN314" s="1"/>
  <c r="BW314" s="1"/>
  <c r="CT314" s="1"/>
  <c r="DD314" s="1"/>
  <c r="AI314"/>
  <c r="AR314" s="1"/>
  <c r="BA314" s="1"/>
  <c r="BJ314" s="1"/>
  <c r="BS314" s="1"/>
  <c r="CP314" s="1"/>
  <c r="CZ314" s="1"/>
  <c r="AL314"/>
  <c r="AU314" s="1"/>
  <c r="BD314" s="1"/>
  <c r="BM314" s="1"/>
  <c r="BV314" s="1"/>
  <c r="CS314" s="1"/>
  <c r="DC314" s="1"/>
  <c r="AH314"/>
  <c r="AQ314" s="1"/>
  <c r="AZ314" s="1"/>
  <c r="BI314" s="1"/>
  <c r="BR314" s="1"/>
  <c r="CO314" s="1"/>
  <c r="CY314" s="1"/>
  <c r="E52"/>
  <c r="G52" s="1"/>
  <c r="G315"/>
  <c r="CB315"/>
  <c r="I315"/>
  <c r="CD315"/>
  <c r="K315"/>
  <c r="CF315"/>
  <c r="C315"/>
  <c r="BY315"/>
  <c r="E315"/>
  <c r="BZ315"/>
  <c r="CA315"/>
  <c r="H315"/>
  <c r="CC315"/>
  <c r="J315"/>
  <c r="CE315"/>
  <c r="H52"/>
  <c r="I52" s="1"/>
  <c r="J52" s="1"/>
  <c r="K52"/>
  <c r="L52" s="1"/>
  <c r="Q52" s="1"/>
  <c r="F315"/>
  <c r="N53"/>
  <c r="O53" s="1"/>
  <c r="B54"/>
  <c r="C53"/>
  <c r="B316"/>
  <c r="AK314"/>
  <c r="AT314" s="1"/>
  <c r="BC314" s="1"/>
  <c r="BL314" s="1"/>
  <c r="BU314" s="1"/>
  <c r="CR314" s="1"/>
  <c r="DB314" s="1"/>
  <c r="AX314"/>
  <c r="BG314" s="1"/>
  <c r="BP314" s="1"/>
  <c r="CM314" s="1"/>
  <c r="AF314"/>
  <c r="AO314" s="1"/>
  <c r="AJ314"/>
  <c r="AS314" s="1"/>
  <c r="BB314" s="1"/>
  <c r="BK314" s="1"/>
  <c r="BT314" s="1"/>
  <c r="CQ314" s="1"/>
  <c r="DA314" s="1"/>
  <c r="AY314"/>
  <c r="BH314" s="1"/>
  <c r="BQ314" s="1"/>
  <c r="CN314" s="1"/>
  <c r="CX314" s="1"/>
  <c r="AG314"/>
  <c r="AP314" s="1"/>
  <c r="S51"/>
  <c r="R51"/>
  <c r="CX313"/>
  <c r="CW314" l="1"/>
  <c r="O316"/>
  <c r="X316" s="1"/>
  <c r="Q316"/>
  <c r="Y316" s="1"/>
  <c r="S316"/>
  <c r="AA316" s="1"/>
  <c r="U316"/>
  <c r="AC316" s="1"/>
  <c r="N316"/>
  <c r="W316" s="1"/>
  <c r="R316"/>
  <c r="Z316" s="1"/>
  <c r="T316"/>
  <c r="AB316" s="1"/>
  <c r="V316"/>
  <c r="AD316" s="1"/>
  <c r="CI316"/>
  <c r="CJ316" s="1"/>
  <c r="B55"/>
  <c r="N54"/>
  <c r="O54" s="1"/>
  <c r="C54"/>
  <c r="B317"/>
  <c r="AK315"/>
  <c r="AT315" s="1"/>
  <c r="BC315" s="1"/>
  <c r="BL315" s="1"/>
  <c r="BU315" s="1"/>
  <c r="CR315" s="1"/>
  <c r="DB315" s="1"/>
  <c r="AX315"/>
  <c r="BG315" s="1"/>
  <c r="AF315"/>
  <c r="AO315" s="1"/>
  <c r="AJ315"/>
  <c r="AS315" s="1"/>
  <c r="BB315" s="1"/>
  <c r="BK315" s="1"/>
  <c r="BT315" s="1"/>
  <c r="CQ315" s="1"/>
  <c r="DA315" s="1"/>
  <c r="AY315"/>
  <c r="BH315" s="1"/>
  <c r="BQ315" s="1"/>
  <c r="CN315" s="1"/>
  <c r="CX315" s="1"/>
  <c r="AG315"/>
  <c r="AP315" s="1"/>
  <c r="T51"/>
  <c r="U51"/>
  <c r="E53"/>
  <c r="G53" s="1"/>
  <c r="G316"/>
  <c r="CB316"/>
  <c r="I316"/>
  <c r="CD316"/>
  <c r="K316"/>
  <c r="CF316"/>
  <c r="C316"/>
  <c r="BY316"/>
  <c r="E316"/>
  <c r="BZ316"/>
  <c r="CA316"/>
  <c r="H316"/>
  <c r="CC316"/>
  <c r="J316"/>
  <c r="CE316"/>
  <c r="H53"/>
  <c r="I53" s="1"/>
  <c r="J53" s="1"/>
  <c r="K53"/>
  <c r="L53" s="1"/>
  <c r="Q53" s="1"/>
  <c r="F316"/>
  <c r="S52"/>
  <c r="R52"/>
  <c r="AM315"/>
  <c r="AV315" s="1"/>
  <c r="BE315" s="1"/>
  <c r="BN315" s="1"/>
  <c r="BW315" s="1"/>
  <c r="CT315" s="1"/>
  <c r="DD315" s="1"/>
  <c r="AI315"/>
  <c r="AR315" s="1"/>
  <c r="BA315" s="1"/>
  <c r="BJ315" s="1"/>
  <c r="BS315" s="1"/>
  <c r="CP315" s="1"/>
  <c r="CZ315" s="1"/>
  <c r="AL315"/>
  <c r="AU315" s="1"/>
  <c r="BD315" s="1"/>
  <c r="BM315" s="1"/>
  <c r="BV315" s="1"/>
  <c r="CS315" s="1"/>
  <c r="DC315" s="1"/>
  <c r="AH315"/>
  <c r="AQ315" s="1"/>
  <c r="AZ315" s="1"/>
  <c r="BI315" s="1"/>
  <c r="BR315" s="1"/>
  <c r="CO315" s="1"/>
  <c r="CY315" s="1"/>
  <c r="BP315"/>
  <c r="CM315" s="1"/>
  <c r="CW315" s="1"/>
  <c r="O317" l="1"/>
  <c r="X317" s="1"/>
  <c r="Q317"/>
  <c r="Y317" s="1"/>
  <c r="S317"/>
  <c r="AA317" s="1"/>
  <c r="U317"/>
  <c r="AC317" s="1"/>
  <c r="N317"/>
  <c r="W317" s="1"/>
  <c r="R317"/>
  <c r="Z317" s="1"/>
  <c r="T317"/>
  <c r="AB317" s="1"/>
  <c r="V317"/>
  <c r="AD317" s="1"/>
  <c r="CI317"/>
  <c r="CJ317" s="1"/>
  <c r="AK316"/>
  <c r="AT316" s="1"/>
  <c r="BC316" s="1"/>
  <c r="BL316" s="1"/>
  <c r="BU316" s="1"/>
  <c r="CR316" s="1"/>
  <c r="DB316" s="1"/>
  <c r="AX316"/>
  <c r="BG316" s="1"/>
  <c r="AF316"/>
  <c r="AO316" s="1"/>
  <c r="AJ316"/>
  <c r="AS316" s="1"/>
  <c r="BB316" s="1"/>
  <c r="BK316" s="1"/>
  <c r="BT316" s="1"/>
  <c r="CQ316" s="1"/>
  <c r="DA316" s="1"/>
  <c r="AY316"/>
  <c r="BH316" s="1"/>
  <c r="AG316"/>
  <c r="AP316" s="1"/>
  <c r="U52"/>
  <c r="T52"/>
  <c r="R53"/>
  <c r="S53"/>
  <c r="E54"/>
  <c r="G54" s="1"/>
  <c r="G317"/>
  <c r="CB317"/>
  <c r="I317"/>
  <c r="CD317"/>
  <c r="K317"/>
  <c r="CF317"/>
  <c r="C317"/>
  <c r="BY317"/>
  <c r="E317"/>
  <c r="BZ317"/>
  <c r="CA317"/>
  <c r="H317"/>
  <c r="CC317"/>
  <c r="J317"/>
  <c r="CE317"/>
  <c r="H54"/>
  <c r="I54" s="1"/>
  <c r="J54" s="1"/>
  <c r="K54"/>
  <c r="L54" s="1"/>
  <c r="Q54" s="1"/>
  <c r="F317"/>
  <c r="B56"/>
  <c r="N55"/>
  <c r="O55" s="1"/>
  <c r="C55"/>
  <c r="B318"/>
  <c r="AM316"/>
  <c r="AV316" s="1"/>
  <c r="BE316" s="1"/>
  <c r="BN316" s="1"/>
  <c r="BW316" s="1"/>
  <c r="CT316" s="1"/>
  <c r="DD316" s="1"/>
  <c r="AI316"/>
  <c r="AR316" s="1"/>
  <c r="BA316" s="1"/>
  <c r="BJ316" s="1"/>
  <c r="BS316" s="1"/>
  <c r="CP316" s="1"/>
  <c r="CZ316" s="1"/>
  <c r="AL316"/>
  <c r="AU316" s="1"/>
  <c r="BD316" s="1"/>
  <c r="BM316" s="1"/>
  <c r="BV316" s="1"/>
  <c r="CS316" s="1"/>
  <c r="DC316" s="1"/>
  <c r="AH316"/>
  <c r="AQ316" s="1"/>
  <c r="AZ316" s="1"/>
  <c r="BI316" s="1"/>
  <c r="BR316" s="1"/>
  <c r="CO316" s="1"/>
  <c r="CY316" s="1"/>
  <c r="BQ316"/>
  <c r="CN316" s="1"/>
  <c r="CX316" s="1"/>
  <c r="BP316"/>
  <c r="CM316" s="1"/>
  <c r="CW316" s="1"/>
  <c r="O318" l="1"/>
  <c r="X318" s="1"/>
  <c r="Q318"/>
  <c r="Y318" s="1"/>
  <c r="S318"/>
  <c r="AA318" s="1"/>
  <c r="U318"/>
  <c r="AC318" s="1"/>
  <c r="N318"/>
  <c r="W318" s="1"/>
  <c r="R318"/>
  <c r="Z318" s="1"/>
  <c r="T318"/>
  <c r="AB318" s="1"/>
  <c r="V318"/>
  <c r="AD318" s="1"/>
  <c r="CI318"/>
  <c r="CJ318" s="1"/>
  <c r="AK317"/>
  <c r="AT317" s="1"/>
  <c r="BC317" s="1"/>
  <c r="BL317" s="1"/>
  <c r="BU317" s="1"/>
  <c r="CR317" s="1"/>
  <c r="DB317" s="1"/>
  <c r="AX317"/>
  <c r="BG317" s="1"/>
  <c r="BP317" s="1"/>
  <c r="CM317" s="1"/>
  <c r="AF317"/>
  <c r="AO317" s="1"/>
  <c r="AJ317"/>
  <c r="AS317" s="1"/>
  <c r="BB317" s="1"/>
  <c r="BK317" s="1"/>
  <c r="BT317" s="1"/>
  <c r="CQ317" s="1"/>
  <c r="DA317" s="1"/>
  <c r="AY317"/>
  <c r="BH317" s="1"/>
  <c r="BQ317" s="1"/>
  <c r="CN317" s="1"/>
  <c r="CX317" s="1"/>
  <c r="AG317"/>
  <c r="AP317" s="1"/>
  <c r="E55"/>
  <c r="G55" s="1"/>
  <c r="G318"/>
  <c r="CB318"/>
  <c r="I318"/>
  <c r="CD318"/>
  <c r="K318"/>
  <c r="CF318"/>
  <c r="C318"/>
  <c r="BY318"/>
  <c r="E318"/>
  <c r="BZ318"/>
  <c r="H318"/>
  <c r="J318"/>
  <c r="H55"/>
  <c r="I55" s="1"/>
  <c r="J55" s="1"/>
  <c r="K55"/>
  <c r="L55" s="1"/>
  <c r="Q55" s="1"/>
  <c r="F318"/>
  <c r="B57"/>
  <c r="N56"/>
  <c r="O56" s="1"/>
  <c r="C56"/>
  <c r="B319"/>
  <c r="R54"/>
  <c r="S54"/>
  <c r="U53"/>
  <c r="T53"/>
  <c r="AM317"/>
  <c r="AV317" s="1"/>
  <c r="BE317"/>
  <c r="BN317" s="1"/>
  <c r="BW317" s="1"/>
  <c r="CT317" s="1"/>
  <c r="DD317" s="1"/>
  <c r="AI317"/>
  <c r="AR317" s="1"/>
  <c r="BA317" s="1"/>
  <c r="BJ317" s="1"/>
  <c r="BS317" s="1"/>
  <c r="CP317" s="1"/>
  <c r="CZ317" s="1"/>
  <c r="AL317"/>
  <c r="AU317" s="1"/>
  <c r="BD317" s="1"/>
  <c r="BM317" s="1"/>
  <c r="BV317" s="1"/>
  <c r="CS317" s="1"/>
  <c r="DC317" s="1"/>
  <c r="AH317"/>
  <c r="AQ317" s="1"/>
  <c r="AZ317" s="1"/>
  <c r="BI317" s="1"/>
  <c r="BR317" s="1"/>
  <c r="CO317" s="1"/>
  <c r="CY317" s="1"/>
  <c r="CE318" l="1"/>
  <c r="CC318"/>
  <c r="CA318"/>
  <c r="CW317"/>
  <c r="C319"/>
  <c r="E319"/>
  <c r="H319"/>
  <c r="J319"/>
  <c r="E56"/>
  <c r="G56" s="1"/>
  <c r="G319"/>
  <c r="CB319"/>
  <c r="I319"/>
  <c r="CD319"/>
  <c r="K319"/>
  <c r="CF319"/>
  <c r="H56"/>
  <c r="I56" s="1"/>
  <c r="J56" s="1"/>
  <c r="K56"/>
  <c r="L56" s="1"/>
  <c r="Q56" s="1"/>
  <c r="F319"/>
  <c r="N57"/>
  <c r="O57" s="1"/>
  <c r="B58"/>
  <c r="C57"/>
  <c r="B320"/>
  <c r="R55"/>
  <c r="S55"/>
  <c r="AM318"/>
  <c r="AV318" s="1"/>
  <c r="BE318"/>
  <c r="BN318" s="1"/>
  <c r="BW318" s="1"/>
  <c r="CT318" s="1"/>
  <c r="DD318" s="1"/>
  <c r="AI318"/>
  <c r="AR318" s="1"/>
  <c r="BA318" s="1"/>
  <c r="BJ318" s="1"/>
  <c r="BS318" s="1"/>
  <c r="CP318" s="1"/>
  <c r="CZ318" s="1"/>
  <c r="AL318"/>
  <c r="AU318" s="1"/>
  <c r="BD318" s="1"/>
  <c r="BM318" s="1"/>
  <c r="BV318" s="1"/>
  <c r="CS318" s="1"/>
  <c r="DC318" s="1"/>
  <c r="AH318"/>
  <c r="AQ318" s="1"/>
  <c r="AZ318" s="1"/>
  <c r="BI318" s="1"/>
  <c r="BR318" s="1"/>
  <c r="CO318" s="1"/>
  <c r="CY318" s="1"/>
  <c r="U54"/>
  <c r="T54"/>
  <c r="N319"/>
  <c r="W319" s="1"/>
  <c r="R319"/>
  <c r="Z319" s="1"/>
  <c r="T319"/>
  <c r="AB319" s="1"/>
  <c r="V319"/>
  <c r="AD319" s="1"/>
  <c r="O319"/>
  <c r="X319" s="1"/>
  <c r="Q319"/>
  <c r="Y319" s="1"/>
  <c r="S319"/>
  <c r="AA319" s="1"/>
  <c r="U319"/>
  <c r="AC319" s="1"/>
  <c r="CI319"/>
  <c r="CJ319" s="1"/>
  <c r="AK318"/>
  <c r="AT318" s="1"/>
  <c r="BC318" s="1"/>
  <c r="BL318" s="1"/>
  <c r="BU318" s="1"/>
  <c r="CR318" s="1"/>
  <c r="DB318" s="1"/>
  <c r="AX318"/>
  <c r="BG318" s="1"/>
  <c r="BP318" s="1"/>
  <c r="CM318" s="1"/>
  <c r="AF318"/>
  <c r="AO318" s="1"/>
  <c r="AJ318"/>
  <c r="AS318" s="1"/>
  <c r="BB318" s="1"/>
  <c r="BK318" s="1"/>
  <c r="BT318" s="1"/>
  <c r="CQ318" s="1"/>
  <c r="DA318" s="1"/>
  <c r="AY318"/>
  <c r="BH318" s="1"/>
  <c r="BQ318" s="1"/>
  <c r="CN318" s="1"/>
  <c r="AG318"/>
  <c r="AP318" s="1"/>
  <c r="CW318" l="1"/>
  <c r="AL319"/>
  <c r="AU319" s="1"/>
  <c r="BD319" s="1"/>
  <c r="BM319" s="1"/>
  <c r="BV319" s="1"/>
  <c r="AH319"/>
  <c r="AQ319" s="1"/>
  <c r="AZ319"/>
  <c r="BI319" s="1"/>
  <c r="BR319" s="1"/>
  <c r="AM319"/>
  <c r="AV319" s="1"/>
  <c r="BE319"/>
  <c r="BN319" s="1"/>
  <c r="BW319" s="1"/>
  <c r="CT319" s="1"/>
  <c r="DD319" s="1"/>
  <c r="AI319"/>
  <c r="AR319" s="1"/>
  <c r="BA319"/>
  <c r="BJ319" s="1"/>
  <c r="BS319" s="1"/>
  <c r="CP319" s="1"/>
  <c r="CZ319" s="1"/>
  <c r="U55"/>
  <c r="T55"/>
  <c r="O320"/>
  <c r="X320" s="1"/>
  <c r="Q320"/>
  <c r="Y320" s="1"/>
  <c r="S320"/>
  <c r="AA320" s="1"/>
  <c r="U320"/>
  <c r="AC320" s="1"/>
  <c r="N320"/>
  <c r="W320" s="1"/>
  <c r="R320"/>
  <c r="Z320" s="1"/>
  <c r="T320"/>
  <c r="AB320" s="1"/>
  <c r="V320"/>
  <c r="AD320" s="1"/>
  <c r="CI320"/>
  <c r="CJ320" s="1"/>
  <c r="B59"/>
  <c r="N58"/>
  <c r="O58" s="1"/>
  <c r="C58"/>
  <c r="B321"/>
  <c r="CX318"/>
  <c r="CE319"/>
  <c r="CC319"/>
  <c r="CA319"/>
  <c r="AJ319"/>
  <c r="AS319" s="1"/>
  <c r="BB319" s="1"/>
  <c r="BK319" s="1"/>
  <c r="BT319" s="1"/>
  <c r="CQ319" s="1"/>
  <c r="DA319" s="1"/>
  <c r="AG319"/>
  <c r="AP319" s="1"/>
  <c r="AY319"/>
  <c r="BH319" s="1"/>
  <c r="BQ319" s="1"/>
  <c r="AK319"/>
  <c r="AT319" s="1"/>
  <c r="BC319" s="1"/>
  <c r="BL319" s="1"/>
  <c r="BU319" s="1"/>
  <c r="CR319" s="1"/>
  <c r="DB319" s="1"/>
  <c r="AX319"/>
  <c r="BG319" s="1"/>
  <c r="BP319" s="1"/>
  <c r="AF319"/>
  <c r="AO319" s="1"/>
  <c r="E57"/>
  <c r="G57" s="1"/>
  <c r="G320"/>
  <c r="CB320"/>
  <c r="I320"/>
  <c r="CD320"/>
  <c r="K320"/>
  <c r="CF320"/>
  <c r="C320"/>
  <c r="BY320"/>
  <c r="E320"/>
  <c r="BZ320"/>
  <c r="H320"/>
  <c r="J320"/>
  <c r="H57"/>
  <c r="I57" s="1"/>
  <c r="J57" s="1"/>
  <c r="K57"/>
  <c r="L57" s="1"/>
  <c r="Q57" s="1"/>
  <c r="F320"/>
  <c r="R56"/>
  <c r="S56"/>
  <c r="BZ319"/>
  <c r="BY319"/>
  <c r="CM319" l="1"/>
  <c r="CW319" s="1"/>
  <c r="CO319"/>
  <c r="CY319" s="1"/>
  <c r="CS319"/>
  <c r="DC319" s="1"/>
  <c r="T56"/>
  <c r="U56"/>
  <c r="S57"/>
  <c r="R57"/>
  <c r="N321"/>
  <c r="W321" s="1"/>
  <c r="R321"/>
  <c r="Z321" s="1"/>
  <c r="T321"/>
  <c r="AB321" s="1"/>
  <c r="V321"/>
  <c r="AD321" s="1"/>
  <c r="O321"/>
  <c r="X321" s="1"/>
  <c r="Q321"/>
  <c r="Y321" s="1"/>
  <c r="S321"/>
  <c r="AA321" s="1"/>
  <c r="U321"/>
  <c r="AC321" s="1"/>
  <c r="CI321"/>
  <c r="CJ321" s="1"/>
  <c r="AK320"/>
  <c r="AT320" s="1"/>
  <c r="BC320" s="1"/>
  <c r="BL320" s="1"/>
  <c r="BU320" s="1"/>
  <c r="CR320" s="1"/>
  <c r="DB320" s="1"/>
  <c r="AX320"/>
  <c r="BG320" s="1"/>
  <c r="AF320"/>
  <c r="AO320" s="1"/>
  <c r="AJ320"/>
  <c r="AS320" s="1"/>
  <c r="BB320" s="1"/>
  <c r="BK320" s="1"/>
  <c r="BT320" s="1"/>
  <c r="AY320"/>
  <c r="BH320" s="1"/>
  <c r="BQ320" s="1"/>
  <c r="CN320" s="1"/>
  <c r="CX320" s="1"/>
  <c r="AG320"/>
  <c r="AP320" s="1"/>
  <c r="CE320"/>
  <c r="CC320"/>
  <c r="CA320"/>
  <c r="BP320"/>
  <c r="CM320" s="1"/>
  <c r="C321"/>
  <c r="E321"/>
  <c r="H321"/>
  <c r="J321"/>
  <c r="CE321"/>
  <c r="E58"/>
  <c r="G58" s="1"/>
  <c r="G321"/>
  <c r="CB321"/>
  <c r="I321"/>
  <c r="CD321"/>
  <c r="K321"/>
  <c r="CF321"/>
  <c r="K58"/>
  <c r="L58" s="1"/>
  <c r="Q58" s="1"/>
  <c r="H58"/>
  <c r="I58" s="1"/>
  <c r="J58" s="1"/>
  <c r="F321"/>
  <c r="B60"/>
  <c r="N59"/>
  <c r="O59" s="1"/>
  <c r="C59"/>
  <c r="B322"/>
  <c r="AM320"/>
  <c r="AV320" s="1"/>
  <c r="BE320"/>
  <c r="BN320" s="1"/>
  <c r="BW320" s="1"/>
  <c r="CT320" s="1"/>
  <c r="DD320" s="1"/>
  <c r="AI320"/>
  <c r="AR320" s="1"/>
  <c r="BA320" s="1"/>
  <c r="BJ320" s="1"/>
  <c r="BS320" s="1"/>
  <c r="CP320" s="1"/>
  <c r="CZ320" s="1"/>
  <c r="AL320"/>
  <c r="AU320" s="1"/>
  <c r="BD320" s="1"/>
  <c r="BM320" s="1"/>
  <c r="BV320" s="1"/>
  <c r="CS320" s="1"/>
  <c r="DC320" s="1"/>
  <c r="AH320"/>
  <c r="AQ320" s="1"/>
  <c r="AZ320" s="1"/>
  <c r="BI320" s="1"/>
  <c r="BR320" s="1"/>
  <c r="CO320" s="1"/>
  <c r="CY320" s="1"/>
  <c r="CN319"/>
  <c r="CX319" s="1"/>
  <c r="CW320" l="1"/>
  <c r="CQ320"/>
  <c r="DA320" s="1"/>
  <c r="E59"/>
  <c r="G59" s="1"/>
  <c r="G322"/>
  <c r="CB322"/>
  <c r="I322"/>
  <c r="CD322"/>
  <c r="K322"/>
  <c r="CF322"/>
  <c r="C322"/>
  <c r="BY322"/>
  <c r="E322"/>
  <c r="BZ322"/>
  <c r="CA322"/>
  <c r="H322"/>
  <c r="CC322"/>
  <c r="J322"/>
  <c r="CE322"/>
  <c r="H59"/>
  <c r="I59" s="1"/>
  <c r="J59" s="1"/>
  <c r="K59"/>
  <c r="L59" s="1"/>
  <c r="Q59" s="1"/>
  <c r="F322"/>
  <c r="B61"/>
  <c r="N60"/>
  <c r="O60" s="1"/>
  <c r="C60"/>
  <c r="B323"/>
  <c r="AJ321"/>
  <c r="AS321" s="1"/>
  <c r="BB321" s="1"/>
  <c r="BK321" s="1"/>
  <c r="BT321" s="1"/>
  <c r="AG321"/>
  <c r="AP321" s="1"/>
  <c r="AY321"/>
  <c r="BH321" s="1"/>
  <c r="AK321"/>
  <c r="AT321" s="1"/>
  <c r="BC321" s="1"/>
  <c r="BL321" s="1"/>
  <c r="BU321" s="1"/>
  <c r="CR321" s="1"/>
  <c r="DB321" s="1"/>
  <c r="AX321"/>
  <c r="BG321" s="1"/>
  <c r="AF321"/>
  <c r="AO321" s="1"/>
  <c r="U57"/>
  <c r="T57"/>
  <c r="BZ321"/>
  <c r="BY321"/>
  <c r="O322"/>
  <c r="X322" s="1"/>
  <c r="Q322"/>
  <c r="Y322" s="1"/>
  <c r="S322"/>
  <c r="AA322" s="1"/>
  <c r="U322"/>
  <c r="AC322" s="1"/>
  <c r="N322"/>
  <c r="W322" s="1"/>
  <c r="R322"/>
  <c r="Z322" s="1"/>
  <c r="T322"/>
  <c r="AB322" s="1"/>
  <c r="V322"/>
  <c r="AD322" s="1"/>
  <c r="CI322"/>
  <c r="CJ322" s="1"/>
  <c r="S58"/>
  <c r="R58"/>
  <c r="AL321"/>
  <c r="AU321" s="1"/>
  <c r="BD321" s="1"/>
  <c r="BM321" s="1"/>
  <c r="BV321" s="1"/>
  <c r="CS321" s="1"/>
  <c r="DC321" s="1"/>
  <c r="AH321"/>
  <c r="AQ321" s="1"/>
  <c r="AZ321"/>
  <c r="BI321" s="1"/>
  <c r="BR321" s="1"/>
  <c r="AM321"/>
  <c r="AV321" s="1"/>
  <c r="BE321"/>
  <c r="BN321" s="1"/>
  <c r="BW321" s="1"/>
  <c r="CT321" s="1"/>
  <c r="DD321" s="1"/>
  <c r="AI321"/>
  <c r="AR321" s="1"/>
  <c r="BA321"/>
  <c r="BJ321" s="1"/>
  <c r="BS321" s="1"/>
  <c r="CP321" s="1"/>
  <c r="CZ321" s="1"/>
  <c r="CC321"/>
  <c r="CA321"/>
  <c r="BQ321"/>
  <c r="CN321" s="1"/>
  <c r="CX321" s="1"/>
  <c r="BP321"/>
  <c r="CM321" s="1"/>
  <c r="CW321" s="1"/>
  <c r="CO321" l="1"/>
  <c r="CY321" s="1"/>
  <c r="CQ321"/>
  <c r="DA321" s="1"/>
  <c r="T58"/>
  <c r="U58"/>
  <c r="AM322"/>
  <c r="AV322" s="1"/>
  <c r="BE322" s="1"/>
  <c r="BN322" s="1"/>
  <c r="BW322" s="1"/>
  <c r="CT322" s="1"/>
  <c r="DD322" s="1"/>
  <c r="AI322"/>
  <c r="AR322" s="1"/>
  <c r="BA322" s="1"/>
  <c r="BJ322" s="1"/>
  <c r="BS322" s="1"/>
  <c r="CP322" s="1"/>
  <c r="CZ322" s="1"/>
  <c r="AL322"/>
  <c r="AU322" s="1"/>
  <c r="BD322" s="1"/>
  <c r="BM322" s="1"/>
  <c r="BV322" s="1"/>
  <c r="CS322" s="1"/>
  <c r="DC322" s="1"/>
  <c r="AH322"/>
  <c r="AQ322" s="1"/>
  <c r="AZ322" s="1"/>
  <c r="BI322" s="1"/>
  <c r="BR322" s="1"/>
  <c r="CO322" s="1"/>
  <c r="CY322" s="1"/>
  <c r="N323"/>
  <c r="W323" s="1"/>
  <c r="R323"/>
  <c r="Z323" s="1"/>
  <c r="T323"/>
  <c r="AB323" s="1"/>
  <c r="V323"/>
  <c r="AD323" s="1"/>
  <c r="O323"/>
  <c r="X323" s="1"/>
  <c r="Q323"/>
  <c r="Y323" s="1"/>
  <c r="S323"/>
  <c r="AA323" s="1"/>
  <c r="U323"/>
  <c r="AC323" s="1"/>
  <c r="CI323"/>
  <c r="CJ323" s="1"/>
  <c r="AK322"/>
  <c r="AT322" s="1"/>
  <c r="BC322" s="1"/>
  <c r="BL322" s="1"/>
  <c r="BU322" s="1"/>
  <c r="CR322" s="1"/>
  <c r="DB322" s="1"/>
  <c r="AX322"/>
  <c r="BG322" s="1"/>
  <c r="AF322"/>
  <c r="AO322" s="1"/>
  <c r="AJ322"/>
  <c r="AS322" s="1"/>
  <c r="BB322" s="1"/>
  <c r="BK322" s="1"/>
  <c r="BT322" s="1"/>
  <c r="CQ322" s="1"/>
  <c r="DA322" s="1"/>
  <c r="AY322"/>
  <c r="BH322" s="1"/>
  <c r="BQ322" s="1"/>
  <c r="CN322" s="1"/>
  <c r="CX322" s="1"/>
  <c r="AG322"/>
  <c r="AP322" s="1"/>
  <c r="C323"/>
  <c r="E323"/>
  <c r="CA323"/>
  <c r="H323"/>
  <c r="CC323"/>
  <c r="J323"/>
  <c r="CE323"/>
  <c r="E60"/>
  <c r="G60" s="1"/>
  <c r="G323"/>
  <c r="CB323"/>
  <c r="I323"/>
  <c r="CD323"/>
  <c r="K323"/>
  <c r="CF323"/>
  <c r="H60"/>
  <c r="I60" s="1"/>
  <c r="J60" s="1"/>
  <c r="K60"/>
  <c r="L60" s="1"/>
  <c r="Q60" s="1"/>
  <c r="F323"/>
  <c r="N61"/>
  <c r="O61" s="1"/>
  <c r="B62"/>
  <c r="C61"/>
  <c r="B324"/>
  <c r="S59"/>
  <c r="R59"/>
  <c r="BP322"/>
  <c r="CM322" s="1"/>
  <c r="CW322" s="1"/>
  <c r="B63" l="1"/>
  <c r="N62"/>
  <c r="O62" s="1"/>
  <c r="C62"/>
  <c r="B325"/>
  <c r="AJ323"/>
  <c r="AS323" s="1"/>
  <c r="BB323" s="1"/>
  <c r="BK323" s="1"/>
  <c r="BT323" s="1"/>
  <c r="CQ323" s="1"/>
  <c r="DA323" s="1"/>
  <c r="AG323"/>
  <c r="AP323" s="1"/>
  <c r="AY323"/>
  <c r="BH323" s="1"/>
  <c r="AK323"/>
  <c r="AT323" s="1"/>
  <c r="BC323" s="1"/>
  <c r="BL323" s="1"/>
  <c r="BU323" s="1"/>
  <c r="CR323" s="1"/>
  <c r="DB323" s="1"/>
  <c r="AX323"/>
  <c r="BG323" s="1"/>
  <c r="BP323" s="1"/>
  <c r="AF323"/>
  <c r="AO323" s="1"/>
  <c r="BQ323"/>
  <c r="O324"/>
  <c r="X324" s="1"/>
  <c r="Q324"/>
  <c r="Y324" s="1"/>
  <c r="S324"/>
  <c r="AA324" s="1"/>
  <c r="U324"/>
  <c r="AC324" s="1"/>
  <c r="N324"/>
  <c r="W324" s="1"/>
  <c r="R324"/>
  <c r="Z324" s="1"/>
  <c r="T324"/>
  <c r="AB324" s="1"/>
  <c r="V324"/>
  <c r="AD324" s="1"/>
  <c r="CI324"/>
  <c r="CJ324" s="1"/>
  <c r="U59"/>
  <c r="T59"/>
  <c r="E61"/>
  <c r="G61" s="1"/>
  <c r="G324"/>
  <c r="CB324"/>
  <c r="I324"/>
  <c r="CD324"/>
  <c r="K324"/>
  <c r="CF324"/>
  <c r="C324"/>
  <c r="BY324"/>
  <c r="E324"/>
  <c r="BZ324"/>
  <c r="CA324"/>
  <c r="H324"/>
  <c r="CC324"/>
  <c r="J324"/>
  <c r="CE324"/>
  <c r="H61"/>
  <c r="I61" s="1"/>
  <c r="J61" s="1"/>
  <c r="K61"/>
  <c r="L61" s="1"/>
  <c r="Q61" s="1"/>
  <c r="F324"/>
  <c r="S60"/>
  <c r="R60"/>
  <c r="AL323"/>
  <c r="AU323" s="1"/>
  <c r="BD323" s="1"/>
  <c r="BM323" s="1"/>
  <c r="BV323" s="1"/>
  <c r="CS323" s="1"/>
  <c r="DC323" s="1"/>
  <c r="AH323"/>
  <c r="AQ323" s="1"/>
  <c r="AZ323" s="1"/>
  <c r="BI323" s="1"/>
  <c r="BR323" s="1"/>
  <c r="CO323" s="1"/>
  <c r="CY323" s="1"/>
  <c r="AM323"/>
  <c r="AV323" s="1"/>
  <c r="BE323" s="1"/>
  <c r="BN323" s="1"/>
  <c r="BW323" s="1"/>
  <c r="CT323" s="1"/>
  <c r="AI323"/>
  <c r="AR323" s="1"/>
  <c r="BA323" s="1"/>
  <c r="BJ323" s="1"/>
  <c r="BS323" s="1"/>
  <c r="CP323" s="1"/>
  <c r="CZ323" s="1"/>
  <c r="BZ323"/>
  <c r="BY323"/>
  <c r="DD323" l="1"/>
  <c r="CM323"/>
  <c r="CW323" s="1"/>
  <c r="T60"/>
  <c r="U60"/>
  <c r="S61"/>
  <c r="R61"/>
  <c r="AK324"/>
  <c r="AT324" s="1"/>
  <c r="BC324" s="1"/>
  <c r="BL324" s="1"/>
  <c r="BU324" s="1"/>
  <c r="CR324" s="1"/>
  <c r="DB324" s="1"/>
  <c r="AX324"/>
  <c r="BG324" s="1"/>
  <c r="AF324"/>
  <c r="AO324" s="1"/>
  <c r="AJ324"/>
  <c r="AS324" s="1"/>
  <c r="BB324" s="1"/>
  <c r="BK324" s="1"/>
  <c r="BT324" s="1"/>
  <c r="CQ324" s="1"/>
  <c r="DA324" s="1"/>
  <c r="AY324"/>
  <c r="BH324" s="1"/>
  <c r="AG324"/>
  <c r="AP324" s="1"/>
  <c r="C325"/>
  <c r="E325"/>
  <c r="H325"/>
  <c r="J325"/>
  <c r="E62"/>
  <c r="G62" s="1"/>
  <c r="G325"/>
  <c r="CB325"/>
  <c r="I325"/>
  <c r="CD325"/>
  <c r="K325"/>
  <c r="CF325"/>
  <c r="K62"/>
  <c r="L62" s="1"/>
  <c r="Q62" s="1"/>
  <c r="H62"/>
  <c r="I62" s="1"/>
  <c r="J62" s="1"/>
  <c r="F325"/>
  <c r="B64"/>
  <c r="N63"/>
  <c r="O63" s="1"/>
  <c r="C63"/>
  <c r="B326"/>
  <c r="BQ324"/>
  <c r="CN324" s="1"/>
  <c r="CX324" s="1"/>
  <c r="BP324"/>
  <c r="CM324" s="1"/>
  <c r="CW324" s="1"/>
  <c r="CN323"/>
  <c r="CX323" s="1"/>
  <c r="AM324"/>
  <c r="AV324" s="1"/>
  <c r="BE324" s="1"/>
  <c r="BN324" s="1"/>
  <c r="BW324" s="1"/>
  <c r="CT324" s="1"/>
  <c r="AI324"/>
  <c r="AR324" s="1"/>
  <c r="BA324" s="1"/>
  <c r="BJ324" s="1"/>
  <c r="BS324" s="1"/>
  <c r="CP324" s="1"/>
  <c r="CZ324" s="1"/>
  <c r="AL324"/>
  <c r="AU324" s="1"/>
  <c r="BD324" s="1"/>
  <c r="BM324" s="1"/>
  <c r="BV324" s="1"/>
  <c r="CS324" s="1"/>
  <c r="DC324" s="1"/>
  <c r="AH324"/>
  <c r="AQ324" s="1"/>
  <c r="AZ324" s="1"/>
  <c r="BI324" s="1"/>
  <c r="BR324" s="1"/>
  <c r="CO324" s="1"/>
  <c r="CY324" s="1"/>
  <c r="N325"/>
  <c r="W325" s="1"/>
  <c r="R325"/>
  <c r="Z325" s="1"/>
  <c r="T325"/>
  <c r="AB325" s="1"/>
  <c r="V325"/>
  <c r="AD325" s="1"/>
  <c r="O325"/>
  <c r="X325" s="1"/>
  <c r="Q325"/>
  <c r="Y325" s="1"/>
  <c r="S325"/>
  <c r="AA325" s="1"/>
  <c r="U325"/>
  <c r="AC325" s="1"/>
  <c r="CI325"/>
  <c r="CJ325" s="1"/>
  <c r="DD324" l="1"/>
  <c r="AL325"/>
  <c r="AU325" s="1"/>
  <c r="BD325" s="1"/>
  <c r="BM325" s="1"/>
  <c r="BV325" s="1"/>
  <c r="AH325"/>
  <c r="AQ325" s="1"/>
  <c r="AZ325" s="1"/>
  <c r="BI325" s="1"/>
  <c r="BR325" s="1"/>
  <c r="AM325"/>
  <c r="AV325" s="1"/>
  <c r="BE325"/>
  <c r="BN325" s="1"/>
  <c r="BW325" s="1"/>
  <c r="CT325" s="1"/>
  <c r="DD325" s="1"/>
  <c r="AI325"/>
  <c r="AR325" s="1"/>
  <c r="BA325" s="1"/>
  <c r="BJ325" s="1"/>
  <c r="BS325" s="1"/>
  <c r="CP325" s="1"/>
  <c r="CZ325" s="1"/>
  <c r="O326"/>
  <c r="X326" s="1"/>
  <c r="Q326"/>
  <c r="Y326" s="1"/>
  <c r="S326"/>
  <c r="AA326" s="1"/>
  <c r="U326"/>
  <c r="AC326" s="1"/>
  <c r="N326"/>
  <c r="W326" s="1"/>
  <c r="R326"/>
  <c r="Z326" s="1"/>
  <c r="T326"/>
  <c r="AB326" s="1"/>
  <c r="V326"/>
  <c r="AD326" s="1"/>
  <c r="CI326"/>
  <c r="CJ326" s="1"/>
  <c r="S62"/>
  <c r="R62"/>
  <c r="T61"/>
  <c r="U61"/>
  <c r="CE325"/>
  <c r="CC325"/>
  <c r="CA325"/>
  <c r="AJ325"/>
  <c r="AS325" s="1"/>
  <c r="BB325" s="1"/>
  <c r="BK325" s="1"/>
  <c r="BT325" s="1"/>
  <c r="CQ325" s="1"/>
  <c r="DA325" s="1"/>
  <c r="AG325"/>
  <c r="AP325" s="1"/>
  <c r="AY325"/>
  <c r="BH325" s="1"/>
  <c r="BQ325" s="1"/>
  <c r="AK325"/>
  <c r="AT325" s="1"/>
  <c r="BC325" s="1"/>
  <c r="BL325" s="1"/>
  <c r="BU325" s="1"/>
  <c r="CR325" s="1"/>
  <c r="DB325" s="1"/>
  <c r="AX325"/>
  <c r="BG325" s="1"/>
  <c r="BP325" s="1"/>
  <c r="AF325"/>
  <c r="AO325" s="1"/>
  <c r="E63"/>
  <c r="G63" s="1"/>
  <c r="G326"/>
  <c r="CB326"/>
  <c r="I326"/>
  <c r="CD326"/>
  <c r="K326"/>
  <c r="CF326"/>
  <c r="C326"/>
  <c r="BY326"/>
  <c r="E326"/>
  <c r="BZ326"/>
  <c r="H326"/>
  <c r="CC326"/>
  <c r="J326"/>
  <c r="CE326"/>
  <c r="H63"/>
  <c r="I63" s="1"/>
  <c r="J63" s="1"/>
  <c r="K63"/>
  <c r="L63" s="1"/>
  <c r="Q63" s="1"/>
  <c r="F326"/>
  <c r="B65"/>
  <c r="N64"/>
  <c r="O64" s="1"/>
  <c r="C64"/>
  <c r="B327"/>
  <c r="BZ325"/>
  <c r="BY325"/>
  <c r="CM325" l="1"/>
  <c r="CW325" s="1"/>
  <c r="CS325"/>
  <c r="DC325" s="1"/>
  <c r="CO325"/>
  <c r="CY325" s="1"/>
  <c r="AK326"/>
  <c r="AT326" s="1"/>
  <c r="BC326" s="1"/>
  <c r="BL326" s="1"/>
  <c r="BU326" s="1"/>
  <c r="CR326" s="1"/>
  <c r="DB326" s="1"/>
  <c r="AX326"/>
  <c r="BG326" s="1"/>
  <c r="AF326"/>
  <c r="AO326" s="1"/>
  <c r="AJ326"/>
  <c r="AS326" s="1"/>
  <c r="BB326" s="1"/>
  <c r="BK326" s="1"/>
  <c r="BT326" s="1"/>
  <c r="CQ326" s="1"/>
  <c r="DA326" s="1"/>
  <c r="AY326"/>
  <c r="BH326" s="1"/>
  <c r="AG326"/>
  <c r="AP326" s="1"/>
  <c r="CN325"/>
  <c r="CX325" s="1"/>
  <c r="N327"/>
  <c r="W327" s="1"/>
  <c r="R327"/>
  <c r="Z327" s="1"/>
  <c r="T327"/>
  <c r="AB327" s="1"/>
  <c r="V327"/>
  <c r="AD327" s="1"/>
  <c r="O327"/>
  <c r="X327" s="1"/>
  <c r="Q327"/>
  <c r="Y327" s="1"/>
  <c r="S327"/>
  <c r="AA327" s="1"/>
  <c r="U327"/>
  <c r="AC327" s="1"/>
  <c r="CI327"/>
  <c r="CJ327" s="1"/>
  <c r="C327"/>
  <c r="E327"/>
  <c r="H327"/>
  <c r="J327"/>
  <c r="E64"/>
  <c r="G64" s="1"/>
  <c r="G327"/>
  <c r="CB327"/>
  <c r="I327"/>
  <c r="CD327"/>
  <c r="K327"/>
  <c r="CF327"/>
  <c r="H64"/>
  <c r="I64" s="1"/>
  <c r="J64" s="1"/>
  <c r="K64"/>
  <c r="L64" s="1"/>
  <c r="Q64" s="1"/>
  <c r="F327"/>
  <c r="N65"/>
  <c r="O65" s="1"/>
  <c r="B66"/>
  <c r="C65"/>
  <c r="B328"/>
  <c r="S63"/>
  <c r="R63"/>
  <c r="U62"/>
  <c r="T62"/>
  <c r="AM326"/>
  <c r="AV326" s="1"/>
  <c r="BE326"/>
  <c r="BN326" s="1"/>
  <c r="BW326" s="1"/>
  <c r="CT326" s="1"/>
  <c r="DD326" s="1"/>
  <c r="AI326"/>
  <c r="AR326" s="1"/>
  <c r="BA326" s="1"/>
  <c r="BJ326" s="1"/>
  <c r="BS326" s="1"/>
  <c r="CP326" s="1"/>
  <c r="CZ326" s="1"/>
  <c r="AL326"/>
  <c r="AU326" s="1"/>
  <c r="BD326" s="1"/>
  <c r="BM326" s="1"/>
  <c r="BV326" s="1"/>
  <c r="CS326" s="1"/>
  <c r="DC326" s="1"/>
  <c r="AH326"/>
  <c r="AQ326" s="1"/>
  <c r="AZ326" s="1"/>
  <c r="BI326" s="1"/>
  <c r="BR326" s="1"/>
  <c r="CA326"/>
  <c r="BQ326"/>
  <c r="CN326" s="1"/>
  <c r="CX326" s="1"/>
  <c r="BP326"/>
  <c r="CM326" s="1"/>
  <c r="CW326" s="1"/>
  <c r="CO326" l="1"/>
  <c r="CY326" s="1"/>
  <c r="CE327"/>
  <c r="T63"/>
  <c r="U63"/>
  <c r="E65"/>
  <c r="G65" s="1"/>
  <c r="G328"/>
  <c r="CB328"/>
  <c r="I328"/>
  <c r="CD328"/>
  <c r="K328"/>
  <c r="CF328"/>
  <c r="C328"/>
  <c r="BY328"/>
  <c r="E328"/>
  <c r="BZ328"/>
  <c r="CA328"/>
  <c r="H328"/>
  <c r="CC328"/>
  <c r="J328"/>
  <c r="CE328"/>
  <c r="H65"/>
  <c r="I65" s="1"/>
  <c r="J65" s="1"/>
  <c r="K65"/>
  <c r="L65" s="1"/>
  <c r="Q65" s="1"/>
  <c r="F328"/>
  <c r="R64"/>
  <c r="S64"/>
  <c r="AJ327"/>
  <c r="AS327" s="1"/>
  <c r="BB327" s="1"/>
  <c r="BK327" s="1"/>
  <c r="BT327" s="1"/>
  <c r="AG327"/>
  <c r="AP327" s="1"/>
  <c r="AY327"/>
  <c r="BH327" s="1"/>
  <c r="BQ327" s="1"/>
  <c r="AK327"/>
  <c r="AT327" s="1"/>
  <c r="BC327" s="1"/>
  <c r="BL327" s="1"/>
  <c r="BU327" s="1"/>
  <c r="CR327" s="1"/>
  <c r="DB327" s="1"/>
  <c r="AX327"/>
  <c r="BG327" s="1"/>
  <c r="BP327" s="1"/>
  <c r="AF327"/>
  <c r="AO327" s="1"/>
  <c r="BZ327"/>
  <c r="BY327"/>
  <c r="O328"/>
  <c r="X328" s="1"/>
  <c r="Q328"/>
  <c r="Y328" s="1"/>
  <c r="S328"/>
  <c r="AA328" s="1"/>
  <c r="U328"/>
  <c r="AC328" s="1"/>
  <c r="N328"/>
  <c r="W328" s="1"/>
  <c r="R328"/>
  <c r="Z328" s="1"/>
  <c r="T328"/>
  <c r="AB328" s="1"/>
  <c r="V328"/>
  <c r="AD328" s="1"/>
  <c r="CI328"/>
  <c r="CJ328" s="1"/>
  <c r="B67"/>
  <c r="N66"/>
  <c r="O66" s="1"/>
  <c r="C66"/>
  <c r="B329"/>
  <c r="AL327"/>
  <c r="AU327" s="1"/>
  <c r="BD327" s="1"/>
  <c r="BM327" s="1"/>
  <c r="BV327" s="1"/>
  <c r="AH327"/>
  <c r="AQ327" s="1"/>
  <c r="AZ327" s="1"/>
  <c r="BI327" s="1"/>
  <c r="BR327" s="1"/>
  <c r="AM327"/>
  <c r="AV327" s="1"/>
  <c r="BE327"/>
  <c r="BN327" s="1"/>
  <c r="BW327" s="1"/>
  <c r="CT327" s="1"/>
  <c r="AI327"/>
  <c r="AR327" s="1"/>
  <c r="BA327" s="1"/>
  <c r="BJ327" s="1"/>
  <c r="BS327" s="1"/>
  <c r="CP327" s="1"/>
  <c r="CZ327" s="1"/>
  <c r="CC327"/>
  <c r="CA327"/>
  <c r="CS327" l="1"/>
  <c r="DC327" s="1"/>
  <c r="DD327"/>
  <c r="CM327"/>
  <c r="CW327" s="1"/>
  <c r="CQ327"/>
  <c r="DA327" s="1"/>
  <c r="CN327"/>
  <c r="CX327" s="1"/>
  <c r="CO327"/>
  <c r="CY327" s="1"/>
  <c r="C329"/>
  <c r="E329"/>
  <c r="H329"/>
  <c r="J329"/>
  <c r="E66"/>
  <c r="G66" s="1"/>
  <c r="G329"/>
  <c r="CB329"/>
  <c r="I329"/>
  <c r="CD329"/>
  <c r="K329"/>
  <c r="CF329"/>
  <c r="H66"/>
  <c r="I66" s="1"/>
  <c r="J66" s="1"/>
  <c r="K66"/>
  <c r="L66" s="1"/>
  <c r="Q66" s="1"/>
  <c r="F329"/>
  <c r="B68"/>
  <c r="N67"/>
  <c r="O67" s="1"/>
  <c r="C67"/>
  <c r="B330"/>
  <c r="AM328"/>
  <c r="AV328" s="1"/>
  <c r="BE328"/>
  <c r="BN328" s="1"/>
  <c r="AI328"/>
  <c r="AR328" s="1"/>
  <c r="BA328" s="1"/>
  <c r="BJ328" s="1"/>
  <c r="BS328" s="1"/>
  <c r="CP328" s="1"/>
  <c r="CZ328" s="1"/>
  <c r="AL328"/>
  <c r="AU328" s="1"/>
  <c r="BD328" s="1"/>
  <c r="BM328" s="1"/>
  <c r="BV328" s="1"/>
  <c r="CS328" s="1"/>
  <c r="DC328" s="1"/>
  <c r="AH328"/>
  <c r="AQ328" s="1"/>
  <c r="AZ328"/>
  <c r="BI328" s="1"/>
  <c r="BR328" s="1"/>
  <c r="CO328" s="1"/>
  <c r="CY328" s="1"/>
  <c r="T64"/>
  <c r="U64"/>
  <c r="N329"/>
  <c r="W329" s="1"/>
  <c r="R329"/>
  <c r="Z329" s="1"/>
  <c r="T329"/>
  <c r="AB329" s="1"/>
  <c r="V329"/>
  <c r="AD329" s="1"/>
  <c r="O329"/>
  <c r="X329" s="1"/>
  <c r="Q329"/>
  <c r="Y329" s="1"/>
  <c r="S329"/>
  <c r="AA329" s="1"/>
  <c r="U329"/>
  <c r="AC329" s="1"/>
  <c r="CI329"/>
  <c r="CJ329" s="1"/>
  <c r="AK328"/>
  <c r="AT328" s="1"/>
  <c r="BC328" s="1"/>
  <c r="BL328" s="1"/>
  <c r="BU328" s="1"/>
  <c r="CR328" s="1"/>
  <c r="DB328" s="1"/>
  <c r="AX328"/>
  <c r="BG328" s="1"/>
  <c r="BP328" s="1"/>
  <c r="CM328" s="1"/>
  <c r="AF328"/>
  <c r="AO328" s="1"/>
  <c r="AJ328"/>
  <c r="AS328" s="1"/>
  <c r="BB328" s="1"/>
  <c r="BK328" s="1"/>
  <c r="BT328" s="1"/>
  <c r="CQ328" s="1"/>
  <c r="DA328" s="1"/>
  <c r="AY328"/>
  <c r="BH328" s="1"/>
  <c r="BQ328" s="1"/>
  <c r="CN328" s="1"/>
  <c r="CX328" s="1"/>
  <c r="AG328"/>
  <c r="AP328" s="1"/>
  <c r="R65"/>
  <c r="S65"/>
  <c r="BW328"/>
  <c r="CT328" s="1"/>
  <c r="DD328" s="1"/>
  <c r="CW328" l="1"/>
  <c r="AL329"/>
  <c r="AU329" s="1"/>
  <c r="BD329" s="1"/>
  <c r="BM329" s="1"/>
  <c r="BV329" s="1"/>
  <c r="AH329"/>
  <c r="AQ329" s="1"/>
  <c r="AZ329"/>
  <c r="BI329" s="1"/>
  <c r="BR329" s="1"/>
  <c r="AM329"/>
  <c r="AV329" s="1"/>
  <c r="BE329"/>
  <c r="BN329" s="1"/>
  <c r="BW329" s="1"/>
  <c r="CT329" s="1"/>
  <c r="DD329" s="1"/>
  <c r="AI329"/>
  <c r="AR329" s="1"/>
  <c r="BA329" s="1"/>
  <c r="BJ329" s="1"/>
  <c r="BS329" s="1"/>
  <c r="CP329" s="1"/>
  <c r="CZ329" s="1"/>
  <c r="U65"/>
  <c r="T65"/>
  <c r="AJ329"/>
  <c r="AS329" s="1"/>
  <c r="BB329" s="1"/>
  <c r="BK329" s="1"/>
  <c r="BT329" s="1"/>
  <c r="AG329"/>
  <c r="AP329" s="1"/>
  <c r="AY329"/>
  <c r="BH329" s="1"/>
  <c r="BQ329" s="1"/>
  <c r="AK329"/>
  <c r="AT329" s="1"/>
  <c r="BC329" s="1"/>
  <c r="BL329" s="1"/>
  <c r="BU329" s="1"/>
  <c r="CR329" s="1"/>
  <c r="DB329" s="1"/>
  <c r="AX329"/>
  <c r="BG329" s="1"/>
  <c r="BP329" s="1"/>
  <c r="AF329"/>
  <c r="AO329" s="1"/>
  <c r="O330"/>
  <c r="X330" s="1"/>
  <c r="Q330"/>
  <c r="Y330" s="1"/>
  <c r="S330"/>
  <c r="AA330" s="1"/>
  <c r="U330"/>
  <c r="AC330" s="1"/>
  <c r="N330"/>
  <c r="W330" s="1"/>
  <c r="R330"/>
  <c r="Z330" s="1"/>
  <c r="V330"/>
  <c r="AD330" s="1"/>
  <c r="T330"/>
  <c r="AB330" s="1"/>
  <c r="CI330"/>
  <c r="CJ330" s="1"/>
  <c r="CE329"/>
  <c r="CC329"/>
  <c r="CA329"/>
  <c r="E67"/>
  <c r="G67" s="1"/>
  <c r="G330"/>
  <c r="CB330"/>
  <c r="I330"/>
  <c r="CD330"/>
  <c r="K330"/>
  <c r="CF330"/>
  <c r="C330"/>
  <c r="BY330"/>
  <c r="E330"/>
  <c r="BZ330"/>
  <c r="CA330"/>
  <c r="J330"/>
  <c r="CE330"/>
  <c r="H330"/>
  <c r="CC330"/>
  <c r="H67"/>
  <c r="I67" s="1"/>
  <c r="J67" s="1"/>
  <c r="K67"/>
  <c r="L67" s="1"/>
  <c r="Q67" s="1"/>
  <c r="F330"/>
  <c r="B69"/>
  <c r="N68"/>
  <c r="O68" s="1"/>
  <c r="B331"/>
  <c r="C68"/>
  <c r="R66"/>
  <c r="S66"/>
  <c r="BZ329"/>
  <c r="BY329"/>
  <c r="CQ329" l="1"/>
  <c r="DA329" s="1"/>
  <c r="CS329"/>
  <c r="DC329" s="1"/>
  <c r="N331"/>
  <c r="W331" s="1"/>
  <c r="R331"/>
  <c r="Z331" s="1"/>
  <c r="T331"/>
  <c r="AB331" s="1"/>
  <c r="V331"/>
  <c r="AD331" s="1"/>
  <c r="O331"/>
  <c r="X331" s="1"/>
  <c r="S331"/>
  <c r="AA331" s="1"/>
  <c r="U331"/>
  <c r="AC331" s="1"/>
  <c r="Q331"/>
  <c r="Y331" s="1"/>
  <c r="CI331"/>
  <c r="CJ331" s="1"/>
  <c r="N69"/>
  <c r="O69" s="1"/>
  <c r="B70"/>
  <c r="C69"/>
  <c r="B332"/>
  <c r="T66"/>
  <c r="U66"/>
  <c r="C331"/>
  <c r="E331"/>
  <c r="H331"/>
  <c r="J331"/>
  <c r="G331"/>
  <c r="K331"/>
  <c r="E68"/>
  <c r="G68" s="1"/>
  <c r="I331"/>
  <c r="CD331"/>
  <c r="H68"/>
  <c r="I68" s="1"/>
  <c r="J68" s="1"/>
  <c r="K68"/>
  <c r="L68" s="1"/>
  <c r="Q68" s="1"/>
  <c r="F331"/>
  <c r="AM330"/>
  <c r="AV330" s="1"/>
  <c r="BE330" s="1"/>
  <c r="BN330" s="1"/>
  <c r="BW330" s="1"/>
  <c r="CT330" s="1"/>
  <c r="DD330" s="1"/>
  <c r="AX330"/>
  <c r="BG330" s="1"/>
  <c r="AF330"/>
  <c r="AO330" s="1"/>
  <c r="AJ330"/>
  <c r="AS330" s="1"/>
  <c r="BB330" s="1"/>
  <c r="BK330" s="1"/>
  <c r="BT330" s="1"/>
  <c r="CQ330" s="1"/>
  <c r="DA330" s="1"/>
  <c r="AY330"/>
  <c r="BH330" s="1"/>
  <c r="AG330"/>
  <c r="AP330" s="1"/>
  <c r="CN329"/>
  <c r="CX329" s="1"/>
  <c r="R67"/>
  <c r="S67"/>
  <c r="AK330"/>
  <c r="AT330" s="1"/>
  <c r="BC330" s="1"/>
  <c r="BL330" s="1"/>
  <c r="BU330" s="1"/>
  <c r="CR330" s="1"/>
  <c r="DB330" s="1"/>
  <c r="AI330"/>
  <c r="AR330" s="1"/>
  <c r="BA330" s="1"/>
  <c r="BJ330" s="1"/>
  <c r="BS330" s="1"/>
  <c r="CP330" s="1"/>
  <c r="CZ330" s="1"/>
  <c r="AL330"/>
  <c r="AU330" s="1"/>
  <c r="BD330" s="1"/>
  <c r="BM330" s="1"/>
  <c r="BV330" s="1"/>
  <c r="CS330" s="1"/>
  <c r="DC330" s="1"/>
  <c r="AH330"/>
  <c r="AQ330" s="1"/>
  <c r="AZ330"/>
  <c r="BI330" s="1"/>
  <c r="BR330" s="1"/>
  <c r="CO330" s="1"/>
  <c r="CY330" s="1"/>
  <c r="BQ330"/>
  <c r="CN330" s="1"/>
  <c r="BP330"/>
  <c r="CM330" s="1"/>
  <c r="CW330" s="1"/>
  <c r="CM329"/>
  <c r="CW329" s="1"/>
  <c r="CO329"/>
  <c r="CY329" s="1"/>
  <c r="CX330" l="1"/>
  <c r="R68"/>
  <c r="S68"/>
  <c r="O332"/>
  <c r="X332" s="1"/>
  <c r="Q332"/>
  <c r="Y332" s="1"/>
  <c r="S332"/>
  <c r="AA332" s="1"/>
  <c r="U332"/>
  <c r="AC332" s="1"/>
  <c r="T332"/>
  <c r="AB332" s="1"/>
  <c r="N332"/>
  <c r="W332" s="1"/>
  <c r="R332"/>
  <c r="Z332" s="1"/>
  <c r="V332"/>
  <c r="AD332" s="1"/>
  <c r="CI332"/>
  <c r="CJ332" s="1"/>
  <c r="B71"/>
  <c r="N70"/>
  <c r="O70" s="1"/>
  <c r="C70"/>
  <c r="B333"/>
  <c r="AL331"/>
  <c r="AU331" s="1"/>
  <c r="BD331" s="1"/>
  <c r="BM331" s="1"/>
  <c r="BV331" s="1"/>
  <c r="AG331"/>
  <c r="AP331" s="1"/>
  <c r="AY331"/>
  <c r="BH331" s="1"/>
  <c r="BQ331" s="1"/>
  <c r="AK331"/>
  <c r="AT331" s="1"/>
  <c r="BC331" s="1"/>
  <c r="BL331" s="1"/>
  <c r="BU331" s="1"/>
  <c r="CR331" s="1"/>
  <c r="DB331" s="1"/>
  <c r="AX331"/>
  <c r="BG331" s="1"/>
  <c r="BP331" s="1"/>
  <c r="AF331"/>
  <c r="AO331" s="1"/>
  <c r="BZ331"/>
  <c r="BY331"/>
  <c r="T67"/>
  <c r="U67"/>
  <c r="E69"/>
  <c r="G69" s="1"/>
  <c r="G332"/>
  <c r="CB332"/>
  <c r="I332"/>
  <c r="CD332"/>
  <c r="K332"/>
  <c r="CF332"/>
  <c r="C332"/>
  <c r="BY332"/>
  <c r="E332"/>
  <c r="H332"/>
  <c r="CC332"/>
  <c r="BZ332"/>
  <c r="J332"/>
  <c r="CE332"/>
  <c r="CA332"/>
  <c r="H69"/>
  <c r="I69" s="1"/>
  <c r="J69" s="1"/>
  <c r="K69"/>
  <c r="L69" s="1"/>
  <c r="Q69" s="1"/>
  <c r="F332"/>
  <c r="AH331"/>
  <c r="AQ331" s="1"/>
  <c r="AZ331"/>
  <c r="BI331" s="1"/>
  <c r="BR331" s="1"/>
  <c r="AJ331"/>
  <c r="AS331" s="1"/>
  <c r="BB331" s="1"/>
  <c r="BK331" s="1"/>
  <c r="BT331" s="1"/>
  <c r="AM331"/>
  <c r="AV331" s="1"/>
  <c r="BE331"/>
  <c r="BN331" s="1"/>
  <c r="BW331" s="1"/>
  <c r="AI331"/>
  <c r="AR331" s="1"/>
  <c r="BA331" s="1"/>
  <c r="BJ331" s="1"/>
  <c r="BS331" s="1"/>
  <c r="CF331"/>
  <c r="CB331"/>
  <c r="CE331"/>
  <c r="CC331"/>
  <c r="CA331"/>
  <c r="CN331" l="1"/>
  <c r="CX331" s="1"/>
  <c r="CT331"/>
  <c r="DD331" s="1"/>
  <c r="CQ331"/>
  <c r="DA331" s="1"/>
  <c r="CP331"/>
  <c r="CZ331" s="1"/>
  <c r="CM331"/>
  <c r="CW331" s="1"/>
  <c r="CS331"/>
  <c r="DC331" s="1"/>
  <c r="R69"/>
  <c r="S69"/>
  <c r="N333"/>
  <c r="W333" s="1"/>
  <c r="R333"/>
  <c r="Z333" s="1"/>
  <c r="T333"/>
  <c r="AB333" s="1"/>
  <c r="V333"/>
  <c r="AD333" s="1"/>
  <c r="Q333"/>
  <c r="Y333" s="1"/>
  <c r="U333"/>
  <c r="AC333" s="1"/>
  <c r="O333"/>
  <c r="X333" s="1"/>
  <c r="S333"/>
  <c r="AA333" s="1"/>
  <c r="CI333"/>
  <c r="CJ333" s="1"/>
  <c r="AI332"/>
  <c r="AR332" s="1"/>
  <c r="BA332" s="1"/>
  <c r="BJ332" s="1"/>
  <c r="BS332" s="1"/>
  <c r="CP332" s="1"/>
  <c r="CZ332" s="1"/>
  <c r="AK332"/>
  <c r="AT332" s="1"/>
  <c r="BC332" s="1"/>
  <c r="BL332" s="1"/>
  <c r="BU332" s="1"/>
  <c r="CR332" s="1"/>
  <c r="DB332" s="1"/>
  <c r="AJ332"/>
  <c r="AS332" s="1"/>
  <c r="BB332" s="1"/>
  <c r="BK332" s="1"/>
  <c r="BT332" s="1"/>
  <c r="CQ332" s="1"/>
  <c r="DA332" s="1"/>
  <c r="AY332"/>
  <c r="BH332" s="1"/>
  <c r="BQ332" s="1"/>
  <c r="CN332" s="1"/>
  <c r="AG332"/>
  <c r="AP332" s="1"/>
  <c r="CO331"/>
  <c r="CY331" s="1"/>
  <c r="C333"/>
  <c r="E333"/>
  <c r="H333"/>
  <c r="J333"/>
  <c r="E70"/>
  <c r="G70" s="1"/>
  <c r="I333"/>
  <c r="CD333"/>
  <c r="G333"/>
  <c r="CB333"/>
  <c r="K333"/>
  <c r="CF333"/>
  <c r="H70"/>
  <c r="I70" s="1"/>
  <c r="J70" s="1"/>
  <c r="K70"/>
  <c r="L70" s="1"/>
  <c r="Q70" s="1"/>
  <c r="F333"/>
  <c r="B72"/>
  <c r="C71"/>
  <c r="N71"/>
  <c r="O71" s="1"/>
  <c r="B334"/>
  <c r="AM332"/>
  <c r="AV332" s="1"/>
  <c r="BE332" s="1"/>
  <c r="BN332" s="1"/>
  <c r="BW332" s="1"/>
  <c r="CT332" s="1"/>
  <c r="AX332"/>
  <c r="BG332" s="1"/>
  <c r="BP332" s="1"/>
  <c r="CM332" s="1"/>
  <c r="AF332"/>
  <c r="AO332" s="1"/>
  <c r="AL332"/>
  <c r="AU332" s="1"/>
  <c r="BD332" s="1"/>
  <c r="BM332" s="1"/>
  <c r="BV332" s="1"/>
  <c r="CS332" s="1"/>
  <c r="DC332" s="1"/>
  <c r="AH332"/>
  <c r="AQ332" s="1"/>
  <c r="AZ332"/>
  <c r="BI332" s="1"/>
  <c r="BR332" s="1"/>
  <c r="CO332" s="1"/>
  <c r="CY332" s="1"/>
  <c r="U68"/>
  <c r="T68"/>
  <c r="DD332" l="1"/>
  <c r="CX332"/>
  <c r="CW332"/>
  <c r="N334"/>
  <c r="W334" s="1"/>
  <c r="R334"/>
  <c r="Z334" s="1"/>
  <c r="Q334"/>
  <c r="Y334" s="1"/>
  <c r="U334"/>
  <c r="AC334" s="1"/>
  <c r="T334"/>
  <c r="AB334" s="1"/>
  <c r="O334"/>
  <c r="X334" s="1"/>
  <c r="S334"/>
  <c r="AA334" s="1"/>
  <c r="V334"/>
  <c r="AD334" s="1"/>
  <c r="CI334"/>
  <c r="CJ334" s="1"/>
  <c r="H71"/>
  <c r="I71" s="1"/>
  <c r="J71" s="1"/>
  <c r="C334"/>
  <c r="E334"/>
  <c r="H334"/>
  <c r="E71"/>
  <c r="G71" s="1"/>
  <c r="I334"/>
  <c r="CD334"/>
  <c r="K334"/>
  <c r="CF334"/>
  <c r="G334"/>
  <c r="CB334"/>
  <c r="J334"/>
  <c r="CE334"/>
  <c r="K71"/>
  <c r="L71" s="1"/>
  <c r="Q71" s="1"/>
  <c r="F334"/>
  <c r="AG333"/>
  <c r="AP333" s="1"/>
  <c r="AY333"/>
  <c r="BH333" s="1"/>
  <c r="BQ333" s="1"/>
  <c r="AZ333"/>
  <c r="BI333" s="1"/>
  <c r="BR333" s="1"/>
  <c r="AH333"/>
  <c r="AQ333" s="1"/>
  <c r="AK333"/>
  <c r="AT333" s="1"/>
  <c r="BC333" s="1"/>
  <c r="BL333" s="1"/>
  <c r="BU333" s="1"/>
  <c r="CR333" s="1"/>
  <c r="DB333" s="1"/>
  <c r="AX333"/>
  <c r="BG333" s="1"/>
  <c r="BP333" s="1"/>
  <c r="AF333"/>
  <c r="AO333" s="1"/>
  <c r="CE333"/>
  <c r="CC333"/>
  <c r="CA333"/>
  <c r="B73"/>
  <c r="C72"/>
  <c r="N72"/>
  <c r="O72" s="1"/>
  <c r="B335"/>
  <c r="R70"/>
  <c r="S70"/>
  <c r="AJ333"/>
  <c r="AS333" s="1"/>
  <c r="BB333" s="1"/>
  <c r="BK333" s="1"/>
  <c r="BT333" s="1"/>
  <c r="CQ333" s="1"/>
  <c r="DA333" s="1"/>
  <c r="AL333"/>
  <c r="AU333" s="1"/>
  <c r="BD333" s="1"/>
  <c r="BM333" s="1"/>
  <c r="BV333" s="1"/>
  <c r="CS333" s="1"/>
  <c r="DC333" s="1"/>
  <c r="AM333"/>
  <c r="AV333" s="1"/>
  <c r="BE333"/>
  <c r="BN333" s="1"/>
  <c r="BW333" s="1"/>
  <c r="CT333" s="1"/>
  <c r="AI333"/>
  <c r="AR333" s="1"/>
  <c r="BA333" s="1"/>
  <c r="BJ333" s="1"/>
  <c r="BS333" s="1"/>
  <c r="CP333" s="1"/>
  <c r="CZ333" s="1"/>
  <c r="T69"/>
  <c r="U69"/>
  <c r="BZ333"/>
  <c r="BY333"/>
  <c r="DD333" l="1"/>
  <c r="U70"/>
  <c r="T70"/>
  <c r="O335"/>
  <c r="X335" s="1"/>
  <c r="Q335"/>
  <c r="Y335" s="1"/>
  <c r="S335"/>
  <c r="AA335" s="1"/>
  <c r="U335"/>
  <c r="AC335" s="1"/>
  <c r="T335"/>
  <c r="AB335" s="1"/>
  <c r="N335"/>
  <c r="W335" s="1"/>
  <c r="R335"/>
  <c r="Z335" s="1"/>
  <c r="V335"/>
  <c r="AD335" s="1"/>
  <c r="CI335"/>
  <c r="CJ335" s="1"/>
  <c r="H72"/>
  <c r="I72" s="1"/>
  <c r="J72" s="1"/>
  <c r="E72"/>
  <c r="G72" s="1"/>
  <c r="G335"/>
  <c r="CB335"/>
  <c r="I335"/>
  <c r="CD335"/>
  <c r="K335"/>
  <c r="CF335"/>
  <c r="C335"/>
  <c r="BY335"/>
  <c r="E335"/>
  <c r="H335"/>
  <c r="CC335"/>
  <c r="BZ335"/>
  <c r="CA335"/>
  <c r="J335"/>
  <c r="CE335"/>
  <c r="K72"/>
  <c r="L72" s="1"/>
  <c r="Q72" s="1"/>
  <c r="F335"/>
  <c r="S71"/>
  <c r="R71"/>
  <c r="AJ334"/>
  <c r="AS334" s="1"/>
  <c r="BB334" s="1"/>
  <c r="BK334" s="1"/>
  <c r="BT334" s="1"/>
  <c r="AK334"/>
  <c r="AT334" s="1"/>
  <c r="BC334" s="1"/>
  <c r="BL334" s="1"/>
  <c r="BU334" s="1"/>
  <c r="CR334" s="1"/>
  <c r="DB334" s="1"/>
  <c r="AZ334"/>
  <c r="BI334" s="1"/>
  <c r="AH334"/>
  <c r="AQ334" s="1"/>
  <c r="AX334"/>
  <c r="BG334" s="1"/>
  <c r="AF334"/>
  <c r="AO334" s="1"/>
  <c r="CM333"/>
  <c r="CW333" s="1"/>
  <c r="CO333"/>
  <c r="CY333" s="1"/>
  <c r="CC334"/>
  <c r="CA334"/>
  <c r="BP334"/>
  <c r="C73"/>
  <c r="B74"/>
  <c r="N73"/>
  <c r="O73" s="1"/>
  <c r="B336"/>
  <c r="AM334"/>
  <c r="AV334" s="1"/>
  <c r="BE334" s="1"/>
  <c r="BN334" s="1"/>
  <c r="BW334" s="1"/>
  <c r="CT334" s="1"/>
  <c r="AG334"/>
  <c r="AP334" s="1"/>
  <c r="AY334"/>
  <c r="BH334" s="1"/>
  <c r="BQ334" s="1"/>
  <c r="AL334"/>
  <c r="AU334" s="1"/>
  <c r="BD334" s="1"/>
  <c r="BM334" s="1"/>
  <c r="BV334" s="1"/>
  <c r="CS334" s="1"/>
  <c r="DC334" s="1"/>
  <c r="AI334"/>
  <c r="AR334" s="1"/>
  <c r="BA334" s="1"/>
  <c r="BJ334" s="1"/>
  <c r="BS334" s="1"/>
  <c r="CP334" s="1"/>
  <c r="CZ334" s="1"/>
  <c r="CN333"/>
  <c r="CX333" s="1"/>
  <c r="BR334"/>
  <c r="CO334" s="1"/>
  <c r="CY334" s="1"/>
  <c r="BZ334"/>
  <c r="BY334"/>
  <c r="CN334" l="1"/>
  <c r="CX334" s="1"/>
  <c r="DD334"/>
  <c r="CQ334"/>
  <c r="DA334" s="1"/>
  <c r="H73"/>
  <c r="I73" s="1"/>
  <c r="J73" s="1"/>
  <c r="E73"/>
  <c r="G73" s="1"/>
  <c r="G336"/>
  <c r="CB336"/>
  <c r="I336"/>
  <c r="CD336"/>
  <c r="K336"/>
  <c r="CF336"/>
  <c r="C336"/>
  <c r="BY336"/>
  <c r="E336"/>
  <c r="H336"/>
  <c r="CC336"/>
  <c r="BZ336"/>
  <c r="CA336"/>
  <c r="J336"/>
  <c r="CE336"/>
  <c r="K73"/>
  <c r="L73" s="1"/>
  <c r="Q73" s="1"/>
  <c r="F336"/>
  <c r="U71"/>
  <c r="T71"/>
  <c r="S72"/>
  <c r="R72"/>
  <c r="AI335"/>
  <c r="AR335" s="1"/>
  <c r="BA335" s="1"/>
  <c r="BJ335" s="1"/>
  <c r="BS335" s="1"/>
  <c r="CP335" s="1"/>
  <c r="CZ335" s="1"/>
  <c r="AK335"/>
  <c r="AT335" s="1"/>
  <c r="BC335" s="1"/>
  <c r="BL335" s="1"/>
  <c r="BU335" s="1"/>
  <c r="CR335" s="1"/>
  <c r="DB335" s="1"/>
  <c r="AJ335"/>
  <c r="AS335" s="1"/>
  <c r="BB335" s="1"/>
  <c r="BK335" s="1"/>
  <c r="BT335" s="1"/>
  <c r="CQ335" s="1"/>
  <c r="DA335" s="1"/>
  <c r="AY335"/>
  <c r="BH335" s="1"/>
  <c r="AG335"/>
  <c r="AP335" s="1"/>
  <c r="O336"/>
  <c r="X336" s="1"/>
  <c r="Q336"/>
  <c r="Y336" s="1"/>
  <c r="S336"/>
  <c r="AA336" s="1"/>
  <c r="U336"/>
  <c r="AC336" s="1"/>
  <c r="T336"/>
  <c r="AB336" s="1"/>
  <c r="N336"/>
  <c r="W336" s="1"/>
  <c r="R336"/>
  <c r="Z336" s="1"/>
  <c r="V336"/>
  <c r="AD336" s="1"/>
  <c r="CI336"/>
  <c r="CJ336" s="1"/>
  <c r="B75"/>
  <c r="C74"/>
  <c r="N74"/>
  <c r="O74" s="1"/>
  <c r="B337"/>
  <c r="AM335"/>
  <c r="AV335" s="1"/>
  <c r="BE335" s="1"/>
  <c r="BN335" s="1"/>
  <c r="BW335" s="1"/>
  <c r="CT335" s="1"/>
  <c r="DD335" s="1"/>
  <c r="AX335"/>
  <c r="BG335" s="1"/>
  <c r="BP335" s="1"/>
  <c r="CM335" s="1"/>
  <c r="AF335"/>
  <c r="AO335" s="1"/>
  <c r="AL335"/>
  <c r="AU335" s="1"/>
  <c r="BD335" s="1"/>
  <c r="BM335" s="1"/>
  <c r="BV335" s="1"/>
  <c r="CS335" s="1"/>
  <c r="DC335" s="1"/>
  <c r="AH335"/>
  <c r="AQ335" s="1"/>
  <c r="AZ335"/>
  <c r="BI335" s="1"/>
  <c r="BR335" s="1"/>
  <c r="CO335" s="1"/>
  <c r="CM334"/>
  <c r="CW334" s="1"/>
  <c r="BQ335"/>
  <c r="CN335" s="1"/>
  <c r="CX335" s="1"/>
  <c r="CW335" l="1"/>
  <c r="B76"/>
  <c r="C75"/>
  <c r="N75"/>
  <c r="O75" s="1"/>
  <c r="B338"/>
  <c r="AM336"/>
  <c r="AV336" s="1"/>
  <c r="BE336" s="1"/>
  <c r="BN336" s="1"/>
  <c r="BW336" s="1"/>
  <c r="CT336" s="1"/>
  <c r="DD336" s="1"/>
  <c r="AX336"/>
  <c r="BG336" s="1"/>
  <c r="BP336" s="1"/>
  <c r="CM336" s="1"/>
  <c r="AF336"/>
  <c r="AO336" s="1"/>
  <c r="AL336"/>
  <c r="AU336" s="1"/>
  <c r="BD336" s="1"/>
  <c r="BM336" s="1"/>
  <c r="BV336" s="1"/>
  <c r="CS336" s="1"/>
  <c r="DC336" s="1"/>
  <c r="AH336"/>
  <c r="AQ336" s="1"/>
  <c r="AZ336"/>
  <c r="BI336" s="1"/>
  <c r="BR336" s="1"/>
  <c r="CO336" s="1"/>
  <c r="CY336" s="1"/>
  <c r="O337"/>
  <c r="X337" s="1"/>
  <c r="Q337"/>
  <c r="Y337" s="1"/>
  <c r="S337"/>
  <c r="AA337" s="1"/>
  <c r="U337"/>
  <c r="AC337" s="1"/>
  <c r="T337"/>
  <c r="AB337" s="1"/>
  <c r="N337"/>
  <c r="W337" s="1"/>
  <c r="R337"/>
  <c r="Z337" s="1"/>
  <c r="V337"/>
  <c r="AD337" s="1"/>
  <c r="CI337"/>
  <c r="CJ337" s="1"/>
  <c r="H74"/>
  <c r="I74" s="1"/>
  <c r="J74" s="1"/>
  <c r="E74"/>
  <c r="G74" s="1"/>
  <c r="G337"/>
  <c r="CB337"/>
  <c r="I337"/>
  <c r="CD337"/>
  <c r="K337"/>
  <c r="CF337"/>
  <c r="C337"/>
  <c r="BY337"/>
  <c r="E337"/>
  <c r="H337"/>
  <c r="J337"/>
  <c r="K74"/>
  <c r="L74" s="1"/>
  <c r="Q74" s="1"/>
  <c r="F337"/>
  <c r="AI336"/>
  <c r="AR336" s="1"/>
  <c r="BA336" s="1"/>
  <c r="BJ336" s="1"/>
  <c r="BS336" s="1"/>
  <c r="CP336" s="1"/>
  <c r="CZ336" s="1"/>
  <c r="AK336"/>
  <c r="AT336" s="1"/>
  <c r="BC336" s="1"/>
  <c r="BL336" s="1"/>
  <c r="BU336" s="1"/>
  <c r="CR336" s="1"/>
  <c r="DB336" s="1"/>
  <c r="AJ336"/>
  <c r="AS336" s="1"/>
  <c r="BB336" s="1"/>
  <c r="BK336" s="1"/>
  <c r="BT336" s="1"/>
  <c r="CQ336" s="1"/>
  <c r="DA336" s="1"/>
  <c r="AY336"/>
  <c r="BH336" s="1"/>
  <c r="BQ336" s="1"/>
  <c r="CN336" s="1"/>
  <c r="AG336"/>
  <c r="AP336" s="1"/>
  <c r="T72"/>
  <c r="U72"/>
  <c r="R73"/>
  <c r="S73"/>
  <c r="CY335"/>
  <c r="CW336" l="1"/>
  <c r="BZ337"/>
  <c r="CX336"/>
  <c r="CE337"/>
  <c r="CA337"/>
  <c r="CC337"/>
  <c r="R74"/>
  <c r="S74"/>
  <c r="AI337"/>
  <c r="AR337" s="1"/>
  <c r="BA337" s="1"/>
  <c r="BJ337" s="1"/>
  <c r="BS337" s="1"/>
  <c r="CP337" s="1"/>
  <c r="CZ337" s="1"/>
  <c r="AK337"/>
  <c r="AT337" s="1"/>
  <c r="BC337" s="1"/>
  <c r="BL337" s="1"/>
  <c r="BU337" s="1"/>
  <c r="CR337" s="1"/>
  <c r="DB337" s="1"/>
  <c r="AJ337"/>
  <c r="AS337" s="1"/>
  <c r="BB337" s="1"/>
  <c r="BK337" s="1"/>
  <c r="BT337" s="1"/>
  <c r="CQ337" s="1"/>
  <c r="DA337" s="1"/>
  <c r="AY337"/>
  <c r="BH337" s="1"/>
  <c r="BQ337" s="1"/>
  <c r="CN337" s="1"/>
  <c r="AG337"/>
  <c r="AP337" s="1"/>
  <c r="B77"/>
  <c r="C76"/>
  <c r="N76"/>
  <c r="O76" s="1"/>
  <c r="B339"/>
  <c r="U73"/>
  <c r="T73"/>
  <c r="AM337"/>
  <c r="AV337" s="1"/>
  <c r="BE337"/>
  <c r="BN337" s="1"/>
  <c r="BW337" s="1"/>
  <c r="CT337" s="1"/>
  <c r="DD337" s="1"/>
  <c r="AX337"/>
  <c r="BG337" s="1"/>
  <c r="BP337" s="1"/>
  <c r="CM337" s="1"/>
  <c r="CW337" s="1"/>
  <c r="AF337"/>
  <c r="AO337" s="1"/>
  <c r="AL337"/>
  <c r="AU337" s="1"/>
  <c r="BD337" s="1"/>
  <c r="BM337" s="1"/>
  <c r="BV337" s="1"/>
  <c r="CS337" s="1"/>
  <c r="DC337" s="1"/>
  <c r="AH337"/>
  <c r="AQ337" s="1"/>
  <c r="AZ337"/>
  <c r="BI337" s="1"/>
  <c r="BR337" s="1"/>
  <c r="CO337" s="1"/>
  <c r="CY337" s="1"/>
  <c r="O338"/>
  <c r="X338" s="1"/>
  <c r="Q338"/>
  <c r="Y338" s="1"/>
  <c r="S338"/>
  <c r="AA338" s="1"/>
  <c r="U338"/>
  <c r="AC338" s="1"/>
  <c r="T338"/>
  <c r="AB338" s="1"/>
  <c r="N338"/>
  <c r="W338" s="1"/>
  <c r="R338"/>
  <c r="Z338" s="1"/>
  <c r="V338"/>
  <c r="AD338" s="1"/>
  <c r="CI338"/>
  <c r="CJ338" s="1"/>
  <c r="H75"/>
  <c r="I75" s="1"/>
  <c r="J75" s="1"/>
  <c r="E75"/>
  <c r="G75" s="1"/>
  <c r="G338"/>
  <c r="CB338"/>
  <c r="I338"/>
  <c r="CD338"/>
  <c r="K338"/>
  <c r="CF338"/>
  <c r="C338"/>
  <c r="BY338"/>
  <c r="E338"/>
  <c r="H338"/>
  <c r="CC338"/>
  <c r="BZ338"/>
  <c r="CA338"/>
  <c r="J338"/>
  <c r="CE338"/>
  <c r="K75"/>
  <c r="L75" s="1"/>
  <c r="Q75" s="1"/>
  <c r="F338"/>
  <c r="CX337" l="1"/>
  <c r="S75"/>
  <c r="R75"/>
  <c r="AI338"/>
  <c r="AR338" s="1"/>
  <c r="BA338" s="1"/>
  <c r="BJ338" s="1"/>
  <c r="BS338" s="1"/>
  <c r="CP338" s="1"/>
  <c r="CZ338" s="1"/>
  <c r="AK338"/>
  <c r="AT338" s="1"/>
  <c r="BC338" s="1"/>
  <c r="BL338" s="1"/>
  <c r="BU338" s="1"/>
  <c r="CR338" s="1"/>
  <c r="DB338" s="1"/>
  <c r="AJ338"/>
  <c r="AS338" s="1"/>
  <c r="BB338" s="1"/>
  <c r="BK338" s="1"/>
  <c r="BT338" s="1"/>
  <c r="CQ338" s="1"/>
  <c r="DA338" s="1"/>
  <c r="AY338"/>
  <c r="BH338" s="1"/>
  <c r="AG338"/>
  <c r="AP338" s="1"/>
  <c r="C77"/>
  <c r="B78"/>
  <c r="N77"/>
  <c r="O77" s="1"/>
  <c r="B340"/>
  <c r="AM338"/>
  <c r="AV338" s="1"/>
  <c r="BE338"/>
  <c r="BN338" s="1"/>
  <c r="AX338"/>
  <c r="BG338" s="1"/>
  <c r="BP338" s="1"/>
  <c r="CM338" s="1"/>
  <c r="AF338"/>
  <c r="AO338" s="1"/>
  <c r="AL338"/>
  <c r="AU338" s="1"/>
  <c r="BD338" s="1"/>
  <c r="BM338" s="1"/>
  <c r="BV338" s="1"/>
  <c r="CS338" s="1"/>
  <c r="DC338" s="1"/>
  <c r="AH338"/>
  <c r="AQ338" s="1"/>
  <c r="AZ338"/>
  <c r="BI338" s="1"/>
  <c r="BR338" s="1"/>
  <c r="CO338" s="1"/>
  <c r="O339"/>
  <c r="X339" s="1"/>
  <c r="Q339"/>
  <c r="Y339" s="1"/>
  <c r="S339"/>
  <c r="AA339" s="1"/>
  <c r="U339"/>
  <c r="AC339" s="1"/>
  <c r="T339"/>
  <c r="AB339" s="1"/>
  <c r="N339"/>
  <c r="W339" s="1"/>
  <c r="R339"/>
  <c r="Z339" s="1"/>
  <c r="V339"/>
  <c r="AD339" s="1"/>
  <c r="CI339"/>
  <c r="CJ339" s="1"/>
  <c r="H76"/>
  <c r="I76" s="1"/>
  <c r="J76" s="1"/>
  <c r="E76"/>
  <c r="G76" s="1"/>
  <c r="G339"/>
  <c r="CB339"/>
  <c r="I339"/>
  <c r="CD339"/>
  <c r="K339"/>
  <c r="CF339"/>
  <c r="C339"/>
  <c r="BY339"/>
  <c r="E339"/>
  <c r="H339"/>
  <c r="BZ339"/>
  <c r="J339"/>
  <c r="K76"/>
  <c r="L76" s="1"/>
  <c r="Q76" s="1"/>
  <c r="F339"/>
  <c r="U74"/>
  <c r="T74"/>
  <c r="BQ338"/>
  <c r="CN338" s="1"/>
  <c r="CX338" s="1"/>
  <c r="BW338"/>
  <c r="CT338" s="1"/>
  <c r="DD338" l="1"/>
  <c r="CW338"/>
  <c r="R76"/>
  <c r="S76"/>
  <c r="AI339"/>
  <c r="AR339" s="1"/>
  <c r="BA339" s="1"/>
  <c r="BJ339" s="1"/>
  <c r="BS339" s="1"/>
  <c r="CP339" s="1"/>
  <c r="CZ339" s="1"/>
  <c r="AK339"/>
  <c r="AT339" s="1"/>
  <c r="BC339" s="1"/>
  <c r="BL339" s="1"/>
  <c r="BU339" s="1"/>
  <c r="CR339" s="1"/>
  <c r="DB339" s="1"/>
  <c r="AJ339"/>
  <c r="AS339" s="1"/>
  <c r="BB339" s="1"/>
  <c r="BK339" s="1"/>
  <c r="BT339" s="1"/>
  <c r="AY339"/>
  <c r="BH339" s="1"/>
  <c r="BQ339" s="1"/>
  <c r="CN339" s="1"/>
  <c r="AG339"/>
  <c r="AP339" s="1"/>
  <c r="H77"/>
  <c r="I77" s="1"/>
  <c r="J77" s="1"/>
  <c r="E77"/>
  <c r="G77" s="1"/>
  <c r="G340"/>
  <c r="CB340"/>
  <c r="I340"/>
  <c r="CD340"/>
  <c r="K340"/>
  <c r="CF340"/>
  <c r="C340"/>
  <c r="BY340"/>
  <c r="E340"/>
  <c r="H340"/>
  <c r="CC340"/>
  <c r="BZ340"/>
  <c r="CA340"/>
  <c r="J340"/>
  <c r="CE340"/>
  <c r="K77"/>
  <c r="L77" s="1"/>
  <c r="Q77" s="1"/>
  <c r="F340"/>
  <c r="U75"/>
  <c r="T75"/>
  <c r="CY338"/>
  <c r="AM339"/>
  <c r="AV339" s="1"/>
  <c r="BE339"/>
  <c r="BN339" s="1"/>
  <c r="BW339" s="1"/>
  <c r="CT339" s="1"/>
  <c r="AX339"/>
  <c r="BG339" s="1"/>
  <c r="BP339" s="1"/>
  <c r="CM339" s="1"/>
  <c r="CW339" s="1"/>
  <c r="AF339"/>
  <c r="AO339" s="1"/>
  <c r="AL339"/>
  <c r="AU339" s="1"/>
  <c r="BD339" s="1"/>
  <c r="BM339" s="1"/>
  <c r="BV339" s="1"/>
  <c r="AH339"/>
  <c r="AQ339" s="1"/>
  <c r="AZ339"/>
  <c r="BI339" s="1"/>
  <c r="BR339" s="1"/>
  <c r="O340"/>
  <c r="X340" s="1"/>
  <c r="Q340"/>
  <c r="Y340" s="1"/>
  <c r="S340"/>
  <c r="AA340" s="1"/>
  <c r="U340"/>
  <c r="AC340" s="1"/>
  <c r="T340"/>
  <c r="AB340" s="1"/>
  <c r="N340"/>
  <c r="W340" s="1"/>
  <c r="R340"/>
  <c r="Z340" s="1"/>
  <c r="V340"/>
  <c r="AD340" s="1"/>
  <c r="CI340"/>
  <c r="CJ340" s="1"/>
  <c r="B79"/>
  <c r="C78"/>
  <c r="N78"/>
  <c r="O78" s="1"/>
  <c r="B341"/>
  <c r="CE339"/>
  <c r="CA339"/>
  <c r="CC339"/>
  <c r="DD339" l="1"/>
  <c r="CX339"/>
  <c r="CQ339"/>
  <c r="DA339" s="1"/>
  <c r="B80"/>
  <c r="C79"/>
  <c r="N79"/>
  <c r="O79" s="1"/>
  <c r="B342"/>
  <c r="AM340"/>
  <c r="AV340" s="1"/>
  <c r="BE340"/>
  <c r="BN340" s="1"/>
  <c r="BW340" s="1"/>
  <c r="CT340" s="1"/>
  <c r="DD340" s="1"/>
  <c r="AX340"/>
  <c r="BG340" s="1"/>
  <c r="BP340" s="1"/>
  <c r="CM340" s="1"/>
  <c r="CW340" s="1"/>
  <c r="AF340"/>
  <c r="AO340" s="1"/>
  <c r="AL340"/>
  <c r="AU340" s="1"/>
  <c r="BD340" s="1"/>
  <c r="BM340" s="1"/>
  <c r="BV340" s="1"/>
  <c r="CS340" s="1"/>
  <c r="DC340" s="1"/>
  <c r="AH340"/>
  <c r="AQ340" s="1"/>
  <c r="AZ340"/>
  <c r="BI340" s="1"/>
  <c r="CS339"/>
  <c r="DC339" s="1"/>
  <c r="BR340"/>
  <c r="CO340" s="1"/>
  <c r="O341"/>
  <c r="X341" s="1"/>
  <c r="Q341"/>
  <c r="Y341" s="1"/>
  <c r="S341"/>
  <c r="AA341" s="1"/>
  <c r="U341"/>
  <c r="AC341" s="1"/>
  <c r="T341"/>
  <c r="AB341" s="1"/>
  <c r="N341"/>
  <c r="W341" s="1"/>
  <c r="R341"/>
  <c r="Z341" s="1"/>
  <c r="V341"/>
  <c r="AD341" s="1"/>
  <c r="CI341"/>
  <c r="CJ341" s="1"/>
  <c r="H78"/>
  <c r="I78" s="1"/>
  <c r="J78" s="1"/>
  <c r="E78"/>
  <c r="G78" s="1"/>
  <c r="G341"/>
  <c r="CB341"/>
  <c r="I341"/>
  <c r="CD341"/>
  <c r="K341"/>
  <c r="CF341"/>
  <c r="C341"/>
  <c r="BY341"/>
  <c r="E341"/>
  <c r="H341"/>
  <c r="CC341"/>
  <c r="BZ341"/>
  <c r="CA341"/>
  <c r="J341"/>
  <c r="CE341"/>
  <c r="K78"/>
  <c r="L78" s="1"/>
  <c r="Q78" s="1"/>
  <c r="F341"/>
  <c r="AI340"/>
  <c r="AR340" s="1"/>
  <c r="BA340" s="1"/>
  <c r="BJ340" s="1"/>
  <c r="BS340" s="1"/>
  <c r="CP340" s="1"/>
  <c r="CZ340" s="1"/>
  <c r="AK340"/>
  <c r="AT340" s="1"/>
  <c r="BC340" s="1"/>
  <c r="BL340" s="1"/>
  <c r="BU340" s="1"/>
  <c r="CR340" s="1"/>
  <c r="DB340" s="1"/>
  <c r="AJ340"/>
  <c r="AS340" s="1"/>
  <c r="BB340" s="1"/>
  <c r="BK340" s="1"/>
  <c r="BT340" s="1"/>
  <c r="CQ340" s="1"/>
  <c r="DA340" s="1"/>
  <c r="AY340"/>
  <c r="BH340" s="1"/>
  <c r="BQ340" s="1"/>
  <c r="CN340" s="1"/>
  <c r="AG340"/>
  <c r="AP340" s="1"/>
  <c r="R77"/>
  <c r="S77"/>
  <c r="U76"/>
  <c r="T76"/>
  <c r="CO339"/>
  <c r="CY339" s="1"/>
  <c r="CX340" l="1"/>
  <c r="AM341"/>
  <c r="AV341" s="1"/>
  <c r="BE341"/>
  <c r="BN341" s="1"/>
  <c r="BW341" s="1"/>
  <c r="CT341" s="1"/>
  <c r="DD341" s="1"/>
  <c r="AX341"/>
  <c r="BG341" s="1"/>
  <c r="AF341"/>
  <c r="AO341" s="1"/>
  <c r="AL341"/>
  <c r="AU341" s="1"/>
  <c r="BD341" s="1"/>
  <c r="BM341" s="1"/>
  <c r="BV341" s="1"/>
  <c r="CS341" s="1"/>
  <c r="DC341" s="1"/>
  <c r="AH341"/>
  <c r="AQ341" s="1"/>
  <c r="AZ341"/>
  <c r="BI341" s="1"/>
  <c r="BR341" s="1"/>
  <c r="CO341" s="1"/>
  <c r="CY341" s="1"/>
  <c r="B81"/>
  <c r="C80"/>
  <c r="N80"/>
  <c r="O80" s="1"/>
  <c r="B343"/>
  <c r="BP341"/>
  <c r="CM341" s="1"/>
  <c r="CW341" s="1"/>
  <c r="T77"/>
  <c r="U77"/>
  <c r="S78"/>
  <c r="R78"/>
  <c r="AI341"/>
  <c r="AR341" s="1"/>
  <c r="BA341" s="1"/>
  <c r="BJ341" s="1"/>
  <c r="BS341" s="1"/>
  <c r="CP341" s="1"/>
  <c r="CZ341" s="1"/>
  <c r="AK341"/>
  <c r="AT341" s="1"/>
  <c r="BC341" s="1"/>
  <c r="BL341" s="1"/>
  <c r="BU341" s="1"/>
  <c r="CR341" s="1"/>
  <c r="DB341" s="1"/>
  <c r="AJ341"/>
  <c r="AS341" s="1"/>
  <c r="BB341" s="1"/>
  <c r="BK341" s="1"/>
  <c r="BT341" s="1"/>
  <c r="CQ341" s="1"/>
  <c r="DA341" s="1"/>
  <c r="AY341"/>
  <c r="BH341" s="1"/>
  <c r="BQ341" s="1"/>
  <c r="CN341" s="1"/>
  <c r="AG341"/>
  <c r="AP341" s="1"/>
  <c r="O342"/>
  <c r="X342" s="1"/>
  <c r="Q342"/>
  <c r="Y342" s="1"/>
  <c r="S342"/>
  <c r="AA342" s="1"/>
  <c r="U342"/>
  <c r="AC342" s="1"/>
  <c r="T342"/>
  <c r="AB342" s="1"/>
  <c r="N342"/>
  <c r="W342" s="1"/>
  <c r="R342"/>
  <c r="Z342" s="1"/>
  <c r="V342"/>
  <c r="AD342" s="1"/>
  <c r="CI342"/>
  <c r="CJ342" s="1"/>
  <c r="H79"/>
  <c r="I79" s="1"/>
  <c r="J79" s="1"/>
  <c r="E79"/>
  <c r="G79" s="1"/>
  <c r="G342"/>
  <c r="CB342"/>
  <c r="I342"/>
  <c r="CD342"/>
  <c r="K342"/>
  <c r="CF342"/>
  <c r="C342"/>
  <c r="BY342"/>
  <c r="E342"/>
  <c r="H342"/>
  <c r="CC342"/>
  <c r="BZ342"/>
  <c r="CA342"/>
  <c r="J342"/>
  <c r="CE342"/>
  <c r="K79"/>
  <c r="L79" s="1"/>
  <c r="Q79" s="1"/>
  <c r="F342"/>
  <c r="CY340"/>
  <c r="CX341" l="1"/>
  <c r="S79"/>
  <c r="R79"/>
  <c r="AI342"/>
  <c r="AR342" s="1"/>
  <c r="BA342" s="1"/>
  <c r="BJ342" s="1"/>
  <c r="BS342" s="1"/>
  <c r="CP342" s="1"/>
  <c r="CZ342" s="1"/>
  <c r="AK342"/>
  <c r="AT342" s="1"/>
  <c r="BC342" s="1"/>
  <c r="BL342" s="1"/>
  <c r="BU342" s="1"/>
  <c r="CR342" s="1"/>
  <c r="DB342" s="1"/>
  <c r="AJ342"/>
  <c r="AS342" s="1"/>
  <c r="BB342" s="1"/>
  <c r="BK342" s="1"/>
  <c r="BT342" s="1"/>
  <c r="CQ342" s="1"/>
  <c r="DA342" s="1"/>
  <c r="AY342"/>
  <c r="BH342" s="1"/>
  <c r="BQ342" s="1"/>
  <c r="CN342" s="1"/>
  <c r="AG342"/>
  <c r="AP342" s="1"/>
  <c r="U78"/>
  <c r="T78"/>
  <c r="C81"/>
  <c r="B82"/>
  <c r="N81"/>
  <c r="O81" s="1"/>
  <c r="B344"/>
  <c r="AM342"/>
  <c r="AV342" s="1"/>
  <c r="BE342"/>
  <c r="BN342" s="1"/>
  <c r="AX342"/>
  <c r="BG342" s="1"/>
  <c r="AF342"/>
  <c r="AO342" s="1"/>
  <c r="AL342"/>
  <c r="AU342" s="1"/>
  <c r="BD342" s="1"/>
  <c r="BM342" s="1"/>
  <c r="BV342" s="1"/>
  <c r="CS342" s="1"/>
  <c r="DC342" s="1"/>
  <c r="AH342"/>
  <c r="AQ342" s="1"/>
  <c r="AZ342"/>
  <c r="BI342" s="1"/>
  <c r="BR342" s="1"/>
  <c r="CO342" s="1"/>
  <c r="O343"/>
  <c r="X343" s="1"/>
  <c r="Q343"/>
  <c r="Y343" s="1"/>
  <c r="S343"/>
  <c r="AA343" s="1"/>
  <c r="U343"/>
  <c r="AC343" s="1"/>
  <c r="T343"/>
  <c r="AB343" s="1"/>
  <c r="N343"/>
  <c r="W343" s="1"/>
  <c r="R343"/>
  <c r="Z343" s="1"/>
  <c r="V343"/>
  <c r="AD343" s="1"/>
  <c r="CI343"/>
  <c r="CJ343" s="1"/>
  <c r="H80"/>
  <c r="I80" s="1"/>
  <c r="J80" s="1"/>
  <c r="E80"/>
  <c r="G80" s="1"/>
  <c r="G343"/>
  <c r="CB343"/>
  <c r="I343"/>
  <c r="CD343"/>
  <c r="K343"/>
  <c r="CF343"/>
  <c r="C343"/>
  <c r="BY343"/>
  <c r="E343"/>
  <c r="H343"/>
  <c r="BZ343"/>
  <c r="CA343"/>
  <c r="J343"/>
  <c r="CE343"/>
  <c r="K80"/>
  <c r="L80" s="1"/>
  <c r="Q80" s="1"/>
  <c r="F343"/>
  <c r="BP342"/>
  <c r="CM342" s="1"/>
  <c r="CW342" s="1"/>
  <c r="BW342"/>
  <c r="CT342" s="1"/>
  <c r="DD342" s="1"/>
  <c r="CC343" l="1"/>
  <c r="CY342"/>
  <c r="CX342"/>
  <c r="S80"/>
  <c r="R80"/>
  <c r="AI343"/>
  <c r="AR343" s="1"/>
  <c r="BA343" s="1"/>
  <c r="BJ343" s="1"/>
  <c r="BS343" s="1"/>
  <c r="CP343" s="1"/>
  <c r="CZ343" s="1"/>
  <c r="AK343"/>
  <c r="AT343" s="1"/>
  <c r="BC343" s="1"/>
  <c r="BL343" s="1"/>
  <c r="BU343" s="1"/>
  <c r="CR343" s="1"/>
  <c r="DB343" s="1"/>
  <c r="AJ343"/>
  <c r="AS343" s="1"/>
  <c r="BB343" s="1"/>
  <c r="BK343" s="1"/>
  <c r="BT343" s="1"/>
  <c r="CQ343" s="1"/>
  <c r="DA343" s="1"/>
  <c r="AY343"/>
  <c r="BH343" s="1"/>
  <c r="AG343"/>
  <c r="AP343" s="1"/>
  <c r="H81"/>
  <c r="I81" s="1"/>
  <c r="J81" s="1"/>
  <c r="E81"/>
  <c r="G81" s="1"/>
  <c r="G344"/>
  <c r="CB344"/>
  <c r="I344"/>
  <c r="CD344"/>
  <c r="K344"/>
  <c r="CF344"/>
  <c r="C344"/>
  <c r="BY344"/>
  <c r="E344"/>
  <c r="H344"/>
  <c r="CC344"/>
  <c r="BZ344"/>
  <c r="CA344"/>
  <c r="J344"/>
  <c r="CE344"/>
  <c r="K81"/>
  <c r="L81" s="1"/>
  <c r="Q81" s="1"/>
  <c r="F344"/>
  <c r="T79"/>
  <c r="U79"/>
  <c r="AM343"/>
  <c r="AV343" s="1"/>
  <c r="BE343" s="1"/>
  <c r="BN343" s="1"/>
  <c r="BW343" s="1"/>
  <c r="CT343" s="1"/>
  <c r="AX343"/>
  <c r="BG343" s="1"/>
  <c r="BP343" s="1"/>
  <c r="CM343" s="1"/>
  <c r="AF343"/>
  <c r="AO343" s="1"/>
  <c r="AL343"/>
  <c r="AU343" s="1"/>
  <c r="BD343" s="1"/>
  <c r="BM343" s="1"/>
  <c r="BV343" s="1"/>
  <c r="CS343" s="1"/>
  <c r="DC343" s="1"/>
  <c r="AH343"/>
  <c r="AQ343" s="1"/>
  <c r="AZ343"/>
  <c r="BI343" s="1"/>
  <c r="O344"/>
  <c r="X344" s="1"/>
  <c r="Q344"/>
  <c r="Y344" s="1"/>
  <c r="S344"/>
  <c r="AA344" s="1"/>
  <c r="U344"/>
  <c r="AC344" s="1"/>
  <c r="T344"/>
  <c r="AB344" s="1"/>
  <c r="N344"/>
  <c r="W344" s="1"/>
  <c r="R344"/>
  <c r="Z344" s="1"/>
  <c r="V344"/>
  <c r="AD344" s="1"/>
  <c r="CI344"/>
  <c r="CJ344" s="1"/>
  <c r="B83"/>
  <c r="C82"/>
  <c r="N82"/>
  <c r="O82" s="1"/>
  <c r="B345"/>
  <c r="BR343"/>
  <c r="CO343" s="1"/>
  <c r="CY343" s="1"/>
  <c r="BQ343"/>
  <c r="CN343" s="1"/>
  <c r="CX343" s="1"/>
  <c r="CW343" l="1"/>
  <c r="DD343"/>
  <c r="B84"/>
  <c r="C83"/>
  <c r="N83"/>
  <c r="O83" s="1"/>
  <c r="B346"/>
  <c r="AM344"/>
  <c r="AV344" s="1"/>
  <c r="BE344"/>
  <c r="BN344" s="1"/>
  <c r="BW344" s="1"/>
  <c r="CT344" s="1"/>
  <c r="AX344"/>
  <c r="BG344" s="1"/>
  <c r="BP344" s="1"/>
  <c r="CM344" s="1"/>
  <c r="AF344"/>
  <c r="AO344" s="1"/>
  <c r="AL344"/>
  <c r="AU344" s="1"/>
  <c r="BD344" s="1"/>
  <c r="BM344" s="1"/>
  <c r="BV344" s="1"/>
  <c r="CS344" s="1"/>
  <c r="DC344" s="1"/>
  <c r="AH344"/>
  <c r="AQ344" s="1"/>
  <c r="AZ344"/>
  <c r="BI344" s="1"/>
  <c r="BR344" s="1"/>
  <c r="CO344" s="1"/>
  <c r="CY344" s="1"/>
  <c r="U80"/>
  <c r="T80"/>
  <c r="O345"/>
  <c r="X345" s="1"/>
  <c r="Q345"/>
  <c r="Y345" s="1"/>
  <c r="S345"/>
  <c r="AA345" s="1"/>
  <c r="U345"/>
  <c r="AC345" s="1"/>
  <c r="T345"/>
  <c r="AB345" s="1"/>
  <c r="N345"/>
  <c r="W345" s="1"/>
  <c r="R345"/>
  <c r="Z345" s="1"/>
  <c r="V345"/>
  <c r="AD345" s="1"/>
  <c r="CI345"/>
  <c r="CJ345" s="1"/>
  <c r="H82"/>
  <c r="I82" s="1"/>
  <c r="J82" s="1"/>
  <c r="E82"/>
  <c r="G82" s="1"/>
  <c r="G345"/>
  <c r="CB345"/>
  <c r="I345"/>
  <c r="CD345"/>
  <c r="K345"/>
  <c r="CF345"/>
  <c r="C345"/>
  <c r="BY345"/>
  <c r="E345"/>
  <c r="H345"/>
  <c r="BZ345"/>
  <c r="J345"/>
  <c r="K82"/>
  <c r="L82" s="1"/>
  <c r="Q82" s="1"/>
  <c r="F345"/>
  <c r="AI344"/>
  <c r="AR344" s="1"/>
  <c r="BA344" s="1"/>
  <c r="BJ344" s="1"/>
  <c r="BS344" s="1"/>
  <c r="CP344" s="1"/>
  <c r="CZ344" s="1"/>
  <c r="AK344"/>
  <c r="AT344" s="1"/>
  <c r="BC344" s="1"/>
  <c r="BL344" s="1"/>
  <c r="BU344" s="1"/>
  <c r="CR344" s="1"/>
  <c r="DB344" s="1"/>
  <c r="AJ344"/>
  <c r="AS344" s="1"/>
  <c r="BB344" s="1"/>
  <c r="BK344" s="1"/>
  <c r="BT344" s="1"/>
  <c r="CQ344" s="1"/>
  <c r="DA344" s="1"/>
  <c r="AY344"/>
  <c r="BH344" s="1"/>
  <c r="BQ344" s="1"/>
  <c r="CN344" s="1"/>
  <c r="AG344"/>
  <c r="AP344" s="1"/>
  <c r="S81"/>
  <c r="R81"/>
  <c r="CW344" l="1"/>
  <c r="CE345"/>
  <c r="CA345"/>
  <c r="CC345"/>
  <c r="DD344"/>
  <c r="CX344"/>
  <c r="S82"/>
  <c r="R82"/>
  <c r="AI345"/>
  <c r="AR345" s="1"/>
  <c r="BA345" s="1"/>
  <c r="BJ345" s="1"/>
  <c r="BS345" s="1"/>
  <c r="CP345" s="1"/>
  <c r="CZ345" s="1"/>
  <c r="AK345"/>
  <c r="AT345" s="1"/>
  <c r="BC345" s="1"/>
  <c r="BL345" s="1"/>
  <c r="BU345" s="1"/>
  <c r="CR345" s="1"/>
  <c r="DB345" s="1"/>
  <c r="AJ345"/>
  <c r="AS345" s="1"/>
  <c r="BB345" s="1"/>
  <c r="BK345" s="1"/>
  <c r="BT345" s="1"/>
  <c r="CQ345" s="1"/>
  <c r="DA345" s="1"/>
  <c r="AY345"/>
  <c r="BH345" s="1"/>
  <c r="BQ345" s="1"/>
  <c r="CN345" s="1"/>
  <c r="AG345"/>
  <c r="AP345" s="1"/>
  <c r="B85"/>
  <c r="C84"/>
  <c r="N84"/>
  <c r="O84" s="1"/>
  <c r="B347"/>
  <c r="U81"/>
  <c r="T81"/>
  <c r="AM345"/>
  <c r="AV345" s="1"/>
  <c r="BE345"/>
  <c r="BN345" s="1"/>
  <c r="AX345"/>
  <c r="BG345" s="1"/>
  <c r="BP345" s="1"/>
  <c r="CM345" s="1"/>
  <c r="AF345"/>
  <c r="AO345" s="1"/>
  <c r="AL345"/>
  <c r="AU345" s="1"/>
  <c r="BD345" s="1"/>
  <c r="BM345" s="1"/>
  <c r="BV345" s="1"/>
  <c r="CS345" s="1"/>
  <c r="DC345" s="1"/>
  <c r="AH345"/>
  <c r="AQ345" s="1"/>
  <c r="AZ345"/>
  <c r="BI345" s="1"/>
  <c r="BR345" s="1"/>
  <c r="CO345" s="1"/>
  <c r="O346"/>
  <c r="X346" s="1"/>
  <c r="Q346"/>
  <c r="Y346" s="1"/>
  <c r="S346"/>
  <c r="AA346" s="1"/>
  <c r="U346"/>
  <c r="AC346" s="1"/>
  <c r="T346"/>
  <c r="AB346" s="1"/>
  <c r="N346"/>
  <c r="W346" s="1"/>
  <c r="R346"/>
  <c r="Z346" s="1"/>
  <c r="V346"/>
  <c r="AD346" s="1"/>
  <c r="CI346"/>
  <c r="CJ346" s="1"/>
  <c r="H83"/>
  <c r="I83" s="1"/>
  <c r="J83" s="1"/>
  <c r="E83"/>
  <c r="G83" s="1"/>
  <c r="G346"/>
  <c r="CB346"/>
  <c r="I346"/>
  <c r="CD346"/>
  <c r="K346"/>
  <c r="CF346"/>
  <c r="C346"/>
  <c r="BY346"/>
  <c r="E346"/>
  <c r="H346"/>
  <c r="CC346"/>
  <c r="BZ346"/>
  <c r="CA346"/>
  <c r="J346"/>
  <c r="CE346"/>
  <c r="K83"/>
  <c r="L83" s="1"/>
  <c r="Q83" s="1"/>
  <c r="F346"/>
  <c r="BW345"/>
  <c r="CT345" s="1"/>
  <c r="DD345" s="1"/>
  <c r="CY345" l="1"/>
  <c r="CW345"/>
  <c r="CX345"/>
  <c r="R83"/>
  <c r="S83"/>
  <c r="AI346"/>
  <c r="AR346" s="1"/>
  <c r="BA346" s="1"/>
  <c r="BJ346" s="1"/>
  <c r="BS346" s="1"/>
  <c r="CP346" s="1"/>
  <c r="CZ346" s="1"/>
  <c r="AK346"/>
  <c r="AT346" s="1"/>
  <c r="BC346" s="1"/>
  <c r="BL346" s="1"/>
  <c r="BU346" s="1"/>
  <c r="CR346" s="1"/>
  <c r="DB346" s="1"/>
  <c r="AJ346"/>
  <c r="AS346" s="1"/>
  <c r="BB346" s="1"/>
  <c r="BK346" s="1"/>
  <c r="BT346" s="1"/>
  <c r="CQ346" s="1"/>
  <c r="DA346" s="1"/>
  <c r="AY346"/>
  <c r="BH346" s="1"/>
  <c r="BQ346" s="1"/>
  <c r="CN346" s="1"/>
  <c r="CX346" s="1"/>
  <c r="AG346"/>
  <c r="AP346" s="1"/>
  <c r="C85"/>
  <c r="B86"/>
  <c r="N85"/>
  <c r="O85" s="1"/>
  <c r="B348"/>
  <c r="T82"/>
  <c r="U82"/>
  <c r="AM346"/>
  <c r="AV346" s="1"/>
  <c r="BE346"/>
  <c r="BN346" s="1"/>
  <c r="BW346" s="1"/>
  <c r="CT346" s="1"/>
  <c r="DD346" s="1"/>
  <c r="AX346"/>
  <c r="BG346" s="1"/>
  <c r="BP346" s="1"/>
  <c r="CM346" s="1"/>
  <c r="AF346"/>
  <c r="AO346" s="1"/>
  <c r="AL346"/>
  <c r="AU346" s="1"/>
  <c r="BD346" s="1"/>
  <c r="BM346" s="1"/>
  <c r="BV346" s="1"/>
  <c r="CS346" s="1"/>
  <c r="DC346" s="1"/>
  <c r="AH346"/>
  <c r="AQ346" s="1"/>
  <c r="AZ346"/>
  <c r="BI346" s="1"/>
  <c r="BR346" s="1"/>
  <c r="CO346" s="1"/>
  <c r="O347"/>
  <c r="X347" s="1"/>
  <c r="Q347"/>
  <c r="Y347" s="1"/>
  <c r="S347"/>
  <c r="AA347" s="1"/>
  <c r="U347"/>
  <c r="AC347" s="1"/>
  <c r="T347"/>
  <c r="AB347" s="1"/>
  <c r="N347"/>
  <c r="W347" s="1"/>
  <c r="R347"/>
  <c r="Z347" s="1"/>
  <c r="V347"/>
  <c r="AD347" s="1"/>
  <c r="CI347"/>
  <c r="CJ347" s="1"/>
  <c r="H84"/>
  <c r="I84" s="1"/>
  <c r="J84" s="1"/>
  <c r="E84"/>
  <c r="G84" s="1"/>
  <c r="G347"/>
  <c r="CB347"/>
  <c r="I347"/>
  <c r="CD347"/>
  <c r="K347"/>
  <c r="CF347"/>
  <c r="C347"/>
  <c r="BY347"/>
  <c r="E347"/>
  <c r="H347"/>
  <c r="CC347"/>
  <c r="BZ347"/>
  <c r="CA347"/>
  <c r="J347"/>
  <c r="CE347"/>
  <c r="K84"/>
  <c r="L84" s="1"/>
  <c r="Q84" s="1"/>
  <c r="F347"/>
  <c r="CY346" l="1"/>
  <c r="CW346"/>
  <c r="R84"/>
  <c r="S84"/>
  <c r="AI347"/>
  <c r="AR347" s="1"/>
  <c r="BA347" s="1"/>
  <c r="BJ347" s="1"/>
  <c r="BS347" s="1"/>
  <c r="CP347" s="1"/>
  <c r="CZ347" s="1"/>
  <c r="AK347"/>
  <c r="AT347" s="1"/>
  <c r="BC347" s="1"/>
  <c r="BL347" s="1"/>
  <c r="BU347" s="1"/>
  <c r="CR347" s="1"/>
  <c r="DB347" s="1"/>
  <c r="AJ347"/>
  <c r="AS347" s="1"/>
  <c r="BB347" s="1"/>
  <c r="BK347" s="1"/>
  <c r="BT347" s="1"/>
  <c r="CQ347" s="1"/>
  <c r="DA347" s="1"/>
  <c r="AY347"/>
  <c r="BH347" s="1"/>
  <c r="BQ347" s="1"/>
  <c r="CN347" s="1"/>
  <c r="AG347"/>
  <c r="AP347" s="1"/>
  <c r="H85"/>
  <c r="I85" s="1"/>
  <c r="J85" s="1"/>
  <c r="E85"/>
  <c r="G85" s="1"/>
  <c r="G348"/>
  <c r="CB348"/>
  <c r="I348"/>
  <c r="CD348"/>
  <c r="K348"/>
  <c r="CF348"/>
  <c r="C348"/>
  <c r="BY348"/>
  <c r="E348"/>
  <c r="H348"/>
  <c r="CC348"/>
  <c r="BZ348"/>
  <c r="CA348"/>
  <c r="J348"/>
  <c r="CE348"/>
  <c r="K85"/>
  <c r="L85" s="1"/>
  <c r="Q85" s="1"/>
  <c r="F348"/>
  <c r="AM347"/>
  <c r="AV347" s="1"/>
  <c r="BE347" s="1"/>
  <c r="BN347" s="1"/>
  <c r="BW347" s="1"/>
  <c r="CT347" s="1"/>
  <c r="DD347" s="1"/>
  <c r="AX347"/>
  <c r="BG347" s="1"/>
  <c r="BP347" s="1"/>
  <c r="CM347" s="1"/>
  <c r="AF347"/>
  <c r="AO347" s="1"/>
  <c r="AL347"/>
  <c r="AU347" s="1"/>
  <c r="BD347" s="1"/>
  <c r="BM347" s="1"/>
  <c r="BV347" s="1"/>
  <c r="CS347" s="1"/>
  <c r="DC347" s="1"/>
  <c r="AH347"/>
  <c r="AQ347" s="1"/>
  <c r="AZ347"/>
  <c r="BI347" s="1"/>
  <c r="BR347" s="1"/>
  <c r="CO347" s="1"/>
  <c r="O348"/>
  <c r="X348" s="1"/>
  <c r="Q348"/>
  <c r="Y348" s="1"/>
  <c r="S348"/>
  <c r="AA348" s="1"/>
  <c r="U348"/>
  <c r="AC348" s="1"/>
  <c r="T348"/>
  <c r="AB348" s="1"/>
  <c r="N348"/>
  <c r="W348" s="1"/>
  <c r="R348"/>
  <c r="Z348" s="1"/>
  <c r="V348"/>
  <c r="AD348" s="1"/>
  <c r="CI348"/>
  <c r="CJ348" s="1"/>
  <c r="B87"/>
  <c r="C86"/>
  <c r="N86"/>
  <c r="O86" s="1"/>
  <c r="B349"/>
  <c r="U83"/>
  <c r="T83"/>
  <c r="CY347" l="1"/>
  <c r="CW347"/>
  <c r="CX347"/>
  <c r="B88"/>
  <c r="C87"/>
  <c r="N87"/>
  <c r="O87" s="1"/>
  <c r="B350"/>
  <c r="AM348"/>
  <c r="AV348" s="1"/>
  <c r="BE348" s="1"/>
  <c r="BN348" s="1"/>
  <c r="BW348" s="1"/>
  <c r="CT348" s="1"/>
  <c r="DD348" s="1"/>
  <c r="AX348"/>
  <c r="BG348" s="1"/>
  <c r="BP348" s="1"/>
  <c r="CM348" s="1"/>
  <c r="AF348"/>
  <c r="AO348" s="1"/>
  <c r="AL348"/>
  <c r="AU348" s="1"/>
  <c r="BD348" s="1"/>
  <c r="BM348" s="1"/>
  <c r="BV348" s="1"/>
  <c r="CS348" s="1"/>
  <c r="DC348" s="1"/>
  <c r="AH348"/>
  <c r="AQ348" s="1"/>
  <c r="AZ348"/>
  <c r="BI348" s="1"/>
  <c r="BR348" s="1"/>
  <c r="CO348" s="1"/>
  <c r="O349"/>
  <c r="X349" s="1"/>
  <c r="Q349"/>
  <c r="Y349" s="1"/>
  <c r="S349"/>
  <c r="AA349" s="1"/>
  <c r="U349"/>
  <c r="AC349" s="1"/>
  <c r="T349"/>
  <c r="AB349" s="1"/>
  <c r="N349"/>
  <c r="W349" s="1"/>
  <c r="R349"/>
  <c r="Z349" s="1"/>
  <c r="V349"/>
  <c r="AD349" s="1"/>
  <c r="CI349"/>
  <c r="CJ349" s="1"/>
  <c r="H86"/>
  <c r="I86" s="1"/>
  <c r="J86" s="1"/>
  <c r="E86"/>
  <c r="G86" s="1"/>
  <c r="G349"/>
  <c r="CB349"/>
  <c r="I349"/>
  <c r="CD349"/>
  <c r="K349"/>
  <c r="CF349"/>
  <c r="C349"/>
  <c r="BY349"/>
  <c r="E349"/>
  <c r="H349"/>
  <c r="J349"/>
  <c r="K86"/>
  <c r="L86" s="1"/>
  <c r="Q86" s="1"/>
  <c r="F349"/>
  <c r="AI348"/>
  <c r="AR348" s="1"/>
  <c r="BA348" s="1"/>
  <c r="BJ348" s="1"/>
  <c r="BS348" s="1"/>
  <c r="CP348" s="1"/>
  <c r="CZ348" s="1"/>
  <c r="AK348"/>
  <c r="AT348" s="1"/>
  <c r="BC348" s="1"/>
  <c r="BL348" s="1"/>
  <c r="BU348" s="1"/>
  <c r="CR348" s="1"/>
  <c r="DB348" s="1"/>
  <c r="AJ348"/>
  <c r="AS348" s="1"/>
  <c r="BB348" s="1"/>
  <c r="BK348" s="1"/>
  <c r="BT348" s="1"/>
  <c r="CQ348" s="1"/>
  <c r="DA348" s="1"/>
  <c r="AY348"/>
  <c r="BH348" s="1"/>
  <c r="BQ348" s="1"/>
  <c r="CN348" s="1"/>
  <c r="AG348"/>
  <c r="AP348" s="1"/>
  <c r="R85"/>
  <c r="S85"/>
  <c r="T84"/>
  <c r="U84"/>
  <c r="BZ349" l="1"/>
  <c r="CX348"/>
  <c r="CE349"/>
  <c r="CA349"/>
  <c r="CC349"/>
  <c r="CY348"/>
  <c r="CW348"/>
  <c r="R86"/>
  <c r="S86"/>
  <c r="AI349"/>
  <c r="AR349" s="1"/>
  <c r="BA349" s="1"/>
  <c r="BJ349" s="1"/>
  <c r="BS349" s="1"/>
  <c r="CP349" s="1"/>
  <c r="CZ349" s="1"/>
  <c r="AK349"/>
  <c r="AT349" s="1"/>
  <c r="BC349" s="1"/>
  <c r="BL349" s="1"/>
  <c r="BU349" s="1"/>
  <c r="CR349" s="1"/>
  <c r="DB349" s="1"/>
  <c r="AJ349"/>
  <c r="AS349" s="1"/>
  <c r="BB349" s="1"/>
  <c r="BK349" s="1"/>
  <c r="BT349" s="1"/>
  <c r="AY349"/>
  <c r="BH349" s="1"/>
  <c r="AG349"/>
  <c r="AP349" s="1"/>
  <c r="B89"/>
  <c r="C88"/>
  <c r="N88"/>
  <c r="O88" s="1"/>
  <c r="B351"/>
  <c r="U85"/>
  <c r="T85"/>
  <c r="AM349"/>
  <c r="AV349" s="1"/>
  <c r="BE349" s="1"/>
  <c r="BN349" s="1"/>
  <c r="BW349" s="1"/>
  <c r="CT349" s="1"/>
  <c r="DD349" s="1"/>
  <c r="AX349"/>
  <c r="BG349" s="1"/>
  <c r="AF349"/>
  <c r="AO349" s="1"/>
  <c r="AL349"/>
  <c r="AU349" s="1"/>
  <c r="BD349" s="1"/>
  <c r="BM349" s="1"/>
  <c r="BV349" s="1"/>
  <c r="AH349"/>
  <c r="AQ349" s="1"/>
  <c r="AZ349"/>
  <c r="BI349" s="1"/>
  <c r="BR349" s="1"/>
  <c r="CO349" s="1"/>
  <c r="R350"/>
  <c r="Z350" s="1"/>
  <c r="T350"/>
  <c r="AB350" s="1"/>
  <c r="V350"/>
  <c r="AD350" s="1"/>
  <c r="Q350"/>
  <c r="Y350" s="1"/>
  <c r="U350"/>
  <c r="AC350" s="1"/>
  <c r="N350"/>
  <c r="W350" s="1"/>
  <c r="O350"/>
  <c r="X350" s="1"/>
  <c r="S350"/>
  <c r="AA350" s="1"/>
  <c r="CI350"/>
  <c r="CJ350" s="1"/>
  <c r="H87"/>
  <c r="I87" s="1"/>
  <c r="J87" s="1"/>
  <c r="E87"/>
  <c r="G87" s="1"/>
  <c r="E350"/>
  <c r="BZ350"/>
  <c r="CA350"/>
  <c r="H350"/>
  <c r="CC350"/>
  <c r="J350"/>
  <c r="CE350"/>
  <c r="C350"/>
  <c r="I350"/>
  <c r="CD350"/>
  <c r="BY350"/>
  <c r="G350"/>
  <c r="CB350"/>
  <c r="K350"/>
  <c r="CF350"/>
  <c r="K87"/>
  <c r="L87" s="1"/>
  <c r="Q87" s="1"/>
  <c r="F350"/>
  <c r="BQ349"/>
  <c r="CN349" s="1"/>
  <c r="BP349"/>
  <c r="CM349" s="1"/>
  <c r="CW349" l="1"/>
  <c r="CY349"/>
  <c r="CS349"/>
  <c r="DC349" s="1"/>
  <c r="CQ349"/>
  <c r="DA349" s="1"/>
  <c r="CX349"/>
  <c r="S87"/>
  <c r="R87"/>
  <c r="AG350"/>
  <c r="AP350" s="1"/>
  <c r="AY350"/>
  <c r="BH350" s="1"/>
  <c r="BQ350" s="1"/>
  <c r="CN350" s="1"/>
  <c r="AL350"/>
  <c r="AU350" s="1"/>
  <c r="BD350" s="1"/>
  <c r="BM350" s="1"/>
  <c r="BV350" s="1"/>
  <c r="CS350" s="1"/>
  <c r="DC350" s="1"/>
  <c r="AM350"/>
  <c r="AV350" s="1"/>
  <c r="BE350" s="1"/>
  <c r="BN350" s="1"/>
  <c r="BW350" s="1"/>
  <c r="CT350" s="1"/>
  <c r="DD350" s="1"/>
  <c r="AI350"/>
  <c r="AR350" s="1"/>
  <c r="BA350" s="1"/>
  <c r="BJ350" s="1"/>
  <c r="BS350" s="1"/>
  <c r="CP350" s="1"/>
  <c r="CZ350" s="1"/>
  <c r="C89"/>
  <c r="B90"/>
  <c r="N89"/>
  <c r="O89" s="1"/>
  <c r="B352"/>
  <c r="AJ350"/>
  <c r="AS350" s="1"/>
  <c r="BB350" s="1"/>
  <c r="BK350" s="1"/>
  <c r="BT350" s="1"/>
  <c r="CQ350" s="1"/>
  <c r="DA350" s="1"/>
  <c r="AF350"/>
  <c r="AO350" s="1"/>
  <c r="AX350"/>
  <c r="BG350" s="1"/>
  <c r="BP350" s="1"/>
  <c r="CM350" s="1"/>
  <c r="AZ350"/>
  <c r="BI350" s="1"/>
  <c r="AH350"/>
  <c r="AQ350" s="1"/>
  <c r="AK350"/>
  <c r="AT350" s="1"/>
  <c r="BC350" s="1"/>
  <c r="BL350" s="1"/>
  <c r="BU350" s="1"/>
  <c r="CR350" s="1"/>
  <c r="DB350" s="1"/>
  <c r="N351"/>
  <c r="W351" s="1"/>
  <c r="O351"/>
  <c r="X351" s="1"/>
  <c r="Q351"/>
  <c r="Y351" s="1"/>
  <c r="S351"/>
  <c r="AA351" s="1"/>
  <c r="U351"/>
  <c r="AC351" s="1"/>
  <c r="R351"/>
  <c r="Z351" s="1"/>
  <c r="V351"/>
  <c r="AD351" s="1"/>
  <c r="T351"/>
  <c r="AB351" s="1"/>
  <c r="CI351"/>
  <c r="CJ351" s="1"/>
  <c r="H88"/>
  <c r="I88" s="1"/>
  <c r="J88" s="1"/>
  <c r="C351"/>
  <c r="G351"/>
  <c r="I351"/>
  <c r="K351"/>
  <c r="J351"/>
  <c r="E88"/>
  <c r="G88" s="1"/>
  <c r="E351"/>
  <c r="H351"/>
  <c r="K88"/>
  <c r="L88" s="1"/>
  <c r="Q88" s="1"/>
  <c r="F351"/>
  <c r="T86"/>
  <c r="U86"/>
  <c r="BR350"/>
  <c r="CO350" s="1"/>
  <c r="CF351" l="1"/>
  <c r="CD351"/>
  <c r="CB351"/>
  <c r="BY351"/>
  <c r="CC351"/>
  <c r="CE351"/>
  <c r="CA351"/>
  <c r="CW350"/>
  <c r="AK351"/>
  <c r="AT351" s="1"/>
  <c r="BC351" s="1"/>
  <c r="BL351" s="1"/>
  <c r="BU351" s="1"/>
  <c r="CR351" s="1"/>
  <c r="DB351" s="1"/>
  <c r="AI351"/>
  <c r="AR351" s="1"/>
  <c r="BA351" s="1"/>
  <c r="BJ351" s="1"/>
  <c r="BS351" s="1"/>
  <c r="AJ351"/>
  <c r="AS351" s="1"/>
  <c r="BB351" s="1"/>
  <c r="BK351" s="1"/>
  <c r="BT351" s="1"/>
  <c r="CQ351" s="1"/>
  <c r="DA351" s="1"/>
  <c r="AY351"/>
  <c r="BH351" s="1"/>
  <c r="BQ351" s="1"/>
  <c r="AG351"/>
  <c r="AP351" s="1"/>
  <c r="H89"/>
  <c r="I89" s="1"/>
  <c r="J89" s="1"/>
  <c r="E89"/>
  <c r="G89" s="1"/>
  <c r="E352"/>
  <c r="BZ352"/>
  <c r="H352"/>
  <c r="J352"/>
  <c r="G352"/>
  <c r="K352"/>
  <c r="C352"/>
  <c r="I352"/>
  <c r="K89"/>
  <c r="L89" s="1"/>
  <c r="Q89" s="1"/>
  <c r="F352"/>
  <c r="U87"/>
  <c r="T87"/>
  <c r="S88"/>
  <c r="R88"/>
  <c r="AM351"/>
  <c r="AV351" s="1"/>
  <c r="BE351" s="1"/>
  <c r="BN351" s="1"/>
  <c r="BW351" s="1"/>
  <c r="AL351"/>
  <c r="AU351" s="1"/>
  <c r="BD351" s="1"/>
  <c r="BM351" s="1"/>
  <c r="BV351" s="1"/>
  <c r="CS351" s="1"/>
  <c r="DC351" s="1"/>
  <c r="AH351"/>
  <c r="AQ351" s="1"/>
  <c r="AZ351"/>
  <c r="BI351" s="1"/>
  <c r="AF351"/>
  <c r="AO351" s="1"/>
  <c r="AX351"/>
  <c r="BG351" s="1"/>
  <c r="R352"/>
  <c r="Z352" s="1"/>
  <c r="T352"/>
  <c r="AB352" s="1"/>
  <c r="V352"/>
  <c r="AD352" s="1"/>
  <c r="N352"/>
  <c r="W352" s="1"/>
  <c r="O352"/>
  <c r="X352" s="1"/>
  <c r="S352"/>
  <c r="AA352" s="1"/>
  <c r="Q352"/>
  <c r="Y352" s="1"/>
  <c r="U352"/>
  <c r="AC352" s="1"/>
  <c r="CI352"/>
  <c r="CJ352" s="1"/>
  <c r="B91"/>
  <c r="C90"/>
  <c r="N90"/>
  <c r="O90" s="1"/>
  <c r="B353"/>
  <c r="BR351"/>
  <c r="CX350"/>
  <c r="CY350"/>
  <c r="BZ351"/>
  <c r="BP351"/>
  <c r="CM351" s="1"/>
  <c r="CT351" l="1"/>
  <c r="DD351" s="1"/>
  <c r="CF352"/>
  <c r="CB352"/>
  <c r="BY352"/>
  <c r="CW351"/>
  <c r="CO351"/>
  <c r="CY351" s="1"/>
  <c r="CD352"/>
  <c r="CE352"/>
  <c r="CC352"/>
  <c r="CA352"/>
  <c r="CN351"/>
  <c r="CX351" s="1"/>
  <c r="CP351"/>
  <c r="CZ351" s="1"/>
  <c r="B92"/>
  <c r="C91"/>
  <c r="N91"/>
  <c r="O91" s="1"/>
  <c r="B354"/>
  <c r="AL352"/>
  <c r="AU352" s="1"/>
  <c r="BD352" s="1"/>
  <c r="BM352" s="1"/>
  <c r="BV352" s="1"/>
  <c r="AJ352"/>
  <c r="AS352" s="1"/>
  <c r="BB352" s="1"/>
  <c r="BK352" s="1"/>
  <c r="BT352" s="1"/>
  <c r="AX352"/>
  <c r="BG352" s="1"/>
  <c r="BP352" s="1"/>
  <c r="CM352" s="1"/>
  <c r="AF352"/>
  <c r="AO352" s="1"/>
  <c r="AK352"/>
  <c r="AT352" s="1"/>
  <c r="BC352" s="1"/>
  <c r="BL352" s="1"/>
  <c r="BU352" s="1"/>
  <c r="CR352" s="1"/>
  <c r="DB352" s="1"/>
  <c r="N353"/>
  <c r="W353" s="1"/>
  <c r="O353"/>
  <c r="X353" s="1"/>
  <c r="Q353"/>
  <c r="Y353" s="1"/>
  <c r="S353"/>
  <c r="AA353" s="1"/>
  <c r="U353"/>
  <c r="AC353" s="1"/>
  <c r="T353"/>
  <c r="AB353" s="1"/>
  <c r="R353"/>
  <c r="Z353" s="1"/>
  <c r="V353"/>
  <c r="AD353" s="1"/>
  <c r="CI353"/>
  <c r="CJ353" s="1"/>
  <c r="H90"/>
  <c r="I90" s="1"/>
  <c r="J90" s="1"/>
  <c r="C353"/>
  <c r="G353"/>
  <c r="I353"/>
  <c r="K353"/>
  <c r="E90"/>
  <c r="G90" s="1"/>
  <c r="E353"/>
  <c r="H353"/>
  <c r="J353"/>
  <c r="K90"/>
  <c r="L90" s="1"/>
  <c r="Q90" s="1"/>
  <c r="F353"/>
  <c r="AH352"/>
  <c r="AQ352" s="1"/>
  <c r="AZ352"/>
  <c r="BI352" s="1"/>
  <c r="BR352" s="1"/>
  <c r="CO352" s="1"/>
  <c r="CY352" s="1"/>
  <c r="AG352"/>
  <c r="AP352" s="1"/>
  <c r="AY352"/>
  <c r="BH352" s="1"/>
  <c r="BQ352" s="1"/>
  <c r="CN352" s="1"/>
  <c r="CX352" s="1"/>
  <c r="AM352"/>
  <c r="AV352" s="1"/>
  <c r="BE352" s="1"/>
  <c r="BN352" s="1"/>
  <c r="BW352" s="1"/>
  <c r="CT352" s="1"/>
  <c r="DD352" s="1"/>
  <c r="AI352"/>
  <c r="AR352" s="1"/>
  <c r="BA352" s="1"/>
  <c r="BJ352" s="1"/>
  <c r="BS352" s="1"/>
  <c r="CP352" s="1"/>
  <c r="CZ352" s="1"/>
  <c r="U88"/>
  <c r="T88"/>
  <c r="S89"/>
  <c r="R89"/>
  <c r="CQ352" l="1"/>
  <c r="DA352" s="1"/>
  <c r="BZ353"/>
  <c r="CW352"/>
  <c r="CS352"/>
  <c r="DC352" s="1"/>
  <c r="U89"/>
  <c r="T89"/>
  <c r="S90"/>
  <c r="R90"/>
  <c r="AI353"/>
  <c r="AR353" s="1"/>
  <c r="BA353" s="1"/>
  <c r="BJ353" s="1"/>
  <c r="BS353" s="1"/>
  <c r="AL353"/>
  <c r="AU353" s="1"/>
  <c r="BD353" s="1"/>
  <c r="BM353" s="1"/>
  <c r="BV353" s="1"/>
  <c r="AH353"/>
  <c r="AQ353" s="1"/>
  <c r="AZ353"/>
  <c r="BI353" s="1"/>
  <c r="BR353" s="1"/>
  <c r="AF353"/>
  <c r="AO353" s="1"/>
  <c r="AX353"/>
  <c r="BG353" s="1"/>
  <c r="B93"/>
  <c r="C92"/>
  <c r="N92"/>
  <c r="O92" s="1"/>
  <c r="B355"/>
  <c r="AM353"/>
  <c r="AV353" s="1"/>
  <c r="BE353" s="1"/>
  <c r="BN353" s="1"/>
  <c r="BW353" s="1"/>
  <c r="AK353"/>
  <c r="AT353" s="1"/>
  <c r="BC353" s="1"/>
  <c r="BL353" s="1"/>
  <c r="BU353" s="1"/>
  <c r="AJ353"/>
  <c r="AS353" s="1"/>
  <c r="BB353" s="1"/>
  <c r="BK353" s="1"/>
  <c r="BT353" s="1"/>
  <c r="AY353"/>
  <c r="BH353" s="1"/>
  <c r="BQ353" s="1"/>
  <c r="CN353" s="1"/>
  <c r="AG353"/>
  <c r="AP353" s="1"/>
  <c r="R354"/>
  <c r="Z354" s="1"/>
  <c r="T354"/>
  <c r="AB354" s="1"/>
  <c r="V354"/>
  <c r="AD354" s="1"/>
  <c r="Q354"/>
  <c r="Y354" s="1"/>
  <c r="U354"/>
  <c r="AC354" s="1"/>
  <c r="N354"/>
  <c r="W354" s="1"/>
  <c r="O354"/>
  <c r="X354" s="1"/>
  <c r="S354"/>
  <c r="AA354" s="1"/>
  <c r="CI354"/>
  <c r="CJ354" s="1"/>
  <c r="H91"/>
  <c r="I91" s="1"/>
  <c r="J91" s="1"/>
  <c r="E91"/>
  <c r="G91" s="1"/>
  <c r="E354"/>
  <c r="BZ354"/>
  <c r="H354"/>
  <c r="J354"/>
  <c r="C354"/>
  <c r="I354"/>
  <c r="CD354"/>
  <c r="G354"/>
  <c r="K354"/>
  <c r="K91"/>
  <c r="L91" s="1"/>
  <c r="Q91" s="1"/>
  <c r="F354"/>
  <c r="BP353"/>
  <c r="CE353"/>
  <c r="CA353"/>
  <c r="CC353"/>
  <c r="CF353"/>
  <c r="CD353"/>
  <c r="CB353"/>
  <c r="BY353"/>
  <c r="CX353" l="1"/>
  <c r="CR353"/>
  <c r="DB353" s="1"/>
  <c r="CS353"/>
  <c r="DC353" s="1"/>
  <c r="CQ353"/>
  <c r="DA353" s="1"/>
  <c r="CT353"/>
  <c r="DD353" s="1"/>
  <c r="CP353"/>
  <c r="CZ353" s="1"/>
  <c r="S91"/>
  <c r="R91"/>
  <c r="AI354"/>
  <c r="AR354" s="1"/>
  <c r="BA354" s="1"/>
  <c r="BJ354" s="1"/>
  <c r="BS354" s="1"/>
  <c r="C93"/>
  <c r="B94"/>
  <c r="N93"/>
  <c r="O93" s="1"/>
  <c r="B356"/>
  <c r="U90"/>
  <c r="T90"/>
  <c r="AG354"/>
  <c r="AP354" s="1"/>
  <c r="AY354"/>
  <c r="BH354" s="1"/>
  <c r="AL354"/>
  <c r="AU354" s="1"/>
  <c r="BD354" s="1"/>
  <c r="BM354" s="1"/>
  <c r="BV354" s="1"/>
  <c r="AM354"/>
  <c r="AV354" s="1"/>
  <c r="BE354" s="1"/>
  <c r="BN354" s="1"/>
  <c r="BW354" s="1"/>
  <c r="AJ354"/>
  <c r="AS354" s="1"/>
  <c r="BB354" s="1"/>
  <c r="BK354" s="1"/>
  <c r="BT354" s="1"/>
  <c r="AF354"/>
  <c r="AO354" s="1"/>
  <c r="AX354"/>
  <c r="BG354" s="1"/>
  <c r="BP354" s="1"/>
  <c r="AZ354"/>
  <c r="BI354" s="1"/>
  <c r="BR354" s="1"/>
  <c r="AH354"/>
  <c r="AQ354" s="1"/>
  <c r="AK354"/>
  <c r="AT354" s="1"/>
  <c r="BC354" s="1"/>
  <c r="BL354" s="1"/>
  <c r="BU354" s="1"/>
  <c r="CR354" s="1"/>
  <c r="DB354" s="1"/>
  <c r="N355"/>
  <c r="W355" s="1"/>
  <c r="O355"/>
  <c r="X355" s="1"/>
  <c r="Q355"/>
  <c r="Y355" s="1"/>
  <c r="S355"/>
  <c r="AA355" s="1"/>
  <c r="U355"/>
  <c r="AC355" s="1"/>
  <c r="R355"/>
  <c r="Z355" s="1"/>
  <c r="V355"/>
  <c r="AD355" s="1"/>
  <c r="T355"/>
  <c r="AB355" s="1"/>
  <c r="CI355"/>
  <c r="CJ355" s="1"/>
  <c r="H92"/>
  <c r="I92" s="1"/>
  <c r="J92" s="1"/>
  <c r="C355"/>
  <c r="G355"/>
  <c r="I355"/>
  <c r="K355"/>
  <c r="J355"/>
  <c r="E92"/>
  <c r="G92" s="1"/>
  <c r="E355"/>
  <c r="H355"/>
  <c r="K92"/>
  <c r="L92" s="1"/>
  <c r="Q92" s="1"/>
  <c r="F355"/>
  <c r="CO353"/>
  <c r="CY353" s="1"/>
  <c r="CM353"/>
  <c r="CW353" s="1"/>
  <c r="CF354"/>
  <c r="CB354"/>
  <c r="BY354"/>
  <c r="CE354"/>
  <c r="CC354"/>
  <c r="CA354"/>
  <c r="BQ354"/>
  <c r="CN354" s="1"/>
  <c r="CX354" l="1"/>
  <c r="CQ354"/>
  <c r="DA354" s="1"/>
  <c r="CS354"/>
  <c r="DC354" s="1"/>
  <c r="CT354"/>
  <c r="DD354" s="1"/>
  <c r="CP354"/>
  <c r="CZ354" s="1"/>
  <c r="S92"/>
  <c r="R92"/>
  <c r="AM355"/>
  <c r="AV355" s="1"/>
  <c r="BE355" s="1"/>
  <c r="BN355" s="1"/>
  <c r="BW355" s="1"/>
  <c r="AL355"/>
  <c r="AU355" s="1"/>
  <c r="BD355" s="1"/>
  <c r="BM355" s="1"/>
  <c r="BV355" s="1"/>
  <c r="AH355"/>
  <c r="AQ355" s="1"/>
  <c r="AZ355"/>
  <c r="BI355" s="1"/>
  <c r="BR355" s="1"/>
  <c r="AF355"/>
  <c r="AO355" s="1"/>
  <c r="AX355"/>
  <c r="BG355" s="1"/>
  <c r="BP355" s="1"/>
  <c r="H93"/>
  <c r="I93" s="1"/>
  <c r="J93" s="1"/>
  <c r="E93"/>
  <c r="G93" s="1"/>
  <c r="E356"/>
  <c r="BZ356"/>
  <c r="CA356"/>
  <c r="H356"/>
  <c r="CC356"/>
  <c r="J356"/>
  <c r="CE356"/>
  <c r="BY356"/>
  <c r="G356"/>
  <c r="CB356"/>
  <c r="K356"/>
  <c r="CF356"/>
  <c r="C356"/>
  <c r="I356"/>
  <c r="CD356"/>
  <c r="K93"/>
  <c r="L93" s="1"/>
  <c r="Q93" s="1"/>
  <c r="F356"/>
  <c r="T91"/>
  <c r="U91"/>
  <c r="CM354"/>
  <c r="CW354" s="1"/>
  <c r="AK355"/>
  <c r="AT355" s="1"/>
  <c r="BC355" s="1"/>
  <c r="BL355" s="1"/>
  <c r="BU355" s="1"/>
  <c r="AI355"/>
  <c r="AR355" s="1"/>
  <c r="BA355" s="1"/>
  <c r="BJ355" s="1"/>
  <c r="BS355" s="1"/>
  <c r="AJ355"/>
  <c r="AS355" s="1"/>
  <c r="BB355" s="1"/>
  <c r="BK355" s="1"/>
  <c r="BT355" s="1"/>
  <c r="AY355"/>
  <c r="BH355" s="1"/>
  <c r="BQ355" s="1"/>
  <c r="AG355"/>
  <c r="AP355" s="1"/>
  <c r="R356"/>
  <c r="Z356" s="1"/>
  <c r="T356"/>
  <c r="AB356" s="1"/>
  <c r="V356"/>
  <c r="AD356" s="1"/>
  <c r="N356"/>
  <c r="W356" s="1"/>
  <c r="O356"/>
  <c r="X356" s="1"/>
  <c r="S356"/>
  <c r="AA356" s="1"/>
  <c r="Q356"/>
  <c r="Y356" s="1"/>
  <c r="U356"/>
  <c r="AC356" s="1"/>
  <c r="CI356"/>
  <c r="CJ356" s="1"/>
  <c r="B95"/>
  <c r="C94"/>
  <c r="N94"/>
  <c r="O94" s="1"/>
  <c r="B357"/>
  <c r="BZ355"/>
  <c r="CO354"/>
  <c r="CY354" s="1"/>
  <c r="CC355"/>
  <c r="CE355"/>
  <c r="CA355"/>
  <c r="CF355"/>
  <c r="CD355"/>
  <c r="CB355"/>
  <c r="BY355"/>
  <c r="CQ355" l="1"/>
  <c r="DA355" s="1"/>
  <c r="CR355"/>
  <c r="DB355" s="1"/>
  <c r="CT355"/>
  <c r="DD355" s="1"/>
  <c r="CN355"/>
  <c r="CX355" s="1"/>
  <c r="CP355"/>
  <c r="CZ355" s="1"/>
  <c r="N357"/>
  <c r="W357" s="1"/>
  <c r="O357"/>
  <c r="X357" s="1"/>
  <c r="Q357"/>
  <c r="Y357" s="1"/>
  <c r="S357"/>
  <c r="AA357" s="1"/>
  <c r="U357"/>
  <c r="AC357" s="1"/>
  <c r="T357"/>
  <c r="AB357" s="1"/>
  <c r="R357"/>
  <c r="Z357" s="1"/>
  <c r="V357"/>
  <c r="AD357" s="1"/>
  <c r="CI357"/>
  <c r="CJ357" s="1"/>
  <c r="H94"/>
  <c r="I94" s="1"/>
  <c r="J94" s="1"/>
  <c r="C357"/>
  <c r="G357"/>
  <c r="I357"/>
  <c r="K357"/>
  <c r="E94"/>
  <c r="G94" s="1"/>
  <c r="E357"/>
  <c r="H357"/>
  <c r="J357"/>
  <c r="K94"/>
  <c r="L94" s="1"/>
  <c r="Q94" s="1"/>
  <c r="F357"/>
  <c r="AH356"/>
  <c r="AQ356" s="1"/>
  <c r="AZ356"/>
  <c r="BI356" s="1"/>
  <c r="AG356"/>
  <c r="AP356" s="1"/>
  <c r="AY356"/>
  <c r="BH356" s="1"/>
  <c r="BQ356" s="1"/>
  <c r="CN356" s="1"/>
  <c r="CX356" s="1"/>
  <c r="AM356"/>
  <c r="AV356" s="1"/>
  <c r="BE356" s="1"/>
  <c r="BN356" s="1"/>
  <c r="BW356" s="1"/>
  <c r="CT356" s="1"/>
  <c r="DD356" s="1"/>
  <c r="AI356"/>
  <c r="AR356" s="1"/>
  <c r="BA356" s="1"/>
  <c r="BJ356" s="1"/>
  <c r="BS356" s="1"/>
  <c r="CP356" s="1"/>
  <c r="CZ356" s="1"/>
  <c r="U92"/>
  <c r="T92"/>
  <c r="CS355"/>
  <c r="DC355" s="1"/>
  <c r="BR356"/>
  <c r="CO356" s="1"/>
  <c r="CY356" s="1"/>
  <c r="B96"/>
  <c r="C95"/>
  <c r="N95"/>
  <c r="O95" s="1"/>
  <c r="B358"/>
  <c r="AL356"/>
  <c r="AU356" s="1"/>
  <c r="BD356" s="1"/>
  <c r="BM356" s="1"/>
  <c r="BV356" s="1"/>
  <c r="CS356" s="1"/>
  <c r="DC356" s="1"/>
  <c r="AJ356"/>
  <c r="AS356" s="1"/>
  <c r="BB356" s="1"/>
  <c r="BK356" s="1"/>
  <c r="BT356" s="1"/>
  <c r="CQ356" s="1"/>
  <c r="DA356" s="1"/>
  <c r="AX356"/>
  <c r="BG356" s="1"/>
  <c r="BP356" s="1"/>
  <c r="CM356" s="1"/>
  <c r="AF356"/>
  <c r="AO356" s="1"/>
  <c r="AK356"/>
  <c r="AT356" s="1"/>
  <c r="BC356" s="1"/>
  <c r="BL356" s="1"/>
  <c r="BU356" s="1"/>
  <c r="CR356" s="1"/>
  <c r="DB356" s="1"/>
  <c r="R93"/>
  <c r="S93"/>
  <c r="CO355"/>
  <c r="CY355" s="1"/>
  <c r="CM355"/>
  <c r="CW355" s="1"/>
  <c r="BZ357" l="1"/>
  <c r="CW356"/>
  <c r="B97"/>
  <c r="C96"/>
  <c r="N96"/>
  <c r="O96" s="1"/>
  <c r="B359"/>
  <c r="S94"/>
  <c r="R94"/>
  <c r="AI357"/>
  <c r="AR357" s="1"/>
  <c r="BA357" s="1"/>
  <c r="BJ357" s="1"/>
  <c r="BS357" s="1"/>
  <c r="AL357"/>
  <c r="AU357" s="1"/>
  <c r="BD357" s="1"/>
  <c r="BM357" s="1"/>
  <c r="BV357" s="1"/>
  <c r="AH357"/>
  <c r="AQ357" s="1"/>
  <c r="AZ357"/>
  <c r="BI357" s="1"/>
  <c r="BR357" s="1"/>
  <c r="AF357"/>
  <c r="AO357" s="1"/>
  <c r="AX357"/>
  <c r="BG357" s="1"/>
  <c r="BP357" s="1"/>
  <c r="U93"/>
  <c r="T93"/>
  <c r="S358"/>
  <c r="AA358" s="1"/>
  <c r="U358"/>
  <c r="AC358" s="1"/>
  <c r="Q358"/>
  <c r="Y358" s="1"/>
  <c r="T358"/>
  <c r="AB358" s="1"/>
  <c r="N358"/>
  <c r="W358" s="1"/>
  <c r="O358"/>
  <c r="X358" s="1"/>
  <c r="R358"/>
  <c r="Z358" s="1"/>
  <c r="V358"/>
  <c r="AD358" s="1"/>
  <c r="CI358"/>
  <c r="CJ358" s="1"/>
  <c r="H95"/>
  <c r="I95" s="1"/>
  <c r="J95" s="1"/>
  <c r="E95"/>
  <c r="G95" s="1"/>
  <c r="E358"/>
  <c r="BZ358"/>
  <c r="CA358"/>
  <c r="G358"/>
  <c r="CB358"/>
  <c r="I358"/>
  <c r="CD358"/>
  <c r="K358"/>
  <c r="CF358"/>
  <c r="C358"/>
  <c r="H358"/>
  <c r="CC358"/>
  <c r="BY358"/>
  <c r="J358"/>
  <c r="CE358"/>
  <c r="K95"/>
  <c r="L95" s="1"/>
  <c r="Q95" s="1"/>
  <c r="F358"/>
  <c r="AM357"/>
  <c r="AV357" s="1"/>
  <c r="BE357" s="1"/>
  <c r="BN357" s="1"/>
  <c r="BW357" s="1"/>
  <c r="AK357"/>
  <c r="AT357" s="1"/>
  <c r="BC357" s="1"/>
  <c r="BL357" s="1"/>
  <c r="BU357" s="1"/>
  <c r="AJ357"/>
  <c r="AS357" s="1"/>
  <c r="BB357" s="1"/>
  <c r="BK357" s="1"/>
  <c r="BT357" s="1"/>
  <c r="AY357"/>
  <c r="BH357" s="1"/>
  <c r="BQ357" s="1"/>
  <c r="CN357" s="1"/>
  <c r="AG357"/>
  <c r="AP357" s="1"/>
  <c r="CE357"/>
  <c r="CA357"/>
  <c r="CC357"/>
  <c r="CF357"/>
  <c r="CD357"/>
  <c r="CB357"/>
  <c r="BY357"/>
  <c r="CX357" l="1"/>
  <c r="CQ357"/>
  <c r="DA357" s="1"/>
  <c r="CR357"/>
  <c r="DB357" s="1"/>
  <c r="CS357"/>
  <c r="DC357" s="1"/>
  <c r="CT357"/>
  <c r="DD357" s="1"/>
  <c r="CP357"/>
  <c r="CZ357" s="1"/>
  <c r="S95"/>
  <c r="R95"/>
  <c r="AI358"/>
  <c r="AR358" s="1"/>
  <c r="BA358" s="1"/>
  <c r="BJ358" s="1"/>
  <c r="BS358" s="1"/>
  <c r="CP358" s="1"/>
  <c r="CZ358" s="1"/>
  <c r="AF358"/>
  <c r="AO358" s="1"/>
  <c r="AX358"/>
  <c r="BG358" s="1"/>
  <c r="BP358" s="1"/>
  <c r="CM358" s="1"/>
  <c r="CW358" s="1"/>
  <c r="AH358"/>
  <c r="AQ358" s="1"/>
  <c r="AZ358"/>
  <c r="BI358" s="1"/>
  <c r="BR358" s="1"/>
  <c r="CO358" s="1"/>
  <c r="CY358" s="1"/>
  <c r="AJ358"/>
  <c r="AS358" s="1"/>
  <c r="BB358" s="1"/>
  <c r="BK358" s="1"/>
  <c r="BT358" s="1"/>
  <c r="CQ358" s="1"/>
  <c r="DA358" s="1"/>
  <c r="T94"/>
  <c r="U94"/>
  <c r="C97"/>
  <c r="B98"/>
  <c r="N97"/>
  <c r="O97" s="1"/>
  <c r="B360"/>
  <c r="CO357"/>
  <c r="CY357" s="1"/>
  <c r="AM358"/>
  <c r="AV358" s="1"/>
  <c r="BE358" s="1"/>
  <c r="BN358" s="1"/>
  <c r="BW358" s="1"/>
  <c r="CT358" s="1"/>
  <c r="DD358" s="1"/>
  <c r="AG358"/>
  <c r="AP358" s="1"/>
  <c r="AY358"/>
  <c r="BH358" s="1"/>
  <c r="BQ358" s="1"/>
  <c r="CN358" s="1"/>
  <c r="CX358" s="1"/>
  <c r="AK358"/>
  <c r="AT358" s="1"/>
  <c r="BC358" s="1"/>
  <c r="BL358" s="1"/>
  <c r="BU358" s="1"/>
  <c r="CR358" s="1"/>
  <c r="DB358" s="1"/>
  <c r="AL358"/>
  <c r="AU358" s="1"/>
  <c r="BD358" s="1"/>
  <c r="BM358" s="1"/>
  <c r="BV358" s="1"/>
  <c r="CS358" s="1"/>
  <c r="DC358" s="1"/>
  <c r="S359"/>
  <c r="AA359" s="1"/>
  <c r="U359"/>
  <c r="AC359" s="1"/>
  <c r="Q359"/>
  <c r="Y359" s="1"/>
  <c r="T359"/>
  <c r="AB359" s="1"/>
  <c r="N359"/>
  <c r="W359" s="1"/>
  <c r="O359"/>
  <c r="X359" s="1"/>
  <c r="R359"/>
  <c r="Z359" s="1"/>
  <c r="V359"/>
  <c r="AD359" s="1"/>
  <c r="CI359"/>
  <c r="CJ359" s="1"/>
  <c r="H96"/>
  <c r="I96" s="1"/>
  <c r="J96" s="1"/>
  <c r="E96"/>
  <c r="G96" s="1"/>
  <c r="E359"/>
  <c r="BZ359"/>
  <c r="G359"/>
  <c r="I359"/>
  <c r="K359"/>
  <c r="C359"/>
  <c r="H359"/>
  <c r="CC359"/>
  <c r="J359"/>
  <c r="K96"/>
  <c r="L96" s="1"/>
  <c r="Q96" s="1"/>
  <c r="F359"/>
  <c r="CM357"/>
  <c r="CW357" s="1"/>
  <c r="S96" l="1"/>
  <c r="R96"/>
  <c r="AI359"/>
  <c r="AR359" s="1"/>
  <c r="BA359" s="1"/>
  <c r="BJ359" s="1"/>
  <c r="BS359" s="1"/>
  <c r="AF359"/>
  <c r="AO359" s="1"/>
  <c r="AX359"/>
  <c r="BG359" s="1"/>
  <c r="BP359" s="1"/>
  <c r="AH359"/>
  <c r="AQ359" s="1"/>
  <c r="AZ359"/>
  <c r="BI359" s="1"/>
  <c r="BR359" s="1"/>
  <c r="AJ359"/>
  <c r="AS359" s="1"/>
  <c r="BB359" s="1"/>
  <c r="BK359" s="1"/>
  <c r="BT359" s="1"/>
  <c r="CQ359" s="1"/>
  <c r="DA359" s="1"/>
  <c r="H97"/>
  <c r="I97" s="1"/>
  <c r="J97" s="1"/>
  <c r="E97"/>
  <c r="G97" s="1"/>
  <c r="E360"/>
  <c r="BZ360"/>
  <c r="CA360"/>
  <c r="G360"/>
  <c r="CB360"/>
  <c r="I360"/>
  <c r="CD360"/>
  <c r="K360"/>
  <c r="CF360"/>
  <c r="C360"/>
  <c r="H360"/>
  <c r="CC360"/>
  <c r="BY360"/>
  <c r="J360"/>
  <c r="CE360"/>
  <c r="K97"/>
  <c r="L97" s="1"/>
  <c r="Q97" s="1"/>
  <c r="F360"/>
  <c r="T95"/>
  <c r="U95"/>
  <c r="AM359"/>
  <c r="AV359" s="1"/>
  <c r="BE359" s="1"/>
  <c r="BN359" s="1"/>
  <c r="BW359" s="1"/>
  <c r="AG359"/>
  <c r="AP359" s="1"/>
  <c r="AY359"/>
  <c r="BH359" s="1"/>
  <c r="BQ359" s="1"/>
  <c r="CN359" s="1"/>
  <c r="CX359" s="1"/>
  <c r="AK359"/>
  <c r="AT359" s="1"/>
  <c r="BC359" s="1"/>
  <c r="BL359" s="1"/>
  <c r="BU359" s="1"/>
  <c r="AL359"/>
  <c r="AU359" s="1"/>
  <c r="BD359" s="1"/>
  <c r="BM359" s="1"/>
  <c r="BV359" s="1"/>
  <c r="CS359" s="1"/>
  <c r="DC359" s="1"/>
  <c r="S360"/>
  <c r="AA360" s="1"/>
  <c r="U360"/>
  <c r="AC360" s="1"/>
  <c r="Q360"/>
  <c r="Y360" s="1"/>
  <c r="T360"/>
  <c r="AB360" s="1"/>
  <c r="N360"/>
  <c r="W360" s="1"/>
  <c r="O360"/>
  <c r="X360" s="1"/>
  <c r="R360"/>
  <c r="Z360" s="1"/>
  <c r="V360"/>
  <c r="AD360" s="1"/>
  <c r="CI360"/>
  <c r="CJ360" s="1"/>
  <c r="B99"/>
  <c r="C98"/>
  <c r="N98"/>
  <c r="O98" s="1"/>
  <c r="B361"/>
  <c r="CE359"/>
  <c r="BY359"/>
  <c r="CF359"/>
  <c r="CD359"/>
  <c r="CB359"/>
  <c r="CA359"/>
  <c r="CP359" l="1"/>
  <c r="CZ359" s="1"/>
  <c r="CO359"/>
  <c r="CY359" s="1"/>
  <c r="CT359"/>
  <c r="DD359" s="1"/>
  <c r="S361"/>
  <c r="AA361" s="1"/>
  <c r="U361"/>
  <c r="AC361" s="1"/>
  <c r="Q361"/>
  <c r="Y361" s="1"/>
  <c r="T361"/>
  <c r="AB361" s="1"/>
  <c r="N361"/>
  <c r="W361" s="1"/>
  <c r="O361"/>
  <c r="X361" s="1"/>
  <c r="R361"/>
  <c r="Z361" s="1"/>
  <c r="V361"/>
  <c r="AD361" s="1"/>
  <c r="CI361"/>
  <c r="CJ361" s="1"/>
  <c r="B100"/>
  <c r="C99"/>
  <c r="N99"/>
  <c r="O99" s="1"/>
  <c r="B362"/>
  <c r="AM360"/>
  <c r="AV360" s="1"/>
  <c r="BE360" s="1"/>
  <c r="BN360" s="1"/>
  <c r="BW360" s="1"/>
  <c r="CT360" s="1"/>
  <c r="DD360" s="1"/>
  <c r="AG360"/>
  <c r="AP360" s="1"/>
  <c r="AY360"/>
  <c r="BH360" s="1"/>
  <c r="BQ360" s="1"/>
  <c r="CN360" s="1"/>
  <c r="CX360" s="1"/>
  <c r="AK360"/>
  <c r="AT360" s="1"/>
  <c r="BC360" s="1"/>
  <c r="BL360" s="1"/>
  <c r="BU360" s="1"/>
  <c r="CR360" s="1"/>
  <c r="DB360" s="1"/>
  <c r="AL360"/>
  <c r="AU360" s="1"/>
  <c r="BD360" s="1"/>
  <c r="BM360" s="1"/>
  <c r="BV360" s="1"/>
  <c r="CS360" s="1"/>
  <c r="DC360" s="1"/>
  <c r="T96"/>
  <c r="U96"/>
  <c r="CR359"/>
  <c r="DB359" s="1"/>
  <c r="H98"/>
  <c r="I98" s="1"/>
  <c r="J98" s="1"/>
  <c r="E98"/>
  <c r="G98" s="1"/>
  <c r="E361"/>
  <c r="BZ361"/>
  <c r="G361"/>
  <c r="I361"/>
  <c r="K361"/>
  <c r="C361"/>
  <c r="H361"/>
  <c r="CC361"/>
  <c r="J361"/>
  <c r="K98"/>
  <c r="L98" s="1"/>
  <c r="Q98" s="1"/>
  <c r="F361"/>
  <c r="AI360"/>
  <c r="AR360" s="1"/>
  <c r="BA360" s="1"/>
  <c r="BJ360" s="1"/>
  <c r="BS360" s="1"/>
  <c r="CP360" s="1"/>
  <c r="CZ360" s="1"/>
  <c r="AF360"/>
  <c r="AO360" s="1"/>
  <c r="AX360"/>
  <c r="BG360" s="1"/>
  <c r="AH360"/>
  <c r="AQ360" s="1"/>
  <c r="AZ360"/>
  <c r="BI360" s="1"/>
  <c r="BR360" s="1"/>
  <c r="CO360" s="1"/>
  <c r="AJ360"/>
  <c r="AS360" s="1"/>
  <c r="BB360" s="1"/>
  <c r="BK360" s="1"/>
  <c r="BT360" s="1"/>
  <c r="CQ360" s="1"/>
  <c r="DA360" s="1"/>
  <c r="R97"/>
  <c r="S97"/>
  <c r="CM359"/>
  <c r="CW359" s="1"/>
  <c r="BP360"/>
  <c r="CM360" s="1"/>
  <c r="CW360" s="1"/>
  <c r="CY360" l="1"/>
  <c r="S362"/>
  <c r="AA362" s="1"/>
  <c r="U362"/>
  <c r="AC362" s="1"/>
  <c r="Q362"/>
  <c r="Y362" s="1"/>
  <c r="T362"/>
  <c r="AB362" s="1"/>
  <c r="N362"/>
  <c r="W362" s="1"/>
  <c r="O362"/>
  <c r="X362" s="1"/>
  <c r="R362"/>
  <c r="Z362" s="1"/>
  <c r="V362"/>
  <c r="AD362" s="1"/>
  <c r="CI362"/>
  <c r="CJ362" s="1"/>
  <c r="H99"/>
  <c r="I99" s="1"/>
  <c r="J99" s="1"/>
  <c r="E99"/>
  <c r="G99" s="1"/>
  <c r="E362"/>
  <c r="BZ362"/>
  <c r="CA362"/>
  <c r="G362"/>
  <c r="CB362"/>
  <c r="I362"/>
  <c r="CD362"/>
  <c r="K362"/>
  <c r="CF362"/>
  <c r="C362"/>
  <c r="H362"/>
  <c r="CC362"/>
  <c r="BY362"/>
  <c r="J362"/>
  <c r="CE362"/>
  <c r="K99"/>
  <c r="L99" s="1"/>
  <c r="Q99" s="1"/>
  <c r="F362"/>
  <c r="AI361"/>
  <c r="AR361" s="1"/>
  <c r="BA361" s="1"/>
  <c r="BJ361" s="1"/>
  <c r="BS361" s="1"/>
  <c r="AF361"/>
  <c r="AO361" s="1"/>
  <c r="AX361"/>
  <c r="BG361" s="1"/>
  <c r="AH361"/>
  <c r="AQ361" s="1"/>
  <c r="AZ361"/>
  <c r="BI361" s="1"/>
  <c r="AJ361"/>
  <c r="AS361" s="1"/>
  <c r="BB361" s="1"/>
  <c r="BK361" s="1"/>
  <c r="BT361" s="1"/>
  <c r="CQ361" s="1"/>
  <c r="DA361" s="1"/>
  <c r="BP361"/>
  <c r="S98"/>
  <c r="R98"/>
  <c r="T97"/>
  <c r="U97"/>
  <c r="B101"/>
  <c r="C100"/>
  <c r="N100"/>
  <c r="O100" s="1"/>
  <c r="B363"/>
  <c r="AM361"/>
  <c r="AV361" s="1"/>
  <c r="BE361" s="1"/>
  <c r="BN361" s="1"/>
  <c r="BW361" s="1"/>
  <c r="AG361"/>
  <c r="AP361" s="1"/>
  <c r="AY361"/>
  <c r="BH361" s="1"/>
  <c r="AK361"/>
  <c r="AT361" s="1"/>
  <c r="BC361" s="1"/>
  <c r="BL361" s="1"/>
  <c r="BU361" s="1"/>
  <c r="AL361"/>
  <c r="AU361" s="1"/>
  <c r="BD361" s="1"/>
  <c r="BM361" s="1"/>
  <c r="BV361" s="1"/>
  <c r="BR361"/>
  <c r="CE361"/>
  <c r="BY361"/>
  <c r="CF361"/>
  <c r="CD361"/>
  <c r="CB361"/>
  <c r="CA361"/>
  <c r="BQ361"/>
  <c r="CN361" s="1"/>
  <c r="CX361" s="1"/>
  <c r="CS361" l="1"/>
  <c r="DC361" s="1"/>
  <c r="CT361"/>
  <c r="DD361" s="1"/>
  <c r="CR361"/>
  <c r="DB361" s="1"/>
  <c r="CP361"/>
  <c r="CZ361" s="1"/>
  <c r="C101"/>
  <c r="B102"/>
  <c r="N101"/>
  <c r="O101" s="1"/>
  <c r="B364"/>
  <c r="U98"/>
  <c r="T98"/>
  <c r="S99"/>
  <c r="R99"/>
  <c r="AI362"/>
  <c r="AR362" s="1"/>
  <c r="BA362" s="1"/>
  <c r="BJ362" s="1"/>
  <c r="BS362" s="1"/>
  <c r="CP362" s="1"/>
  <c r="CZ362" s="1"/>
  <c r="AF362"/>
  <c r="AO362" s="1"/>
  <c r="AX362"/>
  <c r="BG362" s="1"/>
  <c r="AH362"/>
  <c r="AQ362" s="1"/>
  <c r="AZ362"/>
  <c r="BI362" s="1"/>
  <c r="AJ362"/>
  <c r="AS362" s="1"/>
  <c r="BB362" s="1"/>
  <c r="BK362" s="1"/>
  <c r="BT362" s="1"/>
  <c r="CQ362" s="1"/>
  <c r="DA362" s="1"/>
  <c r="BP362"/>
  <c r="CM362" s="1"/>
  <c r="S363"/>
  <c r="AA363" s="1"/>
  <c r="U363"/>
  <c r="AC363" s="1"/>
  <c r="Q363"/>
  <c r="Y363" s="1"/>
  <c r="T363"/>
  <c r="AB363" s="1"/>
  <c r="N363"/>
  <c r="W363" s="1"/>
  <c r="O363"/>
  <c r="X363" s="1"/>
  <c r="R363"/>
  <c r="Z363" s="1"/>
  <c r="V363"/>
  <c r="AD363" s="1"/>
  <c r="CI363"/>
  <c r="CJ363" s="1"/>
  <c r="H100"/>
  <c r="I100" s="1"/>
  <c r="J100" s="1"/>
  <c r="E100"/>
  <c r="G100" s="1"/>
  <c r="E363"/>
  <c r="BZ363"/>
  <c r="CA363"/>
  <c r="G363"/>
  <c r="CB363"/>
  <c r="I363"/>
  <c r="CD363"/>
  <c r="K363"/>
  <c r="CF363"/>
  <c r="C363"/>
  <c r="H363"/>
  <c r="CC363"/>
  <c r="BY363"/>
  <c r="J363"/>
  <c r="CE363"/>
  <c r="K100"/>
  <c r="L100" s="1"/>
  <c r="Q100" s="1"/>
  <c r="F363"/>
  <c r="AM362"/>
  <c r="AV362" s="1"/>
  <c r="BE362" s="1"/>
  <c r="BN362" s="1"/>
  <c r="BW362" s="1"/>
  <c r="CT362" s="1"/>
  <c r="DD362" s="1"/>
  <c r="AG362"/>
  <c r="AP362" s="1"/>
  <c r="AY362"/>
  <c r="BH362" s="1"/>
  <c r="BQ362" s="1"/>
  <c r="CN362" s="1"/>
  <c r="CX362" s="1"/>
  <c r="AK362"/>
  <c r="AT362" s="1"/>
  <c r="BC362" s="1"/>
  <c r="BL362" s="1"/>
  <c r="BU362" s="1"/>
  <c r="CR362" s="1"/>
  <c r="DB362" s="1"/>
  <c r="AL362"/>
  <c r="AU362" s="1"/>
  <c r="BD362" s="1"/>
  <c r="BM362" s="1"/>
  <c r="BV362" s="1"/>
  <c r="CS362" s="1"/>
  <c r="DC362" s="1"/>
  <c r="CO361"/>
  <c r="CY361" s="1"/>
  <c r="CM361"/>
  <c r="CW361" s="1"/>
  <c r="BR362"/>
  <c r="CO362" s="1"/>
  <c r="CY362" s="1"/>
  <c r="AM363" l="1"/>
  <c r="AV363" s="1"/>
  <c r="BE363" s="1"/>
  <c r="BN363" s="1"/>
  <c r="BW363" s="1"/>
  <c r="CT363" s="1"/>
  <c r="DD363" s="1"/>
  <c r="AG363"/>
  <c r="AP363" s="1"/>
  <c r="AY363"/>
  <c r="BH363" s="1"/>
  <c r="BQ363" s="1"/>
  <c r="CN363" s="1"/>
  <c r="CX363" s="1"/>
  <c r="AK363"/>
  <c r="AT363" s="1"/>
  <c r="BC363" s="1"/>
  <c r="BL363" s="1"/>
  <c r="BU363" s="1"/>
  <c r="CR363" s="1"/>
  <c r="DB363" s="1"/>
  <c r="AL363"/>
  <c r="AU363" s="1"/>
  <c r="BD363" s="1"/>
  <c r="BM363" s="1"/>
  <c r="BV363" s="1"/>
  <c r="CS363" s="1"/>
  <c r="DC363" s="1"/>
  <c r="U99"/>
  <c r="T99"/>
  <c r="H101"/>
  <c r="I101" s="1"/>
  <c r="J101" s="1"/>
  <c r="E101"/>
  <c r="G101" s="1"/>
  <c r="E364"/>
  <c r="BZ364"/>
  <c r="G364"/>
  <c r="I364"/>
  <c r="K364"/>
  <c r="CF364"/>
  <c r="C364"/>
  <c r="H364"/>
  <c r="CC364"/>
  <c r="BY364"/>
  <c r="J364"/>
  <c r="CE364"/>
  <c r="K101"/>
  <c r="L101" s="1"/>
  <c r="Q101" s="1"/>
  <c r="F364"/>
  <c r="S100"/>
  <c r="R100"/>
  <c r="AI363"/>
  <c r="AR363" s="1"/>
  <c r="BA363" s="1"/>
  <c r="BJ363" s="1"/>
  <c r="BS363" s="1"/>
  <c r="CP363" s="1"/>
  <c r="CZ363" s="1"/>
  <c r="AF363"/>
  <c r="AO363" s="1"/>
  <c r="AX363"/>
  <c r="BG363" s="1"/>
  <c r="AH363"/>
  <c r="AQ363" s="1"/>
  <c r="AZ363"/>
  <c r="BI363" s="1"/>
  <c r="BR363" s="1"/>
  <c r="CO363" s="1"/>
  <c r="CY363" s="1"/>
  <c r="AJ363"/>
  <c r="AS363" s="1"/>
  <c r="BB363"/>
  <c r="BK363" s="1"/>
  <c r="BT363" s="1"/>
  <c r="CQ363" s="1"/>
  <c r="DA363" s="1"/>
  <c r="S364"/>
  <c r="AA364" s="1"/>
  <c r="U364"/>
  <c r="AC364" s="1"/>
  <c r="Q364"/>
  <c r="Y364" s="1"/>
  <c r="T364"/>
  <c r="AB364" s="1"/>
  <c r="N364"/>
  <c r="W364" s="1"/>
  <c r="O364"/>
  <c r="X364" s="1"/>
  <c r="R364"/>
  <c r="Z364" s="1"/>
  <c r="V364"/>
  <c r="AD364" s="1"/>
  <c r="CI364"/>
  <c r="CJ364" s="1"/>
  <c r="B103"/>
  <c r="C102"/>
  <c r="N102"/>
  <c r="O102" s="1"/>
  <c r="B365"/>
  <c r="BP363"/>
  <c r="CM363" s="1"/>
  <c r="CW363" s="1"/>
  <c r="CW362"/>
  <c r="CD364" l="1"/>
  <c r="CB364"/>
  <c r="CA364"/>
  <c r="S365"/>
  <c r="AA365" s="1"/>
  <c r="U365"/>
  <c r="AC365" s="1"/>
  <c r="Q365"/>
  <c r="Y365" s="1"/>
  <c r="T365"/>
  <c r="AB365" s="1"/>
  <c r="N365"/>
  <c r="W365" s="1"/>
  <c r="O365"/>
  <c r="X365" s="1"/>
  <c r="R365"/>
  <c r="Z365" s="1"/>
  <c r="V365"/>
  <c r="AD365" s="1"/>
  <c r="CI365"/>
  <c r="CJ365" s="1"/>
  <c r="H102"/>
  <c r="I102" s="1"/>
  <c r="J102" s="1"/>
  <c r="E102"/>
  <c r="G102" s="1"/>
  <c r="E365"/>
  <c r="BZ365"/>
  <c r="CA365"/>
  <c r="G365"/>
  <c r="CB365"/>
  <c r="I365"/>
  <c r="CD365"/>
  <c r="K365"/>
  <c r="CF365"/>
  <c r="C365"/>
  <c r="H365"/>
  <c r="CC365"/>
  <c r="BY365"/>
  <c r="J365"/>
  <c r="CE365"/>
  <c r="K102"/>
  <c r="L102" s="1"/>
  <c r="Q102" s="1"/>
  <c r="F365"/>
  <c r="AI364"/>
  <c r="AR364" s="1"/>
  <c r="BA364" s="1"/>
  <c r="BJ364" s="1"/>
  <c r="BS364" s="1"/>
  <c r="CP364" s="1"/>
  <c r="CZ364" s="1"/>
  <c r="AF364"/>
  <c r="AO364" s="1"/>
  <c r="AX364"/>
  <c r="BG364" s="1"/>
  <c r="AH364"/>
  <c r="AQ364" s="1"/>
  <c r="AZ364"/>
  <c r="BI364" s="1"/>
  <c r="AJ364"/>
  <c r="AS364" s="1"/>
  <c r="BB364" s="1"/>
  <c r="BK364" s="1"/>
  <c r="BT364" s="1"/>
  <c r="CQ364" s="1"/>
  <c r="DA364" s="1"/>
  <c r="T100"/>
  <c r="U100"/>
  <c r="BR364"/>
  <c r="CO364" s="1"/>
  <c r="CY364" s="1"/>
  <c r="B104"/>
  <c r="C103"/>
  <c r="N103"/>
  <c r="O103" s="1"/>
  <c r="B366"/>
  <c r="AM364"/>
  <c r="AV364" s="1"/>
  <c r="BE364" s="1"/>
  <c r="BN364" s="1"/>
  <c r="BW364" s="1"/>
  <c r="CT364" s="1"/>
  <c r="DD364" s="1"/>
  <c r="AG364"/>
  <c r="AP364" s="1"/>
  <c r="AY364"/>
  <c r="BH364" s="1"/>
  <c r="BQ364" s="1"/>
  <c r="CN364" s="1"/>
  <c r="AK364"/>
  <c r="AT364" s="1"/>
  <c r="BC364" s="1"/>
  <c r="BL364" s="1"/>
  <c r="BU364" s="1"/>
  <c r="CR364" s="1"/>
  <c r="DB364" s="1"/>
  <c r="AL364"/>
  <c r="AU364" s="1"/>
  <c r="BD364" s="1"/>
  <c r="BM364" s="1"/>
  <c r="BV364" s="1"/>
  <c r="CS364" s="1"/>
  <c r="DC364" s="1"/>
  <c r="S101"/>
  <c r="R101"/>
  <c r="BP364"/>
  <c r="CM364" s="1"/>
  <c r="CW364" s="1"/>
  <c r="CX364" l="1"/>
  <c r="Q366"/>
  <c r="Y366" s="1"/>
  <c r="R366"/>
  <c r="Z366" s="1"/>
  <c r="T366"/>
  <c r="AB366" s="1"/>
  <c r="V366"/>
  <c r="AD366" s="1"/>
  <c r="U366"/>
  <c r="AC366" s="1"/>
  <c r="N366"/>
  <c r="W366" s="1"/>
  <c r="O366"/>
  <c r="X366" s="1"/>
  <c r="S366"/>
  <c r="AA366" s="1"/>
  <c r="CI366"/>
  <c r="CJ366" s="1"/>
  <c r="H103"/>
  <c r="I103" s="1"/>
  <c r="J103" s="1"/>
  <c r="E103"/>
  <c r="G103" s="1"/>
  <c r="E366"/>
  <c r="BZ366"/>
  <c r="H366"/>
  <c r="CC366"/>
  <c r="J366"/>
  <c r="CE366"/>
  <c r="C366"/>
  <c r="I366"/>
  <c r="CD366"/>
  <c r="BY366"/>
  <c r="CA366"/>
  <c r="G366"/>
  <c r="CB366"/>
  <c r="K366"/>
  <c r="CF366"/>
  <c r="K103"/>
  <c r="L103" s="1"/>
  <c r="Q103" s="1"/>
  <c r="F366"/>
  <c r="S102"/>
  <c r="R102"/>
  <c r="AI365"/>
  <c r="AR365" s="1"/>
  <c r="BA365" s="1"/>
  <c r="BJ365" s="1"/>
  <c r="BS365" s="1"/>
  <c r="CP365" s="1"/>
  <c r="CZ365" s="1"/>
  <c r="AF365"/>
  <c r="AO365" s="1"/>
  <c r="AX365"/>
  <c r="BG365" s="1"/>
  <c r="BP365" s="1"/>
  <c r="CM365" s="1"/>
  <c r="AH365"/>
  <c r="AQ365" s="1"/>
  <c r="AZ365"/>
  <c r="BI365" s="1"/>
  <c r="AJ365"/>
  <c r="AS365" s="1"/>
  <c r="BB365"/>
  <c r="BK365" s="1"/>
  <c r="BT365" s="1"/>
  <c r="CQ365" s="1"/>
  <c r="DA365" s="1"/>
  <c r="U101"/>
  <c r="T101"/>
  <c r="B105"/>
  <c r="C104"/>
  <c r="N104"/>
  <c r="O104" s="1"/>
  <c r="B367"/>
  <c r="AM365"/>
  <c r="AV365" s="1"/>
  <c r="BE365" s="1"/>
  <c r="BN365" s="1"/>
  <c r="BW365" s="1"/>
  <c r="CT365" s="1"/>
  <c r="DD365" s="1"/>
  <c r="AG365"/>
  <c r="AP365" s="1"/>
  <c r="AY365"/>
  <c r="BH365" s="1"/>
  <c r="BQ365" s="1"/>
  <c r="CN365" s="1"/>
  <c r="CX365" s="1"/>
  <c r="AK365"/>
  <c r="AT365" s="1"/>
  <c r="BC365" s="1"/>
  <c r="BL365" s="1"/>
  <c r="BU365" s="1"/>
  <c r="CR365" s="1"/>
  <c r="DB365" s="1"/>
  <c r="AL365"/>
  <c r="AU365" s="1"/>
  <c r="BD365" s="1"/>
  <c r="BM365" s="1"/>
  <c r="BV365" s="1"/>
  <c r="CS365" s="1"/>
  <c r="DC365" s="1"/>
  <c r="BR365"/>
  <c r="CO365" s="1"/>
  <c r="CY365" l="1"/>
  <c r="CW365"/>
  <c r="N367"/>
  <c r="W367" s="1"/>
  <c r="O367"/>
  <c r="X367" s="1"/>
  <c r="S367"/>
  <c r="AA367" s="1"/>
  <c r="U367"/>
  <c r="AC367" s="1"/>
  <c r="R367"/>
  <c r="Z367" s="1"/>
  <c r="V367"/>
  <c r="AD367" s="1"/>
  <c r="Q367"/>
  <c r="Y367" s="1"/>
  <c r="T367"/>
  <c r="AB367" s="1"/>
  <c r="CI367"/>
  <c r="CJ367" s="1"/>
  <c r="H104"/>
  <c r="I104" s="1"/>
  <c r="J104" s="1"/>
  <c r="C367"/>
  <c r="G367"/>
  <c r="I367"/>
  <c r="K367"/>
  <c r="J367"/>
  <c r="E104"/>
  <c r="G104" s="1"/>
  <c r="E367"/>
  <c r="BZ367"/>
  <c r="H367"/>
  <c r="CC367"/>
  <c r="K104"/>
  <c r="L104" s="1"/>
  <c r="Q104" s="1"/>
  <c r="F367"/>
  <c r="U102"/>
  <c r="T102"/>
  <c r="R103"/>
  <c r="S103"/>
  <c r="AG366"/>
  <c r="AP366" s="1"/>
  <c r="AY366"/>
  <c r="BH366" s="1"/>
  <c r="AL366"/>
  <c r="AU366" s="1"/>
  <c r="BD366" s="1"/>
  <c r="BM366" s="1"/>
  <c r="BV366" s="1"/>
  <c r="CS366" s="1"/>
  <c r="DC366" s="1"/>
  <c r="AK366"/>
  <c r="AT366" s="1"/>
  <c r="BC366"/>
  <c r="BL366" s="1"/>
  <c r="BU366" s="1"/>
  <c r="CR366" s="1"/>
  <c r="DB366" s="1"/>
  <c r="AZ366"/>
  <c r="BI366" s="1"/>
  <c r="AH366"/>
  <c r="AQ366" s="1"/>
  <c r="C105"/>
  <c r="B106"/>
  <c r="N105"/>
  <c r="O105" s="1"/>
  <c r="B368"/>
  <c r="AJ366"/>
  <c r="AS366" s="1"/>
  <c r="BB366" s="1"/>
  <c r="BK366" s="1"/>
  <c r="BT366" s="1"/>
  <c r="CQ366" s="1"/>
  <c r="DA366" s="1"/>
  <c r="AF366"/>
  <c r="AO366" s="1"/>
  <c r="AX366"/>
  <c r="BG366" s="1"/>
  <c r="AM366"/>
  <c r="AV366" s="1"/>
  <c r="BE366" s="1"/>
  <c r="BN366" s="1"/>
  <c r="BW366" s="1"/>
  <c r="CT366" s="1"/>
  <c r="DD366" s="1"/>
  <c r="AI366"/>
  <c r="AR366" s="1"/>
  <c r="BA366" s="1"/>
  <c r="BJ366" s="1"/>
  <c r="BS366" s="1"/>
  <c r="CP366" s="1"/>
  <c r="CZ366" s="1"/>
  <c r="BR366"/>
  <c r="CO366" s="1"/>
  <c r="CY366" s="1"/>
  <c r="BP366"/>
  <c r="CM366" s="1"/>
  <c r="BQ366"/>
  <c r="CN366" s="1"/>
  <c r="CX366" s="1"/>
  <c r="H105" l="1"/>
  <c r="I105" s="1"/>
  <c r="J105" s="1"/>
  <c r="E105"/>
  <c r="G105" s="1"/>
  <c r="E368"/>
  <c r="BZ368"/>
  <c r="H368"/>
  <c r="CC368"/>
  <c r="J368"/>
  <c r="CE368"/>
  <c r="BY368"/>
  <c r="CA368"/>
  <c r="G368"/>
  <c r="CB368"/>
  <c r="K368"/>
  <c r="CF368"/>
  <c r="C368"/>
  <c r="I368"/>
  <c r="CD368"/>
  <c r="K105"/>
  <c r="L105" s="1"/>
  <c r="Q105" s="1"/>
  <c r="F368"/>
  <c r="Q368"/>
  <c r="Y368" s="1"/>
  <c r="R368"/>
  <c r="Z368" s="1"/>
  <c r="T368"/>
  <c r="AB368" s="1"/>
  <c r="V368"/>
  <c r="AD368" s="1"/>
  <c r="N368"/>
  <c r="W368" s="1"/>
  <c r="O368"/>
  <c r="X368" s="1"/>
  <c r="S368"/>
  <c r="AA368" s="1"/>
  <c r="U368"/>
  <c r="AC368" s="1"/>
  <c r="CI368"/>
  <c r="CJ368" s="1"/>
  <c r="B107"/>
  <c r="C106"/>
  <c r="N106"/>
  <c r="O106" s="1"/>
  <c r="B369"/>
  <c r="S104"/>
  <c r="R104"/>
  <c r="AH367"/>
  <c r="AQ367" s="1"/>
  <c r="AZ367"/>
  <c r="BI367" s="1"/>
  <c r="AI367"/>
  <c r="AR367" s="1"/>
  <c r="BA367" s="1"/>
  <c r="BJ367" s="1"/>
  <c r="BS367" s="1"/>
  <c r="AJ367"/>
  <c r="AS367" s="1"/>
  <c r="BB367" s="1"/>
  <c r="BK367" s="1"/>
  <c r="BT367" s="1"/>
  <c r="CQ367" s="1"/>
  <c r="DA367" s="1"/>
  <c r="AF367"/>
  <c r="AO367" s="1"/>
  <c r="AX367"/>
  <c r="BG367" s="1"/>
  <c r="BP367" s="1"/>
  <c r="CW366"/>
  <c r="CE367"/>
  <c r="CF367"/>
  <c r="CD367"/>
  <c r="CB367"/>
  <c r="CA367"/>
  <c r="T103"/>
  <c r="U103"/>
  <c r="AK367"/>
  <c r="AT367" s="1"/>
  <c r="BC367" s="1"/>
  <c r="BL367" s="1"/>
  <c r="BU367" s="1"/>
  <c r="AM367"/>
  <c r="AV367" s="1"/>
  <c r="BE367" s="1"/>
  <c r="BN367" s="1"/>
  <c r="BW367" s="1"/>
  <c r="AL367"/>
  <c r="AU367" s="1"/>
  <c r="BD367" s="1"/>
  <c r="BM367" s="1"/>
  <c r="BV367" s="1"/>
  <c r="CS367" s="1"/>
  <c r="DC367" s="1"/>
  <c r="AG367"/>
  <c r="AP367" s="1"/>
  <c r="AY367"/>
  <c r="BH367" s="1"/>
  <c r="BQ367" s="1"/>
  <c r="CN367" s="1"/>
  <c r="BR367"/>
  <c r="CO367" s="1"/>
  <c r="CY367" s="1"/>
  <c r="BY367"/>
  <c r="CX367" l="1"/>
  <c r="CR367"/>
  <c r="DB367" s="1"/>
  <c r="CT367"/>
  <c r="DD367" s="1"/>
  <c r="CP367"/>
  <c r="CZ367" s="1"/>
  <c r="U104"/>
  <c r="T104"/>
  <c r="B108"/>
  <c r="C107"/>
  <c r="N107"/>
  <c r="O107" s="1"/>
  <c r="B370"/>
  <c r="AL368"/>
  <c r="AU368" s="1"/>
  <c r="BD368" s="1"/>
  <c r="BM368" s="1"/>
  <c r="BV368" s="1"/>
  <c r="CS368" s="1"/>
  <c r="DC368" s="1"/>
  <c r="AY368"/>
  <c r="BH368" s="1"/>
  <c r="BQ368" s="1"/>
  <c r="CN368" s="1"/>
  <c r="CX368" s="1"/>
  <c r="AG368"/>
  <c r="AP368" s="1"/>
  <c r="AM368"/>
  <c r="AV368" s="1"/>
  <c r="BE368" s="1"/>
  <c r="BN368" s="1"/>
  <c r="BW368" s="1"/>
  <c r="CT368" s="1"/>
  <c r="DD368" s="1"/>
  <c r="AI368"/>
  <c r="AR368" s="1"/>
  <c r="BA368"/>
  <c r="BJ368" s="1"/>
  <c r="CM367"/>
  <c r="CW367" s="1"/>
  <c r="BS368"/>
  <c r="CP368" s="1"/>
  <c r="N369"/>
  <c r="W369" s="1"/>
  <c r="O369"/>
  <c r="X369" s="1"/>
  <c r="S369"/>
  <c r="AA369" s="1"/>
  <c r="U369"/>
  <c r="AC369" s="1"/>
  <c r="Q369"/>
  <c r="Y369" s="1"/>
  <c r="T369"/>
  <c r="AB369" s="1"/>
  <c r="R369"/>
  <c r="Z369" s="1"/>
  <c r="V369"/>
  <c r="AD369" s="1"/>
  <c r="CI369"/>
  <c r="CJ369" s="1"/>
  <c r="H106"/>
  <c r="I106" s="1"/>
  <c r="J106" s="1"/>
  <c r="C369"/>
  <c r="G369"/>
  <c r="I369"/>
  <c r="K369"/>
  <c r="E106"/>
  <c r="G106" s="1"/>
  <c r="E369"/>
  <c r="BZ369"/>
  <c r="H369"/>
  <c r="CC369"/>
  <c r="J369"/>
  <c r="CE369"/>
  <c r="K106"/>
  <c r="L106" s="1"/>
  <c r="Q106" s="1"/>
  <c r="F369"/>
  <c r="AJ368"/>
  <c r="AS368" s="1"/>
  <c r="BB368" s="1"/>
  <c r="BK368" s="1"/>
  <c r="BT368" s="1"/>
  <c r="CQ368" s="1"/>
  <c r="DA368" s="1"/>
  <c r="AX368"/>
  <c r="BG368" s="1"/>
  <c r="BP368" s="1"/>
  <c r="CM368" s="1"/>
  <c r="AF368"/>
  <c r="AO368" s="1"/>
  <c r="AK368"/>
  <c r="AT368" s="1"/>
  <c r="BC368" s="1"/>
  <c r="BL368" s="1"/>
  <c r="BU368" s="1"/>
  <c r="CR368" s="1"/>
  <c r="DB368" s="1"/>
  <c r="AZ368"/>
  <c r="BI368" s="1"/>
  <c r="BR368" s="1"/>
  <c r="CO368" s="1"/>
  <c r="AH368"/>
  <c r="AQ368" s="1"/>
  <c r="S105"/>
  <c r="R105"/>
  <c r="CW368" l="1"/>
  <c r="CY368"/>
  <c r="CF369"/>
  <c r="CD369"/>
  <c r="CB369"/>
  <c r="CZ368"/>
  <c r="U105"/>
  <c r="T105"/>
  <c r="R106"/>
  <c r="S106"/>
  <c r="AI369"/>
  <c r="AR369" s="1"/>
  <c r="BA369"/>
  <c r="BJ369" s="1"/>
  <c r="BS369" s="1"/>
  <c r="CP369" s="1"/>
  <c r="CZ369" s="1"/>
  <c r="AH369"/>
  <c r="AQ369" s="1"/>
  <c r="AZ369"/>
  <c r="BI369" s="1"/>
  <c r="BR369" s="1"/>
  <c r="CO369" s="1"/>
  <c r="CY369" s="1"/>
  <c r="AJ369"/>
  <c r="AS369" s="1"/>
  <c r="BB369" s="1"/>
  <c r="BK369" s="1"/>
  <c r="BT369" s="1"/>
  <c r="CQ369" s="1"/>
  <c r="DA369" s="1"/>
  <c r="AF369"/>
  <c r="AO369" s="1"/>
  <c r="AX369"/>
  <c r="BG369" s="1"/>
  <c r="B109"/>
  <c r="C108"/>
  <c r="N108"/>
  <c r="O108" s="1"/>
  <c r="B371"/>
  <c r="CA369"/>
  <c r="BP369"/>
  <c r="AM369"/>
  <c r="AV369" s="1"/>
  <c r="BE369"/>
  <c r="BN369" s="1"/>
  <c r="AK369"/>
  <c r="AT369" s="1"/>
  <c r="BC369" s="1"/>
  <c r="BL369" s="1"/>
  <c r="BU369" s="1"/>
  <c r="CR369" s="1"/>
  <c r="DB369" s="1"/>
  <c r="AL369"/>
  <c r="AU369" s="1"/>
  <c r="BD369"/>
  <c r="BM369" s="1"/>
  <c r="BV369" s="1"/>
  <c r="CS369" s="1"/>
  <c r="DC369" s="1"/>
  <c r="AG369"/>
  <c r="AP369" s="1"/>
  <c r="AY369"/>
  <c r="BH369" s="1"/>
  <c r="BQ369" s="1"/>
  <c r="CN369" s="1"/>
  <c r="CX369" s="1"/>
  <c r="Q370"/>
  <c r="Y370" s="1"/>
  <c r="R370"/>
  <c r="Z370" s="1"/>
  <c r="T370"/>
  <c r="AB370" s="1"/>
  <c r="V370"/>
  <c r="AD370" s="1"/>
  <c r="U370"/>
  <c r="AC370" s="1"/>
  <c r="N370"/>
  <c r="W370" s="1"/>
  <c r="O370"/>
  <c r="X370" s="1"/>
  <c r="S370"/>
  <c r="AA370" s="1"/>
  <c r="CI370"/>
  <c r="CJ370" s="1"/>
  <c r="H107"/>
  <c r="I107" s="1"/>
  <c r="J107" s="1"/>
  <c r="E107"/>
  <c r="G107" s="1"/>
  <c r="E370"/>
  <c r="BZ370"/>
  <c r="H370"/>
  <c r="CC370"/>
  <c r="J370"/>
  <c r="CE370"/>
  <c r="C370"/>
  <c r="I370"/>
  <c r="CD370"/>
  <c r="BY370"/>
  <c r="CA370"/>
  <c r="G370"/>
  <c r="CB370"/>
  <c r="K370"/>
  <c r="CF370"/>
  <c r="K107"/>
  <c r="L107" s="1"/>
  <c r="Q107" s="1"/>
  <c r="F370"/>
  <c r="BW369"/>
  <c r="BY369"/>
  <c r="CT369" l="1"/>
  <c r="DD369" s="1"/>
  <c r="AJ370"/>
  <c r="AS370" s="1"/>
  <c r="BB370" s="1"/>
  <c r="BK370" s="1"/>
  <c r="BT370" s="1"/>
  <c r="CQ370" s="1"/>
  <c r="DA370" s="1"/>
  <c r="AF370"/>
  <c r="AO370" s="1"/>
  <c r="AX370"/>
  <c r="BG370" s="1"/>
  <c r="AM370"/>
  <c r="AV370" s="1"/>
  <c r="BE370" s="1"/>
  <c r="BN370" s="1"/>
  <c r="BW370" s="1"/>
  <c r="CT370" s="1"/>
  <c r="DD370" s="1"/>
  <c r="AI370"/>
  <c r="AR370" s="1"/>
  <c r="BA370"/>
  <c r="BJ370" s="1"/>
  <c r="C109"/>
  <c r="B110"/>
  <c r="N109"/>
  <c r="O109" s="1"/>
  <c r="B372"/>
  <c r="BP370"/>
  <c r="CM370" s="1"/>
  <c r="CW370" s="1"/>
  <c r="CM369"/>
  <c r="CW369" s="1"/>
  <c r="R107"/>
  <c r="S107"/>
  <c r="AG370"/>
  <c r="AP370" s="1"/>
  <c r="AY370"/>
  <c r="BH370" s="1"/>
  <c r="BQ370" s="1"/>
  <c r="CN370" s="1"/>
  <c r="AL370"/>
  <c r="AU370" s="1"/>
  <c r="BD370" s="1"/>
  <c r="BM370" s="1"/>
  <c r="BV370" s="1"/>
  <c r="CS370" s="1"/>
  <c r="DC370" s="1"/>
  <c r="AK370"/>
  <c r="AT370" s="1"/>
  <c r="BC370" s="1"/>
  <c r="BL370" s="1"/>
  <c r="BU370" s="1"/>
  <c r="CR370" s="1"/>
  <c r="DB370" s="1"/>
  <c r="AZ370"/>
  <c r="BI370" s="1"/>
  <c r="BR370" s="1"/>
  <c r="CO370" s="1"/>
  <c r="AH370"/>
  <c r="AQ370" s="1"/>
  <c r="N371"/>
  <c r="W371" s="1"/>
  <c r="O371"/>
  <c r="X371" s="1"/>
  <c r="S371"/>
  <c r="AA371" s="1"/>
  <c r="U371"/>
  <c r="AC371" s="1"/>
  <c r="R371"/>
  <c r="Z371" s="1"/>
  <c r="V371"/>
  <c r="AD371" s="1"/>
  <c r="Q371"/>
  <c r="Y371" s="1"/>
  <c r="T371"/>
  <c r="AB371" s="1"/>
  <c r="CI371"/>
  <c r="CJ371" s="1"/>
  <c r="H108"/>
  <c r="I108" s="1"/>
  <c r="J108" s="1"/>
  <c r="C371"/>
  <c r="G371"/>
  <c r="I371"/>
  <c r="K371"/>
  <c r="J371"/>
  <c r="E108"/>
  <c r="G108" s="1"/>
  <c r="E371"/>
  <c r="BZ371"/>
  <c r="H371"/>
  <c r="CC371"/>
  <c r="K108"/>
  <c r="L108" s="1"/>
  <c r="Q108" s="1"/>
  <c r="F371"/>
  <c r="U106"/>
  <c r="T106"/>
  <c r="BS370"/>
  <c r="CP370" s="1"/>
  <c r="CZ370" s="1"/>
  <c r="CY370" l="1"/>
  <c r="CX370"/>
  <c r="S108"/>
  <c r="R108"/>
  <c r="AH371"/>
  <c r="AQ371" s="1"/>
  <c r="AZ371"/>
  <c r="BI371" s="1"/>
  <c r="BA371"/>
  <c r="BJ371" s="1"/>
  <c r="AI371"/>
  <c r="AR371" s="1"/>
  <c r="AJ371"/>
  <c r="AS371" s="1"/>
  <c r="BB371" s="1"/>
  <c r="BK371" s="1"/>
  <c r="BT371" s="1"/>
  <c r="CQ371" s="1"/>
  <c r="DA371" s="1"/>
  <c r="AF371"/>
  <c r="AO371" s="1"/>
  <c r="AX371"/>
  <c r="BG371" s="1"/>
  <c r="H109"/>
  <c r="I109" s="1"/>
  <c r="J109" s="1"/>
  <c r="E109"/>
  <c r="G109" s="1"/>
  <c r="E372"/>
  <c r="BZ372"/>
  <c r="H372"/>
  <c r="CC372"/>
  <c r="J372"/>
  <c r="CE372"/>
  <c r="CA372"/>
  <c r="G372"/>
  <c r="CB372"/>
  <c r="K372"/>
  <c r="CF372"/>
  <c r="C372"/>
  <c r="I372"/>
  <c r="CD372"/>
  <c r="K109"/>
  <c r="L109" s="1"/>
  <c r="Q109" s="1"/>
  <c r="F372"/>
  <c r="CE371"/>
  <c r="CF371"/>
  <c r="CD371"/>
  <c r="CB371"/>
  <c r="CA371"/>
  <c r="BP371"/>
  <c r="AK371"/>
  <c r="AT371" s="1"/>
  <c r="BC371" s="1"/>
  <c r="BL371" s="1"/>
  <c r="BU371" s="1"/>
  <c r="CR371" s="1"/>
  <c r="DB371" s="1"/>
  <c r="AM371"/>
  <c r="AV371" s="1"/>
  <c r="BE371" s="1"/>
  <c r="BN371" s="1"/>
  <c r="BW371" s="1"/>
  <c r="CT371" s="1"/>
  <c r="DD371" s="1"/>
  <c r="AL371"/>
  <c r="AU371" s="1"/>
  <c r="BD371" s="1"/>
  <c r="BM371" s="1"/>
  <c r="BV371" s="1"/>
  <c r="CS371" s="1"/>
  <c r="DC371" s="1"/>
  <c r="AG371"/>
  <c r="AP371" s="1"/>
  <c r="AY371"/>
  <c r="BH371" s="1"/>
  <c r="BQ371" s="1"/>
  <c r="CN371" s="1"/>
  <c r="CX371" s="1"/>
  <c r="U107"/>
  <c r="T107"/>
  <c r="Q372"/>
  <c r="Y372" s="1"/>
  <c r="R372"/>
  <c r="Z372" s="1"/>
  <c r="T372"/>
  <c r="AB372" s="1"/>
  <c r="V372"/>
  <c r="AD372" s="1"/>
  <c r="N372"/>
  <c r="W372" s="1"/>
  <c r="O372"/>
  <c r="X372" s="1"/>
  <c r="S372"/>
  <c r="AA372" s="1"/>
  <c r="U372"/>
  <c r="AC372" s="1"/>
  <c r="CI372"/>
  <c r="CJ372" s="1"/>
  <c r="B111"/>
  <c r="C110"/>
  <c r="N110"/>
  <c r="O110" s="1"/>
  <c r="B373"/>
  <c r="BR371"/>
  <c r="CO371" s="1"/>
  <c r="CY371" s="1"/>
  <c r="BS371"/>
  <c r="CP371" s="1"/>
  <c r="CZ371" s="1"/>
  <c r="BY371"/>
  <c r="H110" l="1"/>
  <c r="I110" s="1"/>
  <c r="J110" s="1"/>
  <c r="C373"/>
  <c r="G373"/>
  <c r="I373"/>
  <c r="K373"/>
  <c r="E110"/>
  <c r="G110" s="1"/>
  <c r="E373"/>
  <c r="BZ373"/>
  <c r="H373"/>
  <c r="CC373"/>
  <c r="J373"/>
  <c r="CE373"/>
  <c r="K110"/>
  <c r="L110" s="1"/>
  <c r="Q110" s="1"/>
  <c r="F373"/>
  <c r="AX372"/>
  <c r="BG372" s="1"/>
  <c r="AF372"/>
  <c r="AO372" s="1"/>
  <c r="AK372"/>
  <c r="AT372" s="1"/>
  <c r="BC372" s="1"/>
  <c r="BL372" s="1"/>
  <c r="BU372" s="1"/>
  <c r="CR372" s="1"/>
  <c r="DB372" s="1"/>
  <c r="B112"/>
  <c r="C111"/>
  <c r="N111"/>
  <c r="O111" s="1"/>
  <c r="B374"/>
  <c r="AL372"/>
  <c r="AU372" s="1"/>
  <c r="BD372" s="1"/>
  <c r="BM372" s="1"/>
  <c r="BV372" s="1"/>
  <c r="CS372" s="1"/>
  <c r="DC372" s="1"/>
  <c r="AY372"/>
  <c r="BH372" s="1"/>
  <c r="AG372"/>
  <c r="AP372" s="1"/>
  <c r="AM372"/>
  <c r="AV372" s="1"/>
  <c r="BE372" s="1"/>
  <c r="BN372" s="1"/>
  <c r="BW372" s="1"/>
  <c r="CT372" s="1"/>
  <c r="DD372" s="1"/>
  <c r="AI372"/>
  <c r="AR372" s="1"/>
  <c r="BA372"/>
  <c r="BJ372" s="1"/>
  <c r="BS372" s="1"/>
  <c r="CP372" s="1"/>
  <c r="CZ372" s="1"/>
  <c r="U108"/>
  <c r="T108"/>
  <c r="CM371"/>
  <c r="CW371" s="1"/>
  <c r="BP372"/>
  <c r="BY372"/>
  <c r="BQ372"/>
  <c r="CN372" s="1"/>
  <c r="CX372" s="1"/>
  <c r="N373"/>
  <c r="W373" s="1"/>
  <c r="O373"/>
  <c r="X373" s="1"/>
  <c r="S373"/>
  <c r="AA373" s="1"/>
  <c r="U373"/>
  <c r="AC373" s="1"/>
  <c r="Q373"/>
  <c r="Y373" s="1"/>
  <c r="T373"/>
  <c r="AB373" s="1"/>
  <c r="R373"/>
  <c r="Z373" s="1"/>
  <c r="V373"/>
  <c r="AD373" s="1"/>
  <c r="CI373"/>
  <c r="CJ373" s="1"/>
  <c r="AJ372"/>
  <c r="AS372" s="1"/>
  <c r="BB372" s="1"/>
  <c r="BK372" s="1"/>
  <c r="BT372" s="1"/>
  <c r="CQ372" s="1"/>
  <c r="DA372" s="1"/>
  <c r="AZ372"/>
  <c r="BI372" s="1"/>
  <c r="BR372" s="1"/>
  <c r="CO372" s="1"/>
  <c r="AH372"/>
  <c r="AQ372" s="1"/>
  <c r="R109"/>
  <c r="S109"/>
  <c r="CM372" l="1"/>
  <c r="CW372" s="1"/>
  <c r="CY372"/>
  <c r="AM373"/>
  <c r="AV373" s="1"/>
  <c r="BE373" s="1"/>
  <c r="BN373" s="1"/>
  <c r="BW373" s="1"/>
  <c r="AL373"/>
  <c r="AU373" s="1"/>
  <c r="BD373" s="1"/>
  <c r="BM373" s="1"/>
  <c r="BV373" s="1"/>
  <c r="CS373" s="1"/>
  <c r="DC373" s="1"/>
  <c r="AG373"/>
  <c r="AP373" s="1"/>
  <c r="AY373"/>
  <c r="BH373" s="1"/>
  <c r="T109"/>
  <c r="U109"/>
  <c r="AI373"/>
  <c r="AR373" s="1"/>
  <c r="BA373"/>
  <c r="BJ373" s="1"/>
  <c r="BS373" s="1"/>
  <c r="AH373"/>
  <c r="AQ373" s="1"/>
  <c r="AZ373"/>
  <c r="BI373" s="1"/>
  <c r="BR373" s="1"/>
  <c r="AJ373"/>
  <c r="AS373" s="1"/>
  <c r="BB373" s="1"/>
  <c r="BK373" s="1"/>
  <c r="BT373" s="1"/>
  <c r="CQ373" s="1"/>
  <c r="DA373" s="1"/>
  <c r="AF373"/>
  <c r="AO373" s="1"/>
  <c r="AX373"/>
  <c r="BG373" s="1"/>
  <c r="BP373" s="1"/>
  <c r="Q374"/>
  <c r="Y374" s="1"/>
  <c r="R374"/>
  <c r="Z374" s="1"/>
  <c r="T374"/>
  <c r="AB374" s="1"/>
  <c r="V374"/>
  <c r="AD374" s="1"/>
  <c r="U374"/>
  <c r="AC374" s="1"/>
  <c r="N374"/>
  <c r="W374" s="1"/>
  <c r="O374"/>
  <c r="X374" s="1"/>
  <c r="S374"/>
  <c r="AA374" s="1"/>
  <c r="CI374"/>
  <c r="CJ374" s="1"/>
  <c r="H111"/>
  <c r="I111" s="1"/>
  <c r="J111" s="1"/>
  <c r="E111"/>
  <c r="G111" s="1"/>
  <c r="E374"/>
  <c r="BZ374"/>
  <c r="H374"/>
  <c r="CC374"/>
  <c r="J374"/>
  <c r="CE374"/>
  <c r="C374"/>
  <c r="I374"/>
  <c r="CD374"/>
  <c r="BY374"/>
  <c r="CA374"/>
  <c r="G374"/>
  <c r="CB374"/>
  <c r="K374"/>
  <c r="CF374"/>
  <c r="K111"/>
  <c r="L111" s="1"/>
  <c r="Q111" s="1"/>
  <c r="F374"/>
  <c r="BY373"/>
  <c r="AK373"/>
  <c r="AT373" s="1"/>
  <c r="BC373" s="1"/>
  <c r="BL373" s="1"/>
  <c r="BU373" s="1"/>
  <c r="B113"/>
  <c r="C112"/>
  <c r="N112"/>
  <c r="O112" s="1"/>
  <c r="B375"/>
  <c r="S110"/>
  <c r="R110"/>
  <c r="BQ373"/>
  <c r="CN373" s="1"/>
  <c r="CX373" s="1"/>
  <c r="CF373"/>
  <c r="CD373"/>
  <c r="CB373"/>
  <c r="CA373"/>
  <c r="CR373" l="1"/>
  <c r="DB373" s="1"/>
  <c r="CM373"/>
  <c r="CW373" s="1"/>
  <c r="CT373"/>
  <c r="DD373" s="1"/>
  <c r="T110"/>
  <c r="U110"/>
  <c r="N375"/>
  <c r="W375" s="1"/>
  <c r="O375"/>
  <c r="X375" s="1"/>
  <c r="S375"/>
  <c r="AA375" s="1"/>
  <c r="U375"/>
  <c r="AC375" s="1"/>
  <c r="R375"/>
  <c r="Z375" s="1"/>
  <c r="V375"/>
  <c r="AD375" s="1"/>
  <c r="Q375"/>
  <c r="Y375" s="1"/>
  <c r="T375"/>
  <c r="AB375" s="1"/>
  <c r="CI375"/>
  <c r="CJ375" s="1"/>
  <c r="H112"/>
  <c r="I112" s="1"/>
  <c r="J112" s="1"/>
  <c r="C375"/>
  <c r="G375"/>
  <c r="I375"/>
  <c r="K375"/>
  <c r="J375"/>
  <c r="E112"/>
  <c r="G112" s="1"/>
  <c r="E375"/>
  <c r="BZ375"/>
  <c r="H375"/>
  <c r="CC375"/>
  <c r="K112"/>
  <c r="L112" s="1"/>
  <c r="Q112" s="1"/>
  <c r="F375"/>
  <c r="S111"/>
  <c r="R111"/>
  <c r="AG374"/>
  <c r="AP374" s="1"/>
  <c r="AY374"/>
  <c r="BH374" s="1"/>
  <c r="AL374"/>
  <c r="AU374" s="1"/>
  <c r="BD374" s="1"/>
  <c r="BM374" s="1"/>
  <c r="BV374" s="1"/>
  <c r="CS374" s="1"/>
  <c r="DC374" s="1"/>
  <c r="AK374"/>
  <c r="AT374" s="1"/>
  <c r="BC374"/>
  <c r="BL374" s="1"/>
  <c r="BU374" s="1"/>
  <c r="CR374" s="1"/>
  <c r="DB374" s="1"/>
  <c r="AZ374"/>
  <c r="BI374" s="1"/>
  <c r="AH374"/>
  <c r="AQ374" s="1"/>
  <c r="CO373"/>
  <c r="CY373" s="1"/>
  <c r="C113"/>
  <c r="B114"/>
  <c r="N113"/>
  <c r="O113" s="1"/>
  <c r="B376"/>
  <c r="AJ374"/>
  <c r="AS374" s="1"/>
  <c r="BB374"/>
  <c r="BK374" s="1"/>
  <c r="BT374" s="1"/>
  <c r="CQ374" s="1"/>
  <c r="DA374" s="1"/>
  <c r="AF374"/>
  <c r="AO374" s="1"/>
  <c r="AX374"/>
  <c r="BG374" s="1"/>
  <c r="BP374" s="1"/>
  <c r="CM374" s="1"/>
  <c r="CW374" s="1"/>
  <c r="AM374"/>
  <c r="AV374" s="1"/>
  <c r="BE374"/>
  <c r="BN374" s="1"/>
  <c r="BW374" s="1"/>
  <c r="CT374" s="1"/>
  <c r="DD374" s="1"/>
  <c r="AI374"/>
  <c r="AR374" s="1"/>
  <c r="BA374"/>
  <c r="BJ374" s="1"/>
  <c r="BS374" s="1"/>
  <c r="CP374" s="1"/>
  <c r="CZ374" s="1"/>
  <c r="CP373"/>
  <c r="CZ373" s="1"/>
  <c r="BR374"/>
  <c r="CO374" s="1"/>
  <c r="CY374" s="1"/>
  <c r="BQ374"/>
  <c r="CN374" s="1"/>
  <c r="CX374" s="1"/>
  <c r="H113" l="1"/>
  <c r="I113" s="1"/>
  <c r="J113" s="1"/>
  <c r="E113"/>
  <c r="G113" s="1"/>
  <c r="E376"/>
  <c r="BZ376"/>
  <c r="H376"/>
  <c r="CC376"/>
  <c r="J376"/>
  <c r="CE376"/>
  <c r="BY376"/>
  <c r="CA376"/>
  <c r="G376"/>
  <c r="CB376"/>
  <c r="K376"/>
  <c r="CF376"/>
  <c r="C376"/>
  <c r="I376"/>
  <c r="CD376"/>
  <c r="K113"/>
  <c r="L113" s="1"/>
  <c r="Q113" s="1"/>
  <c r="F376"/>
  <c r="U111"/>
  <c r="T111"/>
  <c r="S112"/>
  <c r="R112"/>
  <c r="AH375"/>
  <c r="AQ375" s="1"/>
  <c r="AZ375"/>
  <c r="BI375" s="1"/>
  <c r="BR375" s="1"/>
  <c r="BA375"/>
  <c r="BJ375" s="1"/>
  <c r="AI375"/>
  <c r="AR375" s="1"/>
  <c r="AJ375"/>
  <c r="AS375" s="1"/>
  <c r="BB375"/>
  <c r="BK375" s="1"/>
  <c r="BT375" s="1"/>
  <c r="CQ375" s="1"/>
  <c r="DA375" s="1"/>
  <c r="AF375"/>
  <c r="AO375" s="1"/>
  <c r="AX375"/>
  <c r="BG375" s="1"/>
  <c r="CE375"/>
  <c r="CF375"/>
  <c r="CD375"/>
  <c r="CB375"/>
  <c r="CA375"/>
  <c r="BP375"/>
  <c r="Q376"/>
  <c r="Y376" s="1"/>
  <c r="R376"/>
  <c r="Z376" s="1"/>
  <c r="T376"/>
  <c r="AB376" s="1"/>
  <c r="V376"/>
  <c r="AD376" s="1"/>
  <c r="N376"/>
  <c r="W376" s="1"/>
  <c r="O376"/>
  <c r="X376" s="1"/>
  <c r="S376"/>
  <c r="AA376" s="1"/>
  <c r="U376"/>
  <c r="AC376" s="1"/>
  <c r="CI376"/>
  <c r="CJ376" s="1"/>
  <c r="B115"/>
  <c r="C114"/>
  <c r="N114"/>
  <c r="O114" s="1"/>
  <c r="B377"/>
  <c r="AK375"/>
  <c r="AT375" s="1"/>
  <c r="BC375" s="1"/>
  <c r="BL375" s="1"/>
  <c r="BU375" s="1"/>
  <c r="CR375" s="1"/>
  <c r="DB375" s="1"/>
  <c r="AM375"/>
  <c r="AV375" s="1"/>
  <c r="BE375" s="1"/>
  <c r="BN375" s="1"/>
  <c r="BW375" s="1"/>
  <c r="AL375"/>
  <c r="AU375" s="1"/>
  <c r="BD375" s="1"/>
  <c r="BM375" s="1"/>
  <c r="BV375" s="1"/>
  <c r="CS375" s="1"/>
  <c r="DC375" s="1"/>
  <c r="AG375"/>
  <c r="AP375" s="1"/>
  <c r="AY375"/>
  <c r="BH375" s="1"/>
  <c r="BQ375" s="1"/>
  <c r="CN375" s="1"/>
  <c r="CX375" s="1"/>
  <c r="BS375"/>
  <c r="BY375"/>
  <c r="CP375" l="1"/>
  <c r="CZ375" s="1"/>
  <c r="CT375"/>
  <c r="DD375" s="1"/>
  <c r="CO375"/>
  <c r="CY375" s="1"/>
  <c r="B116"/>
  <c r="C115"/>
  <c r="N115"/>
  <c r="O115" s="1"/>
  <c r="B378"/>
  <c r="AL376"/>
  <c r="AU376" s="1"/>
  <c r="BD376" s="1"/>
  <c r="BM376" s="1"/>
  <c r="BV376" s="1"/>
  <c r="CS376" s="1"/>
  <c r="DC376" s="1"/>
  <c r="AY376"/>
  <c r="BH376" s="1"/>
  <c r="AG376"/>
  <c r="AP376" s="1"/>
  <c r="AM376"/>
  <c r="AV376" s="1"/>
  <c r="BE376" s="1"/>
  <c r="BN376" s="1"/>
  <c r="BW376" s="1"/>
  <c r="CT376" s="1"/>
  <c r="DD376" s="1"/>
  <c r="AI376"/>
  <c r="AR376" s="1"/>
  <c r="BA376"/>
  <c r="BJ376" s="1"/>
  <c r="CM375"/>
  <c r="CW375" s="1"/>
  <c r="BS376"/>
  <c r="CP376" s="1"/>
  <c r="BQ376"/>
  <c r="CN376" s="1"/>
  <c r="CX376" s="1"/>
  <c r="N377"/>
  <c r="W377" s="1"/>
  <c r="O377"/>
  <c r="X377" s="1"/>
  <c r="S377"/>
  <c r="AA377" s="1"/>
  <c r="U377"/>
  <c r="AC377" s="1"/>
  <c r="Q377"/>
  <c r="Y377" s="1"/>
  <c r="T377"/>
  <c r="AB377" s="1"/>
  <c r="R377"/>
  <c r="Z377" s="1"/>
  <c r="V377"/>
  <c r="AD377" s="1"/>
  <c r="CI377"/>
  <c r="CJ377" s="1"/>
  <c r="H114"/>
  <c r="I114" s="1"/>
  <c r="J114" s="1"/>
  <c r="C377"/>
  <c r="G377"/>
  <c r="I377"/>
  <c r="K377"/>
  <c r="E114"/>
  <c r="G114" s="1"/>
  <c r="E377"/>
  <c r="BZ377"/>
  <c r="H377"/>
  <c r="CC377"/>
  <c r="J377"/>
  <c r="CE377"/>
  <c r="K114"/>
  <c r="L114" s="1"/>
  <c r="Q114" s="1"/>
  <c r="F377"/>
  <c r="AJ376"/>
  <c r="AS376" s="1"/>
  <c r="BB376" s="1"/>
  <c r="BK376" s="1"/>
  <c r="BT376" s="1"/>
  <c r="CQ376" s="1"/>
  <c r="DA376" s="1"/>
  <c r="AX376"/>
  <c r="BG376" s="1"/>
  <c r="BP376" s="1"/>
  <c r="CM376" s="1"/>
  <c r="AF376"/>
  <c r="AO376" s="1"/>
  <c r="AK376"/>
  <c r="AT376" s="1"/>
  <c r="BC376" s="1"/>
  <c r="BL376" s="1"/>
  <c r="BU376" s="1"/>
  <c r="CR376" s="1"/>
  <c r="DB376" s="1"/>
  <c r="AZ376"/>
  <c r="BI376" s="1"/>
  <c r="BR376" s="1"/>
  <c r="CO376" s="1"/>
  <c r="AH376"/>
  <c r="AQ376" s="1"/>
  <c r="T112"/>
  <c r="U112"/>
  <c r="S113"/>
  <c r="R113"/>
  <c r="CW376" l="1"/>
  <c r="CY376"/>
  <c r="CF377"/>
  <c r="CD377"/>
  <c r="CB377"/>
  <c r="CZ376"/>
  <c r="T113"/>
  <c r="U113"/>
  <c r="S114"/>
  <c r="R114"/>
  <c r="AI377"/>
  <c r="AR377" s="1"/>
  <c r="BA377"/>
  <c r="BJ377" s="1"/>
  <c r="AH377"/>
  <c r="AQ377" s="1"/>
  <c r="AZ377"/>
  <c r="BI377" s="1"/>
  <c r="AJ377"/>
  <c r="AS377" s="1"/>
  <c r="BB377" s="1"/>
  <c r="BK377" s="1"/>
  <c r="BT377" s="1"/>
  <c r="CQ377" s="1"/>
  <c r="DA377" s="1"/>
  <c r="AF377"/>
  <c r="AO377" s="1"/>
  <c r="AX377"/>
  <c r="BG377" s="1"/>
  <c r="B117"/>
  <c r="C116"/>
  <c r="N116"/>
  <c r="O116" s="1"/>
  <c r="B379"/>
  <c r="CA377"/>
  <c r="BP377"/>
  <c r="AM377"/>
  <c r="AV377" s="1"/>
  <c r="BE377" s="1"/>
  <c r="BN377" s="1"/>
  <c r="BW377" s="1"/>
  <c r="AK377"/>
  <c r="AT377" s="1"/>
  <c r="BC377" s="1"/>
  <c r="BL377" s="1"/>
  <c r="BU377" s="1"/>
  <c r="CR377" s="1"/>
  <c r="DB377" s="1"/>
  <c r="AL377"/>
  <c r="AU377" s="1"/>
  <c r="BD377" s="1"/>
  <c r="BM377" s="1"/>
  <c r="BV377" s="1"/>
  <c r="CS377" s="1"/>
  <c r="DC377" s="1"/>
  <c r="AG377"/>
  <c r="AP377" s="1"/>
  <c r="AY377"/>
  <c r="BH377" s="1"/>
  <c r="BQ377" s="1"/>
  <c r="CN377" s="1"/>
  <c r="Q378"/>
  <c r="Y378" s="1"/>
  <c r="R378"/>
  <c r="Z378" s="1"/>
  <c r="T378"/>
  <c r="AB378" s="1"/>
  <c r="V378"/>
  <c r="AD378" s="1"/>
  <c r="N378"/>
  <c r="W378" s="1"/>
  <c r="O378"/>
  <c r="X378" s="1"/>
  <c r="S378"/>
  <c r="AA378" s="1"/>
  <c r="U378"/>
  <c r="AC378" s="1"/>
  <c r="CI378"/>
  <c r="CJ378" s="1"/>
  <c r="H115"/>
  <c r="I115" s="1"/>
  <c r="J115" s="1"/>
  <c r="E115"/>
  <c r="G115" s="1"/>
  <c r="E378"/>
  <c r="BZ378"/>
  <c r="H378"/>
  <c r="CC378"/>
  <c r="C378"/>
  <c r="I378"/>
  <c r="J378"/>
  <c r="CE378"/>
  <c r="CA378"/>
  <c r="G378"/>
  <c r="CB378"/>
  <c r="K378"/>
  <c r="K115"/>
  <c r="L115" s="1"/>
  <c r="Q115" s="1"/>
  <c r="F378"/>
  <c r="BR377"/>
  <c r="CO377" s="1"/>
  <c r="CY377" s="1"/>
  <c r="BS377"/>
  <c r="CP377" s="1"/>
  <c r="CZ377" s="1"/>
  <c r="BY377"/>
  <c r="CT377" l="1"/>
  <c r="DD377" s="1"/>
  <c r="CF378"/>
  <c r="CD378"/>
  <c r="BY378"/>
  <c r="CX377"/>
  <c r="AL378"/>
  <c r="AU378" s="1"/>
  <c r="BD378" s="1"/>
  <c r="BM378" s="1"/>
  <c r="BV378" s="1"/>
  <c r="CS378" s="1"/>
  <c r="DC378" s="1"/>
  <c r="AG378"/>
  <c r="AP378" s="1"/>
  <c r="AY378"/>
  <c r="BH378" s="1"/>
  <c r="AM378"/>
  <c r="AV378" s="1"/>
  <c r="BE378" s="1"/>
  <c r="BN378" s="1"/>
  <c r="BW378" s="1"/>
  <c r="AI378"/>
  <c r="AR378" s="1"/>
  <c r="BA378"/>
  <c r="BJ378" s="1"/>
  <c r="BS378" s="1"/>
  <c r="CP378" s="1"/>
  <c r="CZ378" s="1"/>
  <c r="C117"/>
  <c r="B118"/>
  <c r="N117"/>
  <c r="O117" s="1"/>
  <c r="B380"/>
  <c r="T114"/>
  <c r="U114"/>
  <c r="BQ378"/>
  <c r="CN378" s="1"/>
  <c r="CX378" s="1"/>
  <c r="CM377"/>
  <c r="CW377" s="1"/>
  <c r="R115"/>
  <c r="S115"/>
  <c r="AJ378"/>
  <c r="AS378" s="1"/>
  <c r="BB378" s="1"/>
  <c r="BK378" s="1"/>
  <c r="BT378" s="1"/>
  <c r="CQ378" s="1"/>
  <c r="DA378" s="1"/>
  <c r="AF378"/>
  <c r="AO378" s="1"/>
  <c r="AX378"/>
  <c r="BG378" s="1"/>
  <c r="BP378" s="1"/>
  <c r="CM378" s="1"/>
  <c r="CW378" s="1"/>
  <c r="AK378"/>
  <c r="AT378" s="1"/>
  <c r="BC378" s="1"/>
  <c r="BL378" s="1"/>
  <c r="BU378" s="1"/>
  <c r="CR378" s="1"/>
  <c r="DB378" s="1"/>
  <c r="AZ378"/>
  <c r="BI378" s="1"/>
  <c r="BR378" s="1"/>
  <c r="CO378" s="1"/>
  <c r="AH378"/>
  <c r="AQ378" s="1"/>
  <c r="N379"/>
  <c r="W379" s="1"/>
  <c r="O379"/>
  <c r="X379" s="1"/>
  <c r="S379"/>
  <c r="AA379" s="1"/>
  <c r="U379"/>
  <c r="AC379" s="1"/>
  <c r="R379"/>
  <c r="Z379" s="1"/>
  <c r="V379"/>
  <c r="AD379" s="1"/>
  <c r="Q379"/>
  <c r="Y379" s="1"/>
  <c r="T379"/>
  <c r="AB379" s="1"/>
  <c r="CI379"/>
  <c r="CJ379" s="1"/>
  <c r="H116"/>
  <c r="I116" s="1"/>
  <c r="J116" s="1"/>
  <c r="C379"/>
  <c r="G379"/>
  <c r="I379"/>
  <c r="K379"/>
  <c r="J379"/>
  <c r="CE379"/>
  <c r="E116"/>
  <c r="G116" s="1"/>
  <c r="E379"/>
  <c r="BZ379"/>
  <c r="H379"/>
  <c r="CC379"/>
  <c r="K116"/>
  <c r="L116" s="1"/>
  <c r="Q116" s="1"/>
  <c r="F379"/>
  <c r="CT378" l="1"/>
  <c r="DD378" s="1"/>
  <c r="CY378"/>
  <c r="CF379"/>
  <c r="R116"/>
  <c r="S116"/>
  <c r="AK379"/>
  <c r="AT379" s="1"/>
  <c r="BC379" s="1"/>
  <c r="BL379" s="1"/>
  <c r="BU379" s="1"/>
  <c r="AM379"/>
  <c r="AV379" s="1"/>
  <c r="BE379" s="1"/>
  <c r="BN379" s="1"/>
  <c r="BW379" s="1"/>
  <c r="CT379" s="1"/>
  <c r="DD379" s="1"/>
  <c r="AL379"/>
  <c r="AU379" s="1"/>
  <c r="BD379" s="1"/>
  <c r="BM379" s="1"/>
  <c r="BV379" s="1"/>
  <c r="CS379" s="1"/>
  <c r="DC379" s="1"/>
  <c r="AG379"/>
  <c r="AP379" s="1"/>
  <c r="AY379"/>
  <c r="BH379" s="1"/>
  <c r="BQ379" s="1"/>
  <c r="CN379" s="1"/>
  <c r="CX379" s="1"/>
  <c r="T115"/>
  <c r="U115"/>
  <c r="H117"/>
  <c r="I117" s="1"/>
  <c r="J117" s="1"/>
  <c r="E117"/>
  <c r="G117" s="1"/>
  <c r="E380"/>
  <c r="BZ380"/>
  <c r="H380"/>
  <c r="CC380"/>
  <c r="J380"/>
  <c r="CE380"/>
  <c r="BY380"/>
  <c r="CA380"/>
  <c r="G380"/>
  <c r="CB380"/>
  <c r="K380"/>
  <c r="CF380"/>
  <c r="C380"/>
  <c r="I380"/>
  <c r="CD380"/>
  <c r="K117"/>
  <c r="L117" s="1"/>
  <c r="Q117" s="1"/>
  <c r="F380"/>
  <c r="BY379"/>
  <c r="AH379"/>
  <c r="AQ379" s="1"/>
  <c r="AZ379"/>
  <c r="BI379" s="1"/>
  <c r="BR379" s="1"/>
  <c r="BA379"/>
  <c r="BJ379" s="1"/>
  <c r="BS379" s="1"/>
  <c r="AI379"/>
  <c r="AR379" s="1"/>
  <c r="AJ379"/>
  <c r="AS379" s="1"/>
  <c r="BB379" s="1"/>
  <c r="BK379" s="1"/>
  <c r="BT379" s="1"/>
  <c r="CQ379" s="1"/>
  <c r="DA379" s="1"/>
  <c r="AF379"/>
  <c r="AO379" s="1"/>
  <c r="AX379"/>
  <c r="BG379" s="1"/>
  <c r="BP379" s="1"/>
  <c r="Q380"/>
  <c r="Y380" s="1"/>
  <c r="R380"/>
  <c r="Z380" s="1"/>
  <c r="T380"/>
  <c r="AB380" s="1"/>
  <c r="V380"/>
  <c r="AD380" s="1"/>
  <c r="N380"/>
  <c r="W380" s="1"/>
  <c r="O380"/>
  <c r="X380" s="1"/>
  <c r="S380"/>
  <c r="AA380" s="1"/>
  <c r="U380"/>
  <c r="AC380" s="1"/>
  <c r="CI380"/>
  <c r="CJ380" s="1"/>
  <c r="B119"/>
  <c r="C118"/>
  <c r="N118"/>
  <c r="O118" s="1"/>
  <c r="B381"/>
  <c r="CD379"/>
  <c r="CB379"/>
  <c r="CA379"/>
  <c r="CM379" l="1"/>
  <c r="CW379" s="1"/>
  <c r="CO379"/>
  <c r="CY379" s="1"/>
  <c r="CR379"/>
  <c r="DB379" s="1"/>
  <c r="CP379"/>
  <c r="CZ379" s="1"/>
  <c r="B120"/>
  <c r="C119"/>
  <c r="N119"/>
  <c r="O119" s="1"/>
  <c r="B382"/>
  <c r="AL380"/>
  <c r="AU380" s="1"/>
  <c r="BD380" s="1"/>
  <c r="BM380" s="1"/>
  <c r="BV380" s="1"/>
  <c r="CS380" s="1"/>
  <c r="DC380" s="1"/>
  <c r="AY380"/>
  <c r="BH380" s="1"/>
  <c r="AG380"/>
  <c r="AP380" s="1"/>
  <c r="AM380"/>
  <c r="AV380" s="1"/>
  <c r="BE380" s="1"/>
  <c r="BN380" s="1"/>
  <c r="BW380" s="1"/>
  <c r="CT380" s="1"/>
  <c r="DD380" s="1"/>
  <c r="AI380"/>
  <c r="AR380" s="1"/>
  <c r="BA380"/>
  <c r="BJ380" s="1"/>
  <c r="BS380" s="1"/>
  <c r="CP380" s="1"/>
  <c r="BQ380"/>
  <c r="CN380" s="1"/>
  <c r="CX380" s="1"/>
  <c r="N381"/>
  <c r="W381" s="1"/>
  <c r="O381"/>
  <c r="X381" s="1"/>
  <c r="S381"/>
  <c r="AA381" s="1"/>
  <c r="U381"/>
  <c r="AC381" s="1"/>
  <c r="Q381"/>
  <c r="Y381" s="1"/>
  <c r="T381"/>
  <c r="AB381" s="1"/>
  <c r="R381"/>
  <c r="Z381" s="1"/>
  <c r="V381"/>
  <c r="AD381" s="1"/>
  <c r="CI381"/>
  <c r="CJ381" s="1"/>
  <c r="H118"/>
  <c r="I118" s="1"/>
  <c r="J118" s="1"/>
  <c r="C381"/>
  <c r="G381"/>
  <c r="I381"/>
  <c r="K381"/>
  <c r="E118"/>
  <c r="G118" s="1"/>
  <c r="E381"/>
  <c r="H381"/>
  <c r="CC381"/>
  <c r="J381"/>
  <c r="CE381"/>
  <c r="K118"/>
  <c r="L118" s="1"/>
  <c r="Q118" s="1"/>
  <c r="F381"/>
  <c r="AJ380"/>
  <c r="AS380" s="1"/>
  <c r="BB380" s="1"/>
  <c r="BK380" s="1"/>
  <c r="BT380" s="1"/>
  <c r="CQ380" s="1"/>
  <c r="DA380" s="1"/>
  <c r="AX380"/>
  <c r="BG380" s="1"/>
  <c r="BP380" s="1"/>
  <c r="CM380" s="1"/>
  <c r="AF380"/>
  <c r="AO380" s="1"/>
  <c r="AK380"/>
  <c r="AT380" s="1"/>
  <c r="BC380" s="1"/>
  <c r="BL380" s="1"/>
  <c r="BU380" s="1"/>
  <c r="CR380" s="1"/>
  <c r="DB380" s="1"/>
  <c r="AZ380"/>
  <c r="BI380" s="1"/>
  <c r="BR380" s="1"/>
  <c r="CO380" s="1"/>
  <c r="AH380"/>
  <c r="AQ380" s="1"/>
  <c r="R117"/>
  <c r="S117"/>
  <c r="T116"/>
  <c r="U116"/>
  <c r="CY380" l="1"/>
  <c r="CW380"/>
  <c r="T117"/>
  <c r="U117"/>
  <c r="AM381"/>
  <c r="AV381" s="1"/>
  <c r="BE381" s="1"/>
  <c r="BN381" s="1"/>
  <c r="BW381" s="1"/>
  <c r="AK381"/>
  <c r="AT381" s="1"/>
  <c r="BC381" s="1"/>
  <c r="BL381" s="1"/>
  <c r="BU381" s="1"/>
  <c r="AL381"/>
  <c r="AU381" s="1"/>
  <c r="BD381" s="1"/>
  <c r="BM381" s="1"/>
  <c r="BV381" s="1"/>
  <c r="CS381" s="1"/>
  <c r="DC381" s="1"/>
  <c r="AG381"/>
  <c r="AP381" s="1"/>
  <c r="AY381"/>
  <c r="BH381" s="1"/>
  <c r="B121"/>
  <c r="C120"/>
  <c r="N120"/>
  <c r="O120" s="1"/>
  <c r="B383"/>
  <c r="BZ381"/>
  <c r="R118"/>
  <c r="S118"/>
  <c r="AI381"/>
  <c r="AR381" s="1"/>
  <c r="BA381"/>
  <c r="BJ381" s="1"/>
  <c r="AH381"/>
  <c r="AQ381" s="1"/>
  <c r="AZ381"/>
  <c r="BI381" s="1"/>
  <c r="AJ381"/>
  <c r="AS381" s="1"/>
  <c r="BB381" s="1"/>
  <c r="BK381" s="1"/>
  <c r="BT381" s="1"/>
  <c r="CQ381" s="1"/>
  <c r="DA381" s="1"/>
  <c r="AF381"/>
  <c r="AO381" s="1"/>
  <c r="AX381"/>
  <c r="BG381" s="1"/>
  <c r="BP381" s="1"/>
  <c r="Q382"/>
  <c r="Y382" s="1"/>
  <c r="S382"/>
  <c r="AA382" s="1"/>
  <c r="U382"/>
  <c r="AC382" s="1"/>
  <c r="R382"/>
  <c r="Z382" s="1"/>
  <c r="V382"/>
  <c r="AD382" s="1"/>
  <c r="N382"/>
  <c r="W382" s="1"/>
  <c r="O382"/>
  <c r="X382" s="1"/>
  <c r="T382"/>
  <c r="AB382" s="1"/>
  <c r="CI382"/>
  <c r="CJ382" s="1"/>
  <c r="H119"/>
  <c r="I119" s="1"/>
  <c r="J119" s="1"/>
  <c r="E119"/>
  <c r="G119" s="1"/>
  <c r="E382"/>
  <c r="BZ382"/>
  <c r="G382"/>
  <c r="CB382"/>
  <c r="I382"/>
  <c r="CD382"/>
  <c r="K382"/>
  <c r="CF382"/>
  <c r="C382"/>
  <c r="CA382"/>
  <c r="J382"/>
  <c r="CE382"/>
  <c r="BY382"/>
  <c r="H382"/>
  <c r="CC382"/>
  <c r="K119"/>
  <c r="L119" s="1"/>
  <c r="Q119" s="1"/>
  <c r="F382"/>
  <c r="BR381"/>
  <c r="BS381"/>
  <c r="BY381"/>
  <c r="BQ381"/>
  <c r="CN381" s="1"/>
  <c r="CX381" s="1"/>
  <c r="CF381"/>
  <c r="CD381"/>
  <c r="CB381"/>
  <c r="CA381"/>
  <c r="CZ380"/>
  <c r="CP381" l="1"/>
  <c r="CZ381" s="1"/>
  <c r="CM381"/>
  <c r="CW381" s="1"/>
  <c r="CT381"/>
  <c r="DD381" s="1"/>
  <c r="S119"/>
  <c r="R119"/>
  <c r="AG382"/>
  <c r="AP382" s="1"/>
  <c r="AY382"/>
  <c r="BH382" s="1"/>
  <c r="AM382"/>
  <c r="AV382" s="1"/>
  <c r="BE382" s="1"/>
  <c r="BN382" s="1"/>
  <c r="BW382" s="1"/>
  <c r="CT382" s="1"/>
  <c r="DD382" s="1"/>
  <c r="AL382"/>
  <c r="AU382" s="1"/>
  <c r="BD382" s="1"/>
  <c r="BM382" s="1"/>
  <c r="BV382" s="1"/>
  <c r="CS382" s="1"/>
  <c r="DC382" s="1"/>
  <c r="AH382"/>
  <c r="AQ382" s="1"/>
  <c r="AZ382"/>
  <c r="BI382" s="1"/>
  <c r="C121"/>
  <c r="B122"/>
  <c r="N121"/>
  <c r="O121" s="1"/>
  <c r="B384"/>
  <c r="CO381"/>
  <c r="CY381" s="1"/>
  <c r="AK382"/>
  <c r="AT382" s="1"/>
  <c r="BC382" s="1"/>
  <c r="BL382" s="1"/>
  <c r="BU382" s="1"/>
  <c r="CR382" s="1"/>
  <c r="DB382" s="1"/>
  <c r="AF382"/>
  <c r="AO382" s="1"/>
  <c r="AX382"/>
  <c r="BG382" s="1"/>
  <c r="BP382" s="1"/>
  <c r="CM382" s="1"/>
  <c r="CW382" s="1"/>
  <c r="BA382"/>
  <c r="BJ382" s="1"/>
  <c r="AI382"/>
  <c r="AR382" s="1"/>
  <c r="AJ382"/>
  <c r="AS382" s="1"/>
  <c r="BB382" s="1"/>
  <c r="BK382" s="1"/>
  <c r="BT382" s="1"/>
  <c r="CQ382" s="1"/>
  <c r="DA382" s="1"/>
  <c r="U118"/>
  <c r="T118"/>
  <c r="Q383"/>
  <c r="Y383" s="1"/>
  <c r="S383"/>
  <c r="AA383" s="1"/>
  <c r="U383"/>
  <c r="AC383" s="1"/>
  <c r="N383"/>
  <c r="W383" s="1"/>
  <c r="O383"/>
  <c r="X383" s="1"/>
  <c r="T383"/>
  <c r="AB383" s="1"/>
  <c r="R383"/>
  <c r="Z383" s="1"/>
  <c r="V383"/>
  <c r="AD383" s="1"/>
  <c r="CI383"/>
  <c r="CJ383" s="1"/>
  <c r="H120"/>
  <c r="I120" s="1"/>
  <c r="J120" s="1"/>
  <c r="E120"/>
  <c r="G120" s="1"/>
  <c r="E383"/>
  <c r="BZ383"/>
  <c r="G383"/>
  <c r="CB383"/>
  <c r="I383"/>
  <c r="CD383"/>
  <c r="K383"/>
  <c r="BY383"/>
  <c r="H383"/>
  <c r="CC383"/>
  <c r="C383"/>
  <c r="CA383"/>
  <c r="J383"/>
  <c r="CE383"/>
  <c r="CF383"/>
  <c r="K120"/>
  <c r="L120" s="1"/>
  <c r="Q120" s="1"/>
  <c r="F383"/>
  <c r="BR382"/>
  <c r="CO382" s="1"/>
  <c r="CY382" s="1"/>
  <c r="BS382"/>
  <c r="CP382" s="1"/>
  <c r="CZ382" s="1"/>
  <c r="BQ382"/>
  <c r="CN382" s="1"/>
  <c r="CX382" s="1"/>
  <c r="CR381"/>
  <c r="DB381" s="1"/>
  <c r="R120" l="1"/>
  <c r="S120"/>
  <c r="AI383"/>
  <c r="AR383" s="1"/>
  <c r="BA383"/>
  <c r="BJ383" s="1"/>
  <c r="AY383"/>
  <c r="BH383" s="1"/>
  <c r="AG383"/>
  <c r="AP383" s="1"/>
  <c r="AL383"/>
  <c r="AU383" s="1"/>
  <c r="BD383" s="1"/>
  <c r="BM383" s="1"/>
  <c r="BV383" s="1"/>
  <c r="CS383" s="1"/>
  <c r="DC383" s="1"/>
  <c r="AH383"/>
  <c r="AQ383" s="1"/>
  <c r="AZ383"/>
  <c r="BI383" s="1"/>
  <c r="H121"/>
  <c r="I121" s="1"/>
  <c r="J121" s="1"/>
  <c r="C384"/>
  <c r="H384"/>
  <c r="J384"/>
  <c r="E121"/>
  <c r="G121" s="1"/>
  <c r="E384"/>
  <c r="BZ384"/>
  <c r="G384"/>
  <c r="CB384"/>
  <c r="I384"/>
  <c r="CD384"/>
  <c r="K384"/>
  <c r="CF384"/>
  <c r="K121"/>
  <c r="L121" s="1"/>
  <c r="Q121" s="1"/>
  <c r="F384"/>
  <c r="U119"/>
  <c r="T119"/>
  <c r="AM383"/>
  <c r="AV383" s="1"/>
  <c r="BE383" s="1"/>
  <c r="BN383" s="1"/>
  <c r="BW383" s="1"/>
  <c r="CT383" s="1"/>
  <c r="DD383" s="1"/>
  <c r="AK383"/>
  <c r="AT383" s="1"/>
  <c r="BC383" s="1"/>
  <c r="BL383" s="1"/>
  <c r="BU383" s="1"/>
  <c r="CR383" s="1"/>
  <c r="DB383" s="1"/>
  <c r="AX383"/>
  <c r="BG383" s="1"/>
  <c r="BP383" s="1"/>
  <c r="CM383" s="1"/>
  <c r="CW383" s="1"/>
  <c r="AF383"/>
  <c r="AO383" s="1"/>
  <c r="AJ383"/>
  <c r="AS383" s="1"/>
  <c r="BB383" s="1"/>
  <c r="BK383" s="1"/>
  <c r="BT383" s="1"/>
  <c r="CQ383" s="1"/>
  <c r="DA383" s="1"/>
  <c r="N384"/>
  <c r="W384" s="1"/>
  <c r="O384"/>
  <c r="X384" s="1"/>
  <c r="R384"/>
  <c r="Z384" s="1"/>
  <c r="T384"/>
  <c r="AB384" s="1"/>
  <c r="V384"/>
  <c r="AD384" s="1"/>
  <c r="Q384"/>
  <c r="Y384" s="1"/>
  <c r="S384"/>
  <c r="AA384" s="1"/>
  <c r="U384"/>
  <c r="AC384" s="1"/>
  <c r="CI384"/>
  <c r="CJ384" s="1"/>
  <c r="B123"/>
  <c r="C122"/>
  <c r="N122"/>
  <c r="O122" s="1"/>
  <c r="B385"/>
  <c r="BR383"/>
  <c r="CO383" s="1"/>
  <c r="CY383" s="1"/>
  <c r="BS383"/>
  <c r="CP383" s="1"/>
  <c r="CZ383" s="1"/>
  <c r="BQ383"/>
  <c r="CN383" s="1"/>
  <c r="CX383" s="1"/>
  <c r="B124" l="1"/>
  <c r="C123"/>
  <c r="N123"/>
  <c r="O123" s="1"/>
  <c r="B386"/>
  <c r="AL384"/>
  <c r="AU384" s="1"/>
  <c r="BD384" s="1"/>
  <c r="BM384" s="1"/>
  <c r="BV384" s="1"/>
  <c r="AH384"/>
  <c r="AQ384" s="1"/>
  <c r="AZ384"/>
  <c r="BI384" s="1"/>
  <c r="AK384"/>
  <c r="AT384" s="1"/>
  <c r="BC384" s="1"/>
  <c r="BL384" s="1"/>
  <c r="BU384" s="1"/>
  <c r="CR384" s="1"/>
  <c r="DB384" s="1"/>
  <c r="AG384"/>
  <c r="AP384" s="1"/>
  <c r="AY384"/>
  <c r="BH384" s="1"/>
  <c r="BR384"/>
  <c r="BY384"/>
  <c r="N385"/>
  <c r="W385" s="1"/>
  <c r="O385"/>
  <c r="X385" s="1"/>
  <c r="R385"/>
  <c r="Z385" s="1"/>
  <c r="T385"/>
  <c r="AB385" s="1"/>
  <c r="V385"/>
  <c r="AD385" s="1"/>
  <c r="Q385"/>
  <c r="Y385" s="1"/>
  <c r="S385"/>
  <c r="AA385" s="1"/>
  <c r="U385"/>
  <c r="AC385" s="1"/>
  <c r="CI385"/>
  <c r="CJ385" s="1"/>
  <c r="H122"/>
  <c r="I122" s="1"/>
  <c r="J122" s="1"/>
  <c r="C385"/>
  <c r="H385"/>
  <c r="J385"/>
  <c r="E122"/>
  <c r="G122" s="1"/>
  <c r="E385"/>
  <c r="BZ385"/>
  <c r="G385"/>
  <c r="CB385"/>
  <c r="I385"/>
  <c r="CD385"/>
  <c r="K385"/>
  <c r="CF385"/>
  <c r="K122"/>
  <c r="L122" s="1"/>
  <c r="Q122" s="1"/>
  <c r="F385"/>
  <c r="AJ384"/>
  <c r="AS384" s="1"/>
  <c r="BB384" s="1"/>
  <c r="BK384" s="1"/>
  <c r="BT384" s="1"/>
  <c r="AM384"/>
  <c r="AV384" s="1"/>
  <c r="BE384" s="1"/>
  <c r="BN384" s="1"/>
  <c r="BW384" s="1"/>
  <c r="CT384" s="1"/>
  <c r="DD384" s="1"/>
  <c r="AI384"/>
  <c r="AR384" s="1"/>
  <c r="BA384"/>
  <c r="BJ384" s="1"/>
  <c r="BS384" s="1"/>
  <c r="CP384" s="1"/>
  <c r="CZ384" s="1"/>
  <c r="AF384"/>
  <c r="AO384" s="1"/>
  <c r="AX384"/>
  <c r="BG384" s="1"/>
  <c r="BP384" s="1"/>
  <c r="CM384" s="1"/>
  <c r="R121"/>
  <c r="S121"/>
  <c r="T120"/>
  <c r="U120"/>
  <c r="BQ384"/>
  <c r="CN384" s="1"/>
  <c r="CE384"/>
  <c r="CC384"/>
  <c r="CA384"/>
  <c r="CS384" l="1"/>
  <c r="DC384" s="1"/>
  <c r="CX384"/>
  <c r="CQ384"/>
  <c r="DA384" s="1"/>
  <c r="CE385"/>
  <c r="CC385"/>
  <c r="CA385"/>
  <c r="R122"/>
  <c r="S122"/>
  <c r="AJ385"/>
  <c r="AS385" s="1"/>
  <c r="BB385" s="1"/>
  <c r="BK385" s="1"/>
  <c r="BT385" s="1"/>
  <c r="CQ385" s="1"/>
  <c r="DA385" s="1"/>
  <c r="AM385"/>
  <c r="AV385" s="1"/>
  <c r="BE385" s="1"/>
  <c r="BN385" s="1"/>
  <c r="BW385" s="1"/>
  <c r="CT385" s="1"/>
  <c r="DD385" s="1"/>
  <c r="AI385"/>
  <c r="AR385" s="1"/>
  <c r="BA385"/>
  <c r="BJ385" s="1"/>
  <c r="BS385" s="1"/>
  <c r="CP385" s="1"/>
  <c r="AF385"/>
  <c r="AO385" s="1"/>
  <c r="AX385"/>
  <c r="BG385" s="1"/>
  <c r="BP385" s="1"/>
  <c r="B125"/>
  <c r="C124"/>
  <c r="N124"/>
  <c r="O124" s="1"/>
  <c r="B387"/>
  <c r="CO384"/>
  <c r="CY384" s="1"/>
  <c r="T121"/>
  <c r="U121"/>
  <c r="AL385"/>
  <c r="AU385" s="1"/>
  <c r="BD385" s="1"/>
  <c r="BM385" s="1"/>
  <c r="BV385" s="1"/>
  <c r="CS385" s="1"/>
  <c r="DC385" s="1"/>
  <c r="AH385"/>
  <c r="AQ385" s="1"/>
  <c r="AZ385"/>
  <c r="BI385" s="1"/>
  <c r="BR385" s="1"/>
  <c r="CO385" s="1"/>
  <c r="CY385" s="1"/>
  <c r="AK385"/>
  <c r="AT385" s="1"/>
  <c r="BC385" s="1"/>
  <c r="BL385" s="1"/>
  <c r="BU385" s="1"/>
  <c r="CR385" s="1"/>
  <c r="DB385" s="1"/>
  <c r="AG385"/>
  <c r="AP385" s="1"/>
  <c r="AY385"/>
  <c r="BH385" s="1"/>
  <c r="BQ385" s="1"/>
  <c r="CN385" s="1"/>
  <c r="N386"/>
  <c r="W386" s="1"/>
  <c r="O386"/>
  <c r="X386" s="1"/>
  <c r="R386"/>
  <c r="Z386" s="1"/>
  <c r="T386"/>
  <c r="AB386" s="1"/>
  <c r="V386"/>
  <c r="AD386" s="1"/>
  <c r="Q386"/>
  <c r="Y386" s="1"/>
  <c r="S386"/>
  <c r="AA386" s="1"/>
  <c r="U386"/>
  <c r="AC386" s="1"/>
  <c r="CI386"/>
  <c r="CJ386" s="1"/>
  <c r="H123"/>
  <c r="I123" s="1"/>
  <c r="J123" s="1"/>
  <c r="C386"/>
  <c r="H386"/>
  <c r="J386"/>
  <c r="E123"/>
  <c r="G123" s="1"/>
  <c r="E386"/>
  <c r="BZ386"/>
  <c r="G386"/>
  <c r="CB386"/>
  <c r="I386"/>
  <c r="CD386"/>
  <c r="K386"/>
  <c r="CF386"/>
  <c r="K123"/>
  <c r="L123" s="1"/>
  <c r="Q123" s="1"/>
  <c r="F386"/>
  <c r="CW384"/>
  <c r="BY385"/>
  <c r="CE386" l="1"/>
  <c r="CC386"/>
  <c r="CA386"/>
  <c r="CX385"/>
  <c r="CZ385"/>
  <c r="AJ386"/>
  <c r="AS386" s="1"/>
  <c r="BB386" s="1"/>
  <c r="BK386" s="1"/>
  <c r="BT386" s="1"/>
  <c r="CQ386" s="1"/>
  <c r="DA386" s="1"/>
  <c r="AM386"/>
  <c r="AV386" s="1"/>
  <c r="BE386" s="1"/>
  <c r="BN386" s="1"/>
  <c r="BW386" s="1"/>
  <c r="CT386" s="1"/>
  <c r="DD386" s="1"/>
  <c r="AI386"/>
  <c r="AR386" s="1"/>
  <c r="BA386"/>
  <c r="BJ386" s="1"/>
  <c r="AF386"/>
  <c r="AO386" s="1"/>
  <c r="AX386"/>
  <c r="BG386" s="1"/>
  <c r="BP386" s="1"/>
  <c r="C125"/>
  <c r="B126"/>
  <c r="B388"/>
  <c r="BS386"/>
  <c r="CP386" s="1"/>
  <c r="CZ386" s="1"/>
  <c r="CM385"/>
  <c r="CW385" s="1"/>
  <c r="R123"/>
  <c r="S123"/>
  <c r="AL386"/>
  <c r="AU386" s="1"/>
  <c r="BD386" s="1"/>
  <c r="BM386" s="1"/>
  <c r="BV386" s="1"/>
  <c r="CS386" s="1"/>
  <c r="DC386" s="1"/>
  <c r="AH386"/>
  <c r="AQ386" s="1"/>
  <c r="AZ386"/>
  <c r="BI386" s="1"/>
  <c r="BR386" s="1"/>
  <c r="CO386" s="1"/>
  <c r="CY386" s="1"/>
  <c r="AK386"/>
  <c r="AT386" s="1"/>
  <c r="BC386" s="1"/>
  <c r="BL386" s="1"/>
  <c r="BU386" s="1"/>
  <c r="CR386" s="1"/>
  <c r="DB386" s="1"/>
  <c r="AG386"/>
  <c r="AP386" s="1"/>
  <c r="AY386"/>
  <c r="BH386" s="1"/>
  <c r="BQ386" s="1"/>
  <c r="CN386" s="1"/>
  <c r="CX386" s="1"/>
  <c r="N387"/>
  <c r="W387" s="1"/>
  <c r="O387"/>
  <c r="X387" s="1"/>
  <c r="R387"/>
  <c r="Z387" s="1"/>
  <c r="T387"/>
  <c r="AB387" s="1"/>
  <c r="V387"/>
  <c r="AD387" s="1"/>
  <c r="Q387"/>
  <c r="Y387" s="1"/>
  <c r="S387"/>
  <c r="AA387" s="1"/>
  <c r="U387"/>
  <c r="AC387" s="1"/>
  <c r="CI387"/>
  <c r="CJ387" s="1"/>
  <c r="H124"/>
  <c r="I124" s="1"/>
  <c r="J124" s="1"/>
  <c r="C387"/>
  <c r="H387"/>
  <c r="J387"/>
  <c r="E124"/>
  <c r="G124" s="1"/>
  <c r="E387"/>
  <c r="BZ387"/>
  <c r="G387"/>
  <c r="CB387"/>
  <c r="I387"/>
  <c r="CD387"/>
  <c r="K387"/>
  <c r="CF387"/>
  <c r="K124"/>
  <c r="L124" s="1"/>
  <c r="Q124" s="1"/>
  <c r="F387"/>
  <c r="U122"/>
  <c r="T122"/>
  <c r="BY386"/>
  <c r="AL387" l="1"/>
  <c r="AU387" s="1"/>
  <c r="BD387" s="1"/>
  <c r="BM387" s="1"/>
  <c r="BV387" s="1"/>
  <c r="AH387"/>
  <c r="AQ387" s="1"/>
  <c r="AZ387"/>
  <c r="BI387" s="1"/>
  <c r="BR387" s="1"/>
  <c r="AK387"/>
  <c r="AT387" s="1"/>
  <c r="BC387" s="1"/>
  <c r="BL387" s="1"/>
  <c r="BU387" s="1"/>
  <c r="CR387" s="1"/>
  <c r="DB387" s="1"/>
  <c r="AG387"/>
  <c r="AP387" s="1"/>
  <c r="AY387"/>
  <c r="BH387" s="1"/>
  <c r="U123"/>
  <c r="T123"/>
  <c r="H125"/>
  <c r="I125" s="1"/>
  <c r="C388"/>
  <c r="H388"/>
  <c r="J388"/>
  <c r="E125"/>
  <c r="G125" s="1"/>
  <c r="E388"/>
  <c r="BZ388"/>
  <c r="G388"/>
  <c r="CB388"/>
  <c r="I388"/>
  <c r="CD388"/>
  <c r="K388"/>
  <c r="CF388"/>
  <c r="K125"/>
  <c r="L125" s="1"/>
  <c r="F388"/>
  <c r="BY387"/>
  <c r="S124"/>
  <c r="R124"/>
  <c r="AJ387"/>
  <c r="AS387" s="1"/>
  <c r="BB387" s="1"/>
  <c r="BK387" s="1"/>
  <c r="BT387" s="1"/>
  <c r="AM387"/>
  <c r="AV387" s="1"/>
  <c r="BE387" s="1"/>
  <c r="BN387" s="1"/>
  <c r="BW387" s="1"/>
  <c r="CT387" s="1"/>
  <c r="DD387" s="1"/>
  <c r="AI387"/>
  <c r="AR387" s="1"/>
  <c r="BA387"/>
  <c r="BJ387" s="1"/>
  <c r="BS387" s="1"/>
  <c r="CP387" s="1"/>
  <c r="CZ387" s="1"/>
  <c r="AF387"/>
  <c r="AO387" s="1"/>
  <c r="AX387"/>
  <c r="BG387" s="1"/>
  <c r="BP387" s="1"/>
  <c r="CM387" s="1"/>
  <c r="CW387" s="1"/>
  <c r="N388"/>
  <c r="W388" s="1"/>
  <c r="O388"/>
  <c r="X388" s="1"/>
  <c r="R388"/>
  <c r="Z388" s="1"/>
  <c r="T388"/>
  <c r="AB388" s="1"/>
  <c r="V388"/>
  <c r="AD388" s="1"/>
  <c r="Q388"/>
  <c r="Y388" s="1"/>
  <c r="S388"/>
  <c r="AA388" s="1"/>
  <c r="U388"/>
  <c r="AC388" s="1"/>
  <c r="CI388"/>
  <c r="CJ388" s="1"/>
  <c r="B127"/>
  <c r="C126"/>
  <c r="B389"/>
  <c r="BQ387"/>
  <c r="CN387" s="1"/>
  <c r="CX387" s="1"/>
  <c r="CE387"/>
  <c r="CC387"/>
  <c r="CA387"/>
  <c r="CM386"/>
  <c r="CW386" s="1"/>
  <c r="CQ387" l="1"/>
  <c r="DA387" s="1"/>
  <c r="CS387"/>
  <c r="DC387" s="1"/>
  <c r="B128"/>
  <c r="C127"/>
  <c r="B390"/>
  <c r="AL388"/>
  <c r="AU388" s="1"/>
  <c r="BD388" s="1"/>
  <c r="BM388" s="1"/>
  <c r="BV388" s="1"/>
  <c r="AH388"/>
  <c r="AQ388" s="1"/>
  <c r="AZ388"/>
  <c r="BI388" s="1"/>
  <c r="BR388" s="1"/>
  <c r="AK388"/>
  <c r="AT388" s="1"/>
  <c r="BC388" s="1"/>
  <c r="BL388" s="1"/>
  <c r="BU388" s="1"/>
  <c r="CR388" s="1"/>
  <c r="DB388" s="1"/>
  <c r="AG388"/>
  <c r="AP388" s="1"/>
  <c r="AY388"/>
  <c r="BH388" s="1"/>
  <c r="BQ388" s="1"/>
  <c r="CN388" s="1"/>
  <c r="J125"/>
  <c r="N125"/>
  <c r="O125" s="1"/>
  <c r="Q125" s="1"/>
  <c r="BY388"/>
  <c r="N389"/>
  <c r="W389" s="1"/>
  <c r="O389"/>
  <c r="X389" s="1"/>
  <c r="R389"/>
  <c r="Z389" s="1"/>
  <c r="T389"/>
  <c r="AB389" s="1"/>
  <c r="V389"/>
  <c r="AD389" s="1"/>
  <c r="Q389"/>
  <c r="Y389" s="1"/>
  <c r="S389"/>
  <c r="AA389" s="1"/>
  <c r="U389"/>
  <c r="AC389" s="1"/>
  <c r="CI389"/>
  <c r="CJ389" s="1"/>
  <c r="H126"/>
  <c r="I126" s="1"/>
  <c r="C389"/>
  <c r="H389"/>
  <c r="J389"/>
  <c r="E126"/>
  <c r="G126" s="1"/>
  <c r="E389"/>
  <c r="BZ389"/>
  <c r="G389"/>
  <c r="CB389"/>
  <c r="I389"/>
  <c r="CD389"/>
  <c r="K389"/>
  <c r="CF389"/>
  <c r="K126"/>
  <c r="L126" s="1"/>
  <c r="F389"/>
  <c r="AJ388"/>
  <c r="AS388" s="1"/>
  <c r="BB388" s="1"/>
  <c r="BK388" s="1"/>
  <c r="BT388" s="1"/>
  <c r="AM388"/>
  <c r="AV388" s="1"/>
  <c r="BE388" s="1"/>
  <c r="BN388" s="1"/>
  <c r="BW388" s="1"/>
  <c r="CT388" s="1"/>
  <c r="DD388" s="1"/>
  <c r="AI388"/>
  <c r="AR388" s="1"/>
  <c r="BA388"/>
  <c r="BJ388" s="1"/>
  <c r="AF388"/>
  <c r="AO388" s="1"/>
  <c r="AX388"/>
  <c r="BG388" s="1"/>
  <c r="T124"/>
  <c r="U124"/>
  <c r="CO387"/>
  <c r="CY387" s="1"/>
  <c r="BS388"/>
  <c r="CP388" s="1"/>
  <c r="CZ388" s="1"/>
  <c r="CE388"/>
  <c r="CC388"/>
  <c r="CA388"/>
  <c r="BP388"/>
  <c r="CM388" s="1"/>
  <c r="CS388" l="1"/>
  <c r="DC388" s="1"/>
  <c r="CQ388"/>
  <c r="DA388" s="1"/>
  <c r="CE389"/>
  <c r="CC389"/>
  <c r="CA389"/>
  <c r="CX388"/>
  <c r="AJ389"/>
  <c r="AS389" s="1"/>
  <c r="BB389" s="1"/>
  <c r="BK389" s="1"/>
  <c r="BT389" s="1"/>
  <c r="AM389"/>
  <c r="AV389" s="1"/>
  <c r="BE389" s="1"/>
  <c r="BN389" s="1"/>
  <c r="BW389" s="1"/>
  <c r="CT389" s="1"/>
  <c r="DD389" s="1"/>
  <c r="AI389"/>
  <c r="AR389" s="1"/>
  <c r="BA389"/>
  <c r="BJ389" s="1"/>
  <c r="AF389"/>
  <c r="AO389" s="1"/>
  <c r="AX389"/>
  <c r="BG389" s="1"/>
  <c r="BP389" s="1"/>
  <c r="B129"/>
  <c r="C128"/>
  <c r="B391"/>
  <c r="BS389"/>
  <c r="CP389" s="1"/>
  <c r="CZ389" s="1"/>
  <c r="CO388"/>
  <c r="CY388" s="1"/>
  <c r="S125"/>
  <c r="R125"/>
  <c r="J126"/>
  <c r="N126"/>
  <c r="O126" s="1"/>
  <c r="Q126" s="1"/>
  <c r="AL389"/>
  <c r="AU389" s="1"/>
  <c r="BD389" s="1"/>
  <c r="BM389" s="1"/>
  <c r="BV389" s="1"/>
  <c r="AH389"/>
  <c r="AQ389" s="1"/>
  <c r="AZ389"/>
  <c r="BI389" s="1"/>
  <c r="BR389" s="1"/>
  <c r="AK389"/>
  <c r="AT389" s="1"/>
  <c r="BC389" s="1"/>
  <c r="BL389" s="1"/>
  <c r="BU389" s="1"/>
  <c r="CR389" s="1"/>
  <c r="DB389" s="1"/>
  <c r="AG389"/>
  <c r="AP389" s="1"/>
  <c r="AY389"/>
  <c r="BH389" s="1"/>
  <c r="BQ389" s="1"/>
  <c r="CN389" s="1"/>
  <c r="N390"/>
  <c r="W390" s="1"/>
  <c r="O390"/>
  <c r="X390" s="1"/>
  <c r="R390"/>
  <c r="Z390" s="1"/>
  <c r="T390"/>
  <c r="AB390" s="1"/>
  <c r="V390"/>
  <c r="AD390" s="1"/>
  <c r="Q390"/>
  <c r="Y390" s="1"/>
  <c r="S390"/>
  <c r="AA390" s="1"/>
  <c r="U390"/>
  <c r="AC390" s="1"/>
  <c r="CI390"/>
  <c r="CJ390" s="1"/>
  <c r="H127"/>
  <c r="I127" s="1"/>
  <c r="C390"/>
  <c r="H390"/>
  <c r="J390"/>
  <c r="E127"/>
  <c r="G127" s="1"/>
  <c r="E390"/>
  <c r="BZ390"/>
  <c r="G390"/>
  <c r="CB390"/>
  <c r="I390"/>
  <c r="CD390"/>
  <c r="K390"/>
  <c r="CF390"/>
  <c r="K127"/>
  <c r="L127" s="1"/>
  <c r="F390"/>
  <c r="CW388"/>
  <c r="BY389"/>
  <c r="CO389" l="1"/>
  <c r="CY389" s="1"/>
  <c r="CS389"/>
  <c r="DC389" s="1"/>
  <c r="CX389"/>
  <c r="CQ389"/>
  <c r="DA389" s="1"/>
  <c r="S126"/>
  <c r="R126"/>
  <c r="J127"/>
  <c r="N127"/>
  <c r="O127" s="1"/>
  <c r="AL390"/>
  <c r="AU390" s="1"/>
  <c r="BD390" s="1"/>
  <c r="BM390" s="1"/>
  <c r="BV390" s="1"/>
  <c r="AH390"/>
  <c r="AQ390" s="1"/>
  <c r="AZ390"/>
  <c r="BI390" s="1"/>
  <c r="BR390" s="1"/>
  <c r="AK390"/>
  <c r="AT390" s="1"/>
  <c r="BC390" s="1"/>
  <c r="BL390" s="1"/>
  <c r="BU390" s="1"/>
  <c r="CR390" s="1"/>
  <c r="DB390" s="1"/>
  <c r="AG390"/>
  <c r="AP390" s="1"/>
  <c r="AY390"/>
  <c r="BH390" s="1"/>
  <c r="BQ390" s="1"/>
  <c r="CN390" s="1"/>
  <c r="C129"/>
  <c r="B130"/>
  <c r="B392"/>
  <c r="BY390"/>
  <c r="AJ390"/>
  <c r="AS390" s="1"/>
  <c r="BB390" s="1"/>
  <c r="BK390" s="1"/>
  <c r="BT390" s="1"/>
  <c r="AM390"/>
  <c r="AV390" s="1"/>
  <c r="BE390" s="1"/>
  <c r="BN390" s="1"/>
  <c r="BW390" s="1"/>
  <c r="CT390" s="1"/>
  <c r="DD390" s="1"/>
  <c r="AI390"/>
  <c r="AR390" s="1"/>
  <c r="BA390"/>
  <c r="BJ390" s="1"/>
  <c r="BS390" s="1"/>
  <c r="CP390" s="1"/>
  <c r="AF390"/>
  <c r="AO390" s="1"/>
  <c r="AX390"/>
  <c r="BG390" s="1"/>
  <c r="BP390" s="1"/>
  <c r="CM390" s="1"/>
  <c r="T125"/>
  <c r="U125"/>
  <c r="N391"/>
  <c r="W391" s="1"/>
  <c r="O391"/>
  <c r="X391" s="1"/>
  <c r="R391"/>
  <c r="Z391" s="1"/>
  <c r="T391"/>
  <c r="AB391" s="1"/>
  <c r="V391"/>
  <c r="AD391" s="1"/>
  <c r="Q391"/>
  <c r="Y391" s="1"/>
  <c r="S391"/>
  <c r="AA391" s="1"/>
  <c r="U391"/>
  <c r="AC391" s="1"/>
  <c r="CI391"/>
  <c r="CJ391" s="1"/>
  <c r="H128"/>
  <c r="I128" s="1"/>
  <c r="C391"/>
  <c r="CA391"/>
  <c r="H391"/>
  <c r="CC391"/>
  <c r="J391"/>
  <c r="CE391"/>
  <c r="E128"/>
  <c r="G128" s="1"/>
  <c r="E391"/>
  <c r="BZ391"/>
  <c r="G391"/>
  <c r="CB391"/>
  <c r="I391"/>
  <c r="CD391"/>
  <c r="K391"/>
  <c r="CF391"/>
  <c r="K128"/>
  <c r="L128" s="1"/>
  <c r="F391"/>
  <c r="Q127"/>
  <c r="CE390"/>
  <c r="CC390"/>
  <c r="CA390"/>
  <c r="CM389"/>
  <c r="CW389" s="1"/>
  <c r="CW390" l="1"/>
  <c r="CZ390"/>
  <c r="CX390"/>
  <c r="CQ390"/>
  <c r="DA390" s="1"/>
  <c r="CS390"/>
  <c r="DC390" s="1"/>
  <c r="R127"/>
  <c r="S127"/>
  <c r="AJ391"/>
  <c r="AS391" s="1"/>
  <c r="BB391" s="1"/>
  <c r="BK391" s="1"/>
  <c r="BT391" s="1"/>
  <c r="CQ391" s="1"/>
  <c r="DA391" s="1"/>
  <c r="AM391"/>
  <c r="AV391" s="1"/>
  <c r="BE391" s="1"/>
  <c r="BN391" s="1"/>
  <c r="BW391" s="1"/>
  <c r="CT391" s="1"/>
  <c r="DD391" s="1"/>
  <c r="AI391"/>
  <c r="AR391" s="1"/>
  <c r="BA391"/>
  <c r="BJ391" s="1"/>
  <c r="AF391"/>
  <c r="AO391" s="1"/>
  <c r="AX391"/>
  <c r="BG391" s="1"/>
  <c r="BP391" s="1"/>
  <c r="H129"/>
  <c r="I129" s="1"/>
  <c r="C392"/>
  <c r="H392"/>
  <c r="J392"/>
  <c r="E129"/>
  <c r="G129" s="1"/>
  <c r="E392"/>
  <c r="BZ392"/>
  <c r="G392"/>
  <c r="CB392"/>
  <c r="I392"/>
  <c r="CD392"/>
  <c r="K392"/>
  <c r="CF392"/>
  <c r="K129"/>
  <c r="L129" s="1"/>
  <c r="F392"/>
  <c r="U126"/>
  <c r="T126"/>
  <c r="BS391"/>
  <c r="CP391" s="1"/>
  <c r="CZ391" s="1"/>
  <c r="CO390"/>
  <c r="CY390" s="1"/>
  <c r="J128"/>
  <c r="N128"/>
  <c r="O128" s="1"/>
  <c r="Q128" s="1"/>
  <c r="AL391"/>
  <c r="AU391" s="1"/>
  <c r="BD391" s="1"/>
  <c r="BM391" s="1"/>
  <c r="BV391" s="1"/>
  <c r="CS391" s="1"/>
  <c r="DC391" s="1"/>
  <c r="AH391"/>
  <c r="AQ391" s="1"/>
  <c r="AZ391"/>
  <c r="BI391" s="1"/>
  <c r="AK391"/>
  <c r="AT391" s="1"/>
  <c r="BC391" s="1"/>
  <c r="BL391" s="1"/>
  <c r="BU391" s="1"/>
  <c r="CR391" s="1"/>
  <c r="DB391" s="1"/>
  <c r="AG391"/>
  <c r="AP391" s="1"/>
  <c r="AY391"/>
  <c r="BH391" s="1"/>
  <c r="BQ391" s="1"/>
  <c r="CN391" s="1"/>
  <c r="N392"/>
  <c r="W392" s="1"/>
  <c r="O392"/>
  <c r="X392" s="1"/>
  <c r="R392"/>
  <c r="Z392" s="1"/>
  <c r="T392"/>
  <c r="AB392" s="1"/>
  <c r="V392"/>
  <c r="AD392" s="1"/>
  <c r="Q392"/>
  <c r="Y392" s="1"/>
  <c r="S392"/>
  <c r="AA392" s="1"/>
  <c r="U392"/>
  <c r="AC392" s="1"/>
  <c r="CI392"/>
  <c r="CJ392" s="1"/>
  <c r="B131"/>
  <c r="C130"/>
  <c r="B393"/>
  <c r="BR391"/>
  <c r="CO391" s="1"/>
  <c r="CY391" s="1"/>
  <c r="BY391"/>
  <c r="CX391" l="1"/>
  <c r="R128"/>
  <c r="S128"/>
  <c r="B132"/>
  <c r="C131"/>
  <c r="B394"/>
  <c r="AL392"/>
  <c r="AU392" s="1"/>
  <c r="BD392" s="1"/>
  <c r="BM392" s="1"/>
  <c r="BV392" s="1"/>
  <c r="AH392"/>
  <c r="AQ392" s="1"/>
  <c r="AZ392"/>
  <c r="BI392" s="1"/>
  <c r="AK392"/>
  <c r="AT392" s="1"/>
  <c r="BC392" s="1"/>
  <c r="BL392" s="1"/>
  <c r="BU392" s="1"/>
  <c r="CR392" s="1"/>
  <c r="DB392" s="1"/>
  <c r="AG392"/>
  <c r="AP392" s="1"/>
  <c r="AY392"/>
  <c r="BH392" s="1"/>
  <c r="BQ392" s="1"/>
  <c r="CN392" s="1"/>
  <c r="CX392" s="1"/>
  <c r="J129"/>
  <c r="N129"/>
  <c r="O129" s="1"/>
  <c r="Q129" s="1"/>
  <c r="BR392"/>
  <c r="BY392"/>
  <c r="N393"/>
  <c r="W393" s="1"/>
  <c r="O393"/>
  <c r="X393" s="1"/>
  <c r="R393"/>
  <c r="Z393" s="1"/>
  <c r="T393"/>
  <c r="AB393" s="1"/>
  <c r="V393"/>
  <c r="AD393" s="1"/>
  <c r="Q393"/>
  <c r="Y393" s="1"/>
  <c r="S393"/>
  <c r="AA393" s="1"/>
  <c r="U393"/>
  <c r="AC393" s="1"/>
  <c r="CI393"/>
  <c r="CJ393" s="1"/>
  <c r="H130"/>
  <c r="I130" s="1"/>
  <c r="C393"/>
  <c r="CA393"/>
  <c r="H393"/>
  <c r="CC393"/>
  <c r="J393"/>
  <c r="CE393"/>
  <c r="E130"/>
  <c r="G130" s="1"/>
  <c r="E393"/>
  <c r="BZ393"/>
  <c r="G393"/>
  <c r="CB393"/>
  <c r="I393"/>
  <c r="CD393"/>
  <c r="K393"/>
  <c r="CF393"/>
  <c r="K130"/>
  <c r="L130" s="1"/>
  <c r="F393"/>
  <c r="AJ392"/>
  <c r="AS392" s="1"/>
  <c r="BB392" s="1"/>
  <c r="BK392" s="1"/>
  <c r="BT392" s="1"/>
  <c r="AM392"/>
  <c r="AV392" s="1"/>
  <c r="BE392" s="1"/>
  <c r="BN392" s="1"/>
  <c r="BW392" s="1"/>
  <c r="CT392" s="1"/>
  <c r="DD392" s="1"/>
  <c r="AI392"/>
  <c r="AR392" s="1"/>
  <c r="BA392"/>
  <c r="BJ392" s="1"/>
  <c r="AF392"/>
  <c r="AO392" s="1"/>
  <c r="AX392"/>
  <c r="BG392" s="1"/>
  <c r="U127"/>
  <c r="T127"/>
  <c r="CM391"/>
  <c r="CW391" s="1"/>
  <c r="BS392"/>
  <c r="CP392" s="1"/>
  <c r="CE392"/>
  <c r="CC392"/>
  <c r="CA392"/>
  <c r="BP392"/>
  <c r="CQ392" l="1"/>
  <c r="DA392" s="1"/>
  <c r="CM392"/>
  <c r="CW392" s="1"/>
  <c r="CZ392"/>
  <c r="CS392"/>
  <c r="DC392" s="1"/>
  <c r="AJ393"/>
  <c r="AS393" s="1"/>
  <c r="BB393" s="1"/>
  <c r="BK393" s="1"/>
  <c r="BT393" s="1"/>
  <c r="CQ393" s="1"/>
  <c r="DA393" s="1"/>
  <c r="AM393"/>
  <c r="AV393" s="1"/>
  <c r="BE393" s="1"/>
  <c r="BN393" s="1"/>
  <c r="BW393" s="1"/>
  <c r="CT393" s="1"/>
  <c r="DD393" s="1"/>
  <c r="AI393"/>
  <c r="AR393" s="1"/>
  <c r="BA393"/>
  <c r="BJ393" s="1"/>
  <c r="AF393"/>
  <c r="AO393" s="1"/>
  <c r="AX393"/>
  <c r="BG393" s="1"/>
  <c r="BP393" s="1"/>
  <c r="B133"/>
  <c r="C132"/>
  <c r="B395"/>
  <c r="BS393"/>
  <c r="CP393" s="1"/>
  <c r="CZ393" s="1"/>
  <c r="CO392"/>
  <c r="CY392" s="1"/>
  <c r="R129"/>
  <c r="S129"/>
  <c r="J130"/>
  <c r="N130"/>
  <c r="O130" s="1"/>
  <c r="Q130" s="1"/>
  <c r="AL393"/>
  <c r="AU393" s="1"/>
  <c r="BD393" s="1"/>
  <c r="BM393" s="1"/>
  <c r="BV393" s="1"/>
  <c r="CS393" s="1"/>
  <c r="DC393" s="1"/>
  <c r="AH393"/>
  <c r="AQ393" s="1"/>
  <c r="AZ393"/>
  <c r="BI393" s="1"/>
  <c r="BR393" s="1"/>
  <c r="CO393" s="1"/>
  <c r="CY393" s="1"/>
  <c r="AK393"/>
  <c r="AT393" s="1"/>
  <c r="BC393" s="1"/>
  <c r="BL393" s="1"/>
  <c r="BU393" s="1"/>
  <c r="CR393" s="1"/>
  <c r="DB393" s="1"/>
  <c r="AG393"/>
  <c r="AP393" s="1"/>
  <c r="AY393"/>
  <c r="BH393" s="1"/>
  <c r="BQ393" s="1"/>
  <c r="CN393" s="1"/>
  <c r="N394"/>
  <c r="W394" s="1"/>
  <c r="O394"/>
  <c r="X394" s="1"/>
  <c r="R394"/>
  <c r="Z394" s="1"/>
  <c r="T394"/>
  <c r="AB394" s="1"/>
  <c r="V394"/>
  <c r="AD394" s="1"/>
  <c r="Q394"/>
  <c r="Y394" s="1"/>
  <c r="S394"/>
  <c r="AA394" s="1"/>
  <c r="U394"/>
  <c r="AC394" s="1"/>
  <c r="CI394"/>
  <c r="CJ394" s="1"/>
  <c r="H131"/>
  <c r="I131" s="1"/>
  <c r="C394"/>
  <c r="H394"/>
  <c r="J394"/>
  <c r="E131"/>
  <c r="G131" s="1"/>
  <c r="E394"/>
  <c r="BZ394"/>
  <c r="G394"/>
  <c r="CB394"/>
  <c r="I394"/>
  <c r="CD394"/>
  <c r="K394"/>
  <c r="CF394"/>
  <c r="K131"/>
  <c r="L131" s="1"/>
  <c r="F394"/>
  <c r="T128"/>
  <c r="U128"/>
  <c r="BY393"/>
  <c r="CE394" l="1"/>
  <c r="CC394"/>
  <c r="CA394"/>
  <c r="CX393"/>
  <c r="R130"/>
  <c r="S130"/>
  <c r="AJ394"/>
  <c r="AS394" s="1"/>
  <c r="BB394" s="1"/>
  <c r="BK394" s="1"/>
  <c r="BT394" s="1"/>
  <c r="AM394"/>
  <c r="AV394" s="1"/>
  <c r="BE394" s="1"/>
  <c r="BN394" s="1"/>
  <c r="BW394" s="1"/>
  <c r="CT394" s="1"/>
  <c r="DD394" s="1"/>
  <c r="AI394"/>
  <c r="AR394" s="1"/>
  <c r="BA394"/>
  <c r="BJ394" s="1"/>
  <c r="AF394"/>
  <c r="AO394" s="1"/>
  <c r="AX394"/>
  <c r="BG394" s="1"/>
  <c r="BP394" s="1"/>
  <c r="C133"/>
  <c r="B134"/>
  <c r="B396"/>
  <c r="BS394"/>
  <c r="CP394" s="1"/>
  <c r="CZ394" s="1"/>
  <c r="CM393"/>
  <c r="CW393" s="1"/>
  <c r="J131"/>
  <c r="N131"/>
  <c r="O131" s="1"/>
  <c r="Q131" s="1"/>
  <c r="AL394"/>
  <c r="AU394" s="1"/>
  <c r="BD394" s="1"/>
  <c r="BM394" s="1"/>
  <c r="BV394" s="1"/>
  <c r="CS394" s="1"/>
  <c r="DC394" s="1"/>
  <c r="AH394"/>
  <c r="AQ394" s="1"/>
  <c r="AZ394"/>
  <c r="BI394" s="1"/>
  <c r="BR394" s="1"/>
  <c r="CO394" s="1"/>
  <c r="CY394" s="1"/>
  <c r="AK394"/>
  <c r="AT394" s="1"/>
  <c r="BC394"/>
  <c r="BL394" s="1"/>
  <c r="BU394" s="1"/>
  <c r="CR394" s="1"/>
  <c r="DB394" s="1"/>
  <c r="AG394"/>
  <c r="AP394" s="1"/>
  <c r="AY394"/>
  <c r="BH394" s="1"/>
  <c r="BQ394" s="1"/>
  <c r="CN394" s="1"/>
  <c r="CX394" s="1"/>
  <c r="T129"/>
  <c r="U129"/>
  <c r="N395"/>
  <c r="W395" s="1"/>
  <c r="O395"/>
  <c r="X395" s="1"/>
  <c r="R395"/>
  <c r="Z395" s="1"/>
  <c r="T395"/>
  <c r="AB395" s="1"/>
  <c r="V395"/>
  <c r="AD395" s="1"/>
  <c r="Q395"/>
  <c r="Y395" s="1"/>
  <c r="S395"/>
  <c r="AA395" s="1"/>
  <c r="U395"/>
  <c r="AC395" s="1"/>
  <c r="CI395"/>
  <c r="CJ395" s="1"/>
  <c r="H132"/>
  <c r="I132" s="1"/>
  <c r="C395"/>
  <c r="H395"/>
  <c r="J395"/>
  <c r="E132"/>
  <c r="G132" s="1"/>
  <c r="E395"/>
  <c r="G395"/>
  <c r="CB395"/>
  <c r="I395"/>
  <c r="CD395"/>
  <c r="K395"/>
  <c r="CF395"/>
  <c r="K132"/>
  <c r="L132" s="1"/>
  <c r="F395"/>
  <c r="BY394"/>
  <c r="CQ394" l="1"/>
  <c r="DA394" s="1"/>
  <c r="BZ395"/>
  <c r="J132"/>
  <c r="N132"/>
  <c r="O132" s="1"/>
  <c r="AL395"/>
  <c r="AU395" s="1"/>
  <c r="BD395" s="1"/>
  <c r="BM395" s="1"/>
  <c r="BV395" s="1"/>
  <c r="AH395"/>
  <c r="AQ395" s="1"/>
  <c r="AZ395"/>
  <c r="BI395" s="1"/>
  <c r="BR395" s="1"/>
  <c r="AK395"/>
  <c r="AT395" s="1"/>
  <c r="BC395" s="1"/>
  <c r="BL395" s="1"/>
  <c r="BU395" s="1"/>
  <c r="CR395" s="1"/>
  <c r="DB395" s="1"/>
  <c r="AG395"/>
  <c r="AP395" s="1"/>
  <c r="AY395"/>
  <c r="BH395" s="1"/>
  <c r="BQ395" s="1"/>
  <c r="CN395" s="1"/>
  <c r="H133"/>
  <c r="I133" s="1"/>
  <c r="C396"/>
  <c r="H396"/>
  <c r="J396"/>
  <c r="E133"/>
  <c r="G133" s="1"/>
  <c r="E396"/>
  <c r="BZ396"/>
  <c r="G396"/>
  <c r="CB396"/>
  <c r="I396"/>
  <c r="CD396"/>
  <c r="K396"/>
  <c r="CF396"/>
  <c r="K133"/>
  <c r="L133" s="1"/>
  <c r="F396"/>
  <c r="BY395"/>
  <c r="R131"/>
  <c r="S131"/>
  <c r="AJ395"/>
  <c r="AS395" s="1"/>
  <c r="BB395" s="1"/>
  <c r="BK395" s="1"/>
  <c r="BT395" s="1"/>
  <c r="AM395"/>
  <c r="AV395" s="1"/>
  <c r="BE395" s="1"/>
  <c r="BN395" s="1"/>
  <c r="BW395" s="1"/>
  <c r="CT395" s="1"/>
  <c r="DD395" s="1"/>
  <c r="AI395"/>
  <c r="AR395" s="1"/>
  <c r="BA395"/>
  <c r="BJ395" s="1"/>
  <c r="BS395" s="1"/>
  <c r="CP395" s="1"/>
  <c r="AF395"/>
  <c r="AO395" s="1"/>
  <c r="AX395"/>
  <c r="BG395" s="1"/>
  <c r="BP395" s="1"/>
  <c r="CM395" s="1"/>
  <c r="N396"/>
  <c r="W396" s="1"/>
  <c r="O396"/>
  <c r="X396" s="1"/>
  <c r="R396"/>
  <c r="Z396" s="1"/>
  <c r="T396"/>
  <c r="AB396" s="1"/>
  <c r="V396"/>
  <c r="AD396" s="1"/>
  <c r="Q396"/>
  <c r="Y396" s="1"/>
  <c r="S396"/>
  <c r="AA396" s="1"/>
  <c r="U396"/>
  <c r="AC396" s="1"/>
  <c r="CI396"/>
  <c r="CJ396" s="1"/>
  <c r="B135"/>
  <c r="C134"/>
  <c r="B397"/>
  <c r="T130"/>
  <c r="U130"/>
  <c r="Q132"/>
  <c r="CE395"/>
  <c r="CC395"/>
  <c r="CA395"/>
  <c r="CM394"/>
  <c r="CW394" s="1"/>
  <c r="CW395" l="1"/>
  <c r="CX395"/>
  <c r="CZ395"/>
  <c r="CS395"/>
  <c r="DC395" s="1"/>
  <c r="CQ395"/>
  <c r="DA395" s="1"/>
  <c r="S132"/>
  <c r="R132"/>
  <c r="B136"/>
  <c r="C135"/>
  <c r="B398"/>
  <c r="AL396"/>
  <c r="AU396" s="1"/>
  <c r="BD396" s="1"/>
  <c r="BM396" s="1"/>
  <c r="BV396" s="1"/>
  <c r="AH396"/>
  <c r="AQ396" s="1"/>
  <c r="AZ396"/>
  <c r="BI396" s="1"/>
  <c r="AK396"/>
  <c r="AT396" s="1"/>
  <c r="BC396" s="1"/>
  <c r="BL396" s="1"/>
  <c r="BU396" s="1"/>
  <c r="CR396" s="1"/>
  <c r="DB396" s="1"/>
  <c r="AG396"/>
  <c r="AP396" s="1"/>
  <c r="AY396"/>
  <c r="BH396" s="1"/>
  <c r="T131"/>
  <c r="U131"/>
  <c r="J133"/>
  <c r="N133"/>
  <c r="O133" s="1"/>
  <c r="BR396"/>
  <c r="BY396"/>
  <c r="N397"/>
  <c r="W397" s="1"/>
  <c r="O397"/>
  <c r="X397" s="1"/>
  <c r="R397"/>
  <c r="Z397" s="1"/>
  <c r="T397"/>
  <c r="AB397" s="1"/>
  <c r="V397"/>
  <c r="AD397" s="1"/>
  <c r="Q397"/>
  <c r="Y397" s="1"/>
  <c r="S397"/>
  <c r="AA397" s="1"/>
  <c r="U397"/>
  <c r="AC397" s="1"/>
  <c r="CI397"/>
  <c r="CJ397" s="1"/>
  <c r="H134"/>
  <c r="I134" s="1"/>
  <c r="C397"/>
  <c r="H397"/>
  <c r="J397"/>
  <c r="E134"/>
  <c r="G134" s="1"/>
  <c r="E397"/>
  <c r="BZ397"/>
  <c r="G397"/>
  <c r="CB397"/>
  <c r="I397"/>
  <c r="CD397"/>
  <c r="K397"/>
  <c r="CF397"/>
  <c r="K134"/>
  <c r="L134" s="1"/>
  <c r="F397"/>
  <c r="AJ396"/>
  <c r="AS396" s="1"/>
  <c r="BB396" s="1"/>
  <c r="BK396" s="1"/>
  <c r="BT396" s="1"/>
  <c r="AM396"/>
  <c r="AV396" s="1"/>
  <c r="BE396" s="1"/>
  <c r="BN396" s="1"/>
  <c r="BW396" s="1"/>
  <c r="CT396" s="1"/>
  <c r="DD396" s="1"/>
  <c r="AI396"/>
  <c r="AR396" s="1"/>
  <c r="BA396"/>
  <c r="BJ396" s="1"/>
  <c r="BS396" s="1"/>
  <c r="CP396" s="1"/>
  <c r="AF396"/>
  <c r="AO396" s="1"/>
  <c r="AX396"/>
  <c r="BG396" s="1"/>
  <c r="BP396" s="1"/>
  <c r="CM396" s="1"/>
  <c r="CO395"/>
  <c r="CY395" s="1"/>
  <c r="Q133"/>
  <c r="BQ396"/>
  <c r="CN396" s="1"/>
  <c r="CX396" s="1"/>
  <c r="CE396"/>
  <c r="CC396"/>
  <c r="CA396"/>
  <c r="CE397" l="1"/>
  <c r="CC397"/>
  <c r="CA397"/>
  <c r="CZ396"/>
  <c r="CS396"/>
  <c r="DC396" s="1"/>
  <c r="CQ396"/>
  <c r="DA396" s="1"/>
  <c r="AJ397"/>
  <c r="AS397" s="1"/>
  <c r="BB397" s="1"/>
  <c r="BK397" s="1"/>
  <c r="BT397" s="1"/>
  <c r="CQ397" s="1"/>
  <c r="DA397" s="1"/>
  <c r="AM397"/>
  <c r="AV397" s="1"/>
  <c r="BE397" s="1"/>
  <c r="BN397" s="1"/>
  <c r="BW397" s="1"/>
  <c r="CT397" s="1"/>
  <c r="DD397" s="1"/>
  <c r="AI397"/>
  <c r="AR397" s="1"/>
  <c r="BA397"/>
  <c r="BJ397" s="1"/>
  <c r="AF397"/>
  <c r="AO397" s="1"/>
  <c r="AX397"/>
  <c r="BG397" s="1"/>
  <c r="BP397" s="1"/>
  <c r="B137"/>
  <c r="C136"/>
  <c r="B399"/>
  <c r="U132"/>
  <c r="T132"/>
  <c r="BS397"/>
  <c r="CP397" s="1"/>
  <c r="CO396"/>
  <c r="CY396" s="1"/>
  <c r="R133"/>
  <c r="S133"/>
  <c r="J134"/>
  <c r="N134"/>
  <c r="O134" s="1"/>
  <c r="Q134" s="1"/>
  <c r="AL397"/>
  <c r="AU397" s="1"/>
  <c r="BD397" s="1"/>
  <c r="BM397" s="1"/>
  <c r="BV397" s="1"/>
  <c r="CS397" s="1"/>
  <c r="DC397" s="1"/>
  <c r="AH397"/>
  <c r="AQ397" s="1"/>
  <c r="AZ397"/>
  <c r="BI397" s="1"/>
  <c r="BR397" s="1"/>
  <c r="CO397" s="1"/>
  <c r="CY397" s="1"/>
  <c r="AK397"/>
  <c r="AT397" s="1"/>
  <c r="BC397" s="1"/>
  <c r="BL397" s="1"/>
  <c r="BU397" s="1"/>
  <c r="CR397" s="1"/>
  <c r="DB397" s="1"/>
  <c r="AG397"/>
  <c r="AP397" s="1"/>
  <c r="AY397"/>
  <c r="BH397" s="1"/>
  <c r="BQ397" s="1"/>
  <c r="CN397" s="1"/>
  <c r="CX397" s="1"/>
  <c r="N398"/>
  <c r="W398" s="1"/>
  <c r="O398"/>
  <c r="X398" s="1"/>
  <c r="R398"/>
  <c r="Z398" s="1"/>
  <c r="T398"/>
  <c r="AB398" s="1"/>
  <c r="V398"/>
  <c r="AD398" s="1"/>
  <c r="Q398"/>
  <c r="Y398" s="1"/>
  <c r="S398"/>
  <c r="AA398" s="1"/>
  <c r="U398"/>
  <c r="AC398" s="1"/>
  <c r="CI398"/>
  <c r="CJ398" s="1"/>
  <c r="H135"/>
  <c r="I135" s="1"/>
  <c r="C398"/>
  <c r="H398"/>
  <c r="J398"/>
  <c r="E135"/>
  <c r="G135" s="1"/>
  <c r="E398"/>
  <c r="BZ398"/>
  <c r="G398"/>
  <c r="CB398"/>
  <c r="I398"/>
  <c r="CD398"/>
  <c r="K398"/>
  <c r="CF398"/>
  <c r="K135"/>
  <c r="L135" s="1"/>
  <c r="F398"/>
  <c r="CW396"/>
  <c r="BY397"/>
  <c r="R134" l="1"/>
  <c r="S134"/>
  <c r="J135"/>
  <c r="N135"/>
  <c r="O135" s="1"/>
  <c r="Q135" s="1"/>
  <c r="AL398"/>
  <c r="AU398" s="1"/>
  <c r="BD398" s="1"/>
  <c r="BM398" s="1"/>
  <c r="BV398" s="1"/>
  <c r="AH398"/>
  <c r="AQ398" s="1"/>
  <c r="AZ398"/>
  <c r="BI398" s="1"/>
  <c r="BR398" s="1"/>
  <c r="AK398"/>
  <c r="AT398" s="1"/>
  <c r="BC398" s="1"/>
  <c r="BL398" s="1"/>
  <c r="BU398" s="1"/>
  <c r="CR398" s="1"/>
  <c r="DB398" s="1"/>
  <c r="AG398"/>
  <c r="AP398" s="1"/>
  <c r="AY398"/>
  <c r="BH398" s="1"/>
  <c r="BQ398" s="1"/>
  <c r="CN398" s="1"/>
  <c r="CX398" s="1"/>
  <c r="T133"/>
  <c r="U133"/>
  <c r="C137"/>
  <c r="B138"/>
  <c r="B400"/>
  <c r="BY398"/>
  <c r="AJ398"/>
  <c r="AS398" s="1"/>
  <c r="BB398" s="1"/>
  <c r="BK398" s="1"/>
  <c r="BT398" s="1"/>
  <c r="AM398"/>
  <c r="AV398" s="1"/>
  <c r="BE398" s="1"/>
  <c r="BN398" s="1"/>
  <c r="BW398" s="1"/>
  <c r="CT398" s="1"/>
  <c r="DD398" s="1"/>
  <c r="AI398"/>
  <c r="AR398" s="1"/>
  <c r="BA398"/>
  <c r="BJ398" s="1"/>
  <c r="AF398"/>
  <c r="AO398" s="1"/>
  <c r="AX398"/>
  <c r="BG398" s="1"/>
  <c r="BP398" s="1"/>
  <c r="CM398" s="1"/>
  <c r="CW398" s="1"/>
  <c r="N399"/>
  <c r="W399" s="1"/>
  <c r="O399"/>
  <c r="X399" s="1"/>
  <c r="R399"/>
  <c r="Z399" s="1"/>
  <c r="T399"/>
  <c r="AB399" s="1"/>
  <c r="V399"/>
  <c r="AD399" s="1"/>
  <c r="Q399"/>
  <c r="Y399" s="1"/>
  <c r="S399"/>
  <c r="AA399" s="1"/>
  <c r="U399"/>
  <c r="AC399" s="1"/>
  <c r="CI399"/>
  <c r="CJ399" s="1"/>
  <c r="H136"/>
  <c r="I136" s="1"/>
  <c r="C399"/>
  <c r="CA399"/>
  <c r="H399"/>
  <c r="CC399"/>
  <c r="J399"/>
  <c r="CE399"/>
  <c r="E136"/>
  <c r="G136" s="1"/>
  <c r="E399"/>
  <c r="BZ399"/>
  <c r="G399"/>
  <c r="CB399"/>
  <c r="I399"/>
  <c r="CD399"/>
  <c r="K399"/>
  <c r="CF399"/>
  <c r="K136"/>
  <c r="L136" s="1"/>
  <c r="F399"/>
  <c r="BS398"/>
  <c r="CP398" s="1"/>
  <c r="CZ398" s="1"/>
  <c r="CE398"/>
  <c r="CC398"/>
  <c r="CA398"/>
  <c r="CM397"/>
  <c r="CW397" s="1"/>
  <c r="CZ397"/>
  <c r="CO398" l="1"/>
  <c r="CY398" s="1"/>
  <c r="CQ398"/>
  <c r="DA398" s="1"/>
  <c r="CS398"/>
  <c r="DC398" s="1"/>
  <c r="R135"/>
  <c r="S135"/>
  <c r="AJ399"/>
  <c r="AS399" s="1"/>
  <c r="BB399" s="1"/>
  <c r="BK399" s="1"/>
  <c r="BT399" s="1"/>
  <c r="CQ399" s="1"/>
  <c r="DA399" s="1"/>
  <c r="AM399"/>
  <c r="AV399" s="1"/>
  <c r="BE399" s="1"/>
  <c r="BN399" s="1"/>
  <c r="BW399" s="1"/>
  <c r="CT399" s="1"/>
  <c r="DD399" s="1"/>
  <c r="AI399"/>
  <c r="AR399" s="1"/>
  <c r="BA399"/>
  <c r="BJ399" s="1"/>
  <c r="AF399"/>
  <c r="AO399" s="1"/>
  <c r="AX399"/>
  <c r="BG399" s="1"/>
  <c r="BP399" s="1"/>
  <c r="H137"/>
  <c r="I137" s="1"/>
  <c r="C400"/>
  <c r="H400"/>
  <c r="J400"/>
  <c r="E137"/>
  <c r="G137" s="1"/>
  <c r="E400"/>
  <c r="BZ400"/>
  <c r="G400"/>
  <c r="CB400"/>
  <c r="I400"/>
  <c r="CD400"/>
  <c r="K400"/>
  <c r="CF400"/>
  <c r="K137"/>
  <c r="L137" s="1"/>
  <c r="F400"/>
  <c r="BS399"/>
  <c r="CP399" s="1"/>
  <c r="CZ399" s="1"/>
  <c r="J136"/>
  <c r="N136"/>
  <c r="O136" s="1"/>
  <c r="Q136" s="1"/>
  <c r="AL399"/>
  <c r="AU399" s="1"/>
  <c r="BD399" s="1"/>
  <c r="BM399" s="1"/>
  <c r="BV399" s="1"/>
  <c r="CS399" s="1"/>
  <c r="DC399" s="1"/>
  <c r="AH399"/>
  <c r="AQ399" s="1"/>
  <c r="AZ399"/>
  <c r="BI399" s="1"/>
  <c r="AK399"/>
  <c r="AT399" s="1"/>
  <c r="BC399" s="1"/>
  <c r="BL399" s="1"/>
  <c r="BU399" s="1"/>
  <c r="CR399" s="1"/>
  <c r="DB399" s="1"/>
  <c r="AG399"/>
  <c r="AP399" s="1"/>
  <c r="AY399"/>
  <c r="BH399" s="1"/>
  <c r="BQ399" s="1"/>
  <c r="CN399" s="1"/>
  <c r="CX399" s="1"/>
  <c r="N400"/>
  <c r="W400" s="1"/>
  <c r="O400"/>
  <c r="X400" s="1"/>
  <c r="R400"/>
  <c r="Z400" s="1"/>
  <c r="T400"/>
  <c r="AB400" s="1"/>
  <c r="V400"/>
  <c r="AD400" s="1"/>
  <c r="Q400"/>
  <c r="Y400" s="1"/>
  <c r="S400"/>
  <c r="AA400" s="1"/>
  <c r="U400"/>
  <c r="AC400" s="1"/>
  <c r="CI400"/>
  <c r="CJ400" s="1"/>
  <c r="B139"/>
  <c r="C138"/>
  <c r="B401"/>
  <c r="U134"/>
  <c r="T134"/>
  <c r="BR399"/>
  <c r="CO399" s="1"/>
  <c r="BY399"/>
  <c r="CY399" l="1"/>
  <c r="R136"/>
  <c r="S136"/>
  <c r="B140"/>
  <c r="C139"/>
  <c r="B402"/>
  <c r="AL400"/>
  <c r="AU400" s="1"/>
  <c r="BD400" s="1"/>
  <c r="BM400" s="1"/>
  <c r="BV400" s="1"/>
  <c r="AH400"/>
  <c r="AQ400" s="1"/>
  <c r="AZ400"/>
  <c r="BI400" s="1"/>
  <c r="BR400" s="1"/>
  <c r="AK400"/>
  <c r="AT400" s="1"/>
  <c r="BC400" s="1"/>
  <c r="BL400" s="1"/>
  <c r="BU400" s="1"/>
  <c r="CR400" s="1"/>
  <c r="DB400" s="1"/>
  <c r="AG400"/>
  <c r="AP400" s="1"/>
  <c r="AY400"/>
  <c r="BH400" s="1"/>
  <c r="J137"/>
  <c r="N137"/>
  <c r="O137" s="1"/>
  <c r="CM399"/>
  <c r="CW399" s="1"/>
  <c r="BY400"/>
  <c r="N401"/>
  <c r="W401" s="1"/>
  <c r="O401"/>
  <c r="X401" s="1"/>
  <c r="R401"/>
  <c r="Z401" s="1"/>
  <c r="T401"/>
  <c r="AB401" s="1"/>
  <c r="V401"/>
  <c r="AD401" s="1"/>
  <c r="Q401"/>
  <c r="Y401" s="1"/>
  <c r="S401"/>
  <c r="AA401" s="1"/>
  <c r="U401"/>
  <c r="AC401" s="1"/>
  <c r="CI401"/>
  <c r="CJ401" s="1"/>
  <c r="H138"/>
  <c r="I138" s="1"/>
  <c r="C401"/>
  <c r="H401"/>
  <c r="J401"/>
  <c r="E138"/>
  <c r="G138" s="1"/>
  <c r="E401"/>
  <c r="BZ401"/>
  <c r="G401"/>
  <c r="CB401"/>
  <c r="I401"/>
  <c r="CD401"/>
  <c r="K401"/>
  <c r="CF401"/>
  <c r="K138"/>
  <c r="L138" s="1"/>
  <c r="F401"/>
  <c r="AJ400"/>
  <c r="AS400" s="1"/>
  <c r="BB400" s="1"/>
  <c r="BK400" s="1"/>
  <c r="BT400" s="1"/>
  <c r="AM400"/>
  <c r="AV400" s="1"/>
  <c r="BE400" s="1"/>
  <c r="BN400" s="1"/>
  <c r="BW400" s="1"/>
  <c r="CT400" s="1"/>
  <c r="DD400" s="1"/>
  <c r="AI400"/>
  <c r="AR400" s="1"/>
  <c r="BA400"/>
  <c r="BJ400" s="1"/>
  <c r="AF400"/>
  <c r="AO400" s="1"/>
  <c r="AX400"/>
  <c r="BG400" s="1"/>
  <c r="BP400" s="1"/>
  <c r="CM400" s="1"/>
  <c r="U135"/>
  <c r="T135"/>
  <c r="Q137"/>
  <c r="BS400"/>
  <c r="CP400" s="1"/>
  <c r="BQ400"/>
  <c r="CN400" s="1"/>
  <c r="CX400" s="1"/>
  <c r="CE400"/>
  <c r="CC400"/>
  <c r="CA400"/>
  <c r="CZ400" l="1"/>
  <c r="CW400"/>
  <c r="CQ400"/>
  <c r="DA400" s="1"/>
  <c r="CS400"/>
  <c r="DC400" s="1"/>
  <c r="J138"/>
  <c r="N138"/>
  <c r="O138" s="1"/>
  <c r="AL401"/>
  <c r="AU401" s="1"/>
  <c r="BD401" s="1"/>
  <c r="BM401" s="1"/>
  <c r="BV401" s="1"/>
  <c r="AH401"/>
  <c r="AQ401" s="1"/>
  <c r="AZ401"/>
  <c r="BI401" s="1"/>
  <c r="BR401" s="1"/>
  <c r="AK401"/>
  <c r="AT401" s="1"/>
  <c r="BC401" s="1"/>
  <c r="BL401" s="1"/>
  <c r="BU401" s="1"/>
  <c r="CR401" s="1"/>
  <c r="DB401" s="1"/>
  <c r="AG401"/>
  <c r="AP401" s="1"/>
  <c r="AY401"/>
  <c r="BH401" s="1"/>
  <c r="BQ401" s="1"/>
  <c r="CN401" s="1"/>
  <c r="B141"/>
  <c r="C140"/>
  <c r="B403"/>
  <c r="BY401"/>
  <c r="R137"/>
  <c r="S137"/>
  <c r="AJ401"/>
  <c r="AS401" s="1"/>
  <c r="BB401" s="1"/>
  <c r="BK401" s="1"/>
  <c r="BT401" s="1"/>
  <c r="AM401"/>
  <c r="AV401" s="1"/>
  <c r="BE401" s="1"/>
  <c r="BN401" s="1"/>
  <c r="BW401" s="1"/>
  <c r="CT401" s="1"/>
  <c r="DD401" s="1"/>
  <c r="AI401"/>
  <c r="AR401" s="1"/>
  <c r="BA401"/>
  <c r="BJ401" s="1"/>
  <c r="AF401"/>
  <c r="AO401" s="1"/>
  <c r="AX401"/>
  <c r="BG401" s="1"/>
  <c r="BP401" s="1"/>
  <c r="CM401" s="1"/>
  <c r="N402"/>
  <c r="W402" s="1"/>
  <c r="O402"/>
  <c r="X402" s="1"/>
  <c r="R402"/>
  <c r="Z402" s="1"/>
  <c r="T402"/>
  <c r="AB402" s="1"/>
  <c r="V402"/>
  <c r="AD402" s="1"/>
  <c r="Q402"/>
  <c r="Y402" s="1"/>
  <c r="S402"/>
  <c r="AA402" s="1"/>
  <c r="U402"/>
  <c r="AC402" s="1"/>
  <c r="CI402"/>
  <c r="CJ402" s="1"/>
  <c r="H139"/>
  <c r="I139" s="1"/>
  <c r="C402"/>
  <c r="H402"/>
  <c r="J402"/>
  <c r="E139"/>
  <c r="G139" s="1"/>
  <c r="E402"/>
  <c r="BZ402"/>
  <c r="G402"/>
  <c r="CB402"/>
  <c r="I402"/>
  <c r="CD402"/>
  <c r="K402"/>
  <c r="CF402"/>
  <c r="K139"/>
  <c r="L139" s="1"/>
  <c r="F402"/>
  <c r="U136"/>
  <c r="T136"/>
  <c r="Q138"/>
  <c r="BS401"/>
  <c r="CP401" s="1"/>
  <c r="CE401"/>
  <c r="CC401"/>
  <c r="CA401"/>
  <c r="CO400"/>
  <c r="CY400" s="1"/>
  <c r="CZ401" l="1"/>
  <c r="CW401"/>
  <c r="CX401"/>
  <c r="CE402"/>
  <c r="CS401"/>
  <c r="DC401" s="1"/>
  <c r="CQ401"/>
  <c r="DA401" s="1"/>
  <c r="S138"/>
  <c r="R138"/>
  <c r="AJ402"/>
  <c r="AS402" s="1"/>
  <c r="BB402" s="1"/>
  <c r="BK402" s="1"/>
  <c r="BT402" s="1"/>
  <c r="AM402"/>
  <c r="AV402" s="1"/>
  <c r="BE402" s="1"/>
  <c r="BN402" s="1"/>
  <c r="BW402" s="1"/>
  <c r="CT402" s="1"/>
  <c r="DD402" s="1"/>
  <c r="AI402"/>
  <c r="AR402" s="1"/>
  <c r="BA402"/>
  <c r="BJ402" s="1"/>
  <c r="AF402"/>
  <c r="AO402" s="1"/>
  <c r="AX402"/>
  <c r="BG402" s="1"/>
  <c r="BP402" s="1"/>
  <c r="C141"/>
  <c r="B142"/>
  <c r="B404"/>
  <c r="BS402"/>
  <c r="CP402" s="1"/>
  <c r="CC402"/>
  <c r="CA402"/>
  <c r="CO401"/>
  <c r="CY401" s="1"/>
  <c r="J139"/>
  <c r="N139"/>
  <c r="O139" s="1"/>
  <c r="Q139" s="1"/>
  <c r="AL402"/>
  <c r="AU402" s="1"/>
  <c r="BD402" s="1"/>
  <c r="BM402" s="1"/>
  <c r="BV402" s="1"/>
  <c r="CS402" s="1"/>
  <c r="DC402" s="1"/>
  <c r="AH402"/>
  <c r="AQ402" s="1"/>
  <c r="AZ402"/>
  <c r="BI402" s="1"/>
  <c r="BR402" s="1"/>
  <c r="CO402" s="1"/>
  <c r="AK402"/>
  <c r="AT402" s="1"/>
  <c r="BC402" s="1"/>
  <c r="BL402" s="1"/>
  <c r="BU402" s="1"/>
  <c r="CR402" s="1"/>
  <c r="DB402" s="1"/>
  <c r="AG402"/>
  <c r="AP402" s="1"/>
  <c r="AY402"/>
  <c r="BH402" s="1"/>
  <c r="BQ402" s="1"/>
  <c r="CN402" s="1"/>
  <c r="U137"/>
  <c r="T137"/>
  <c r="N403"/>
  <c r="W403" s="1"/>
  <c r="O403"/>
  <c r="X403" s="1"/>
  <c r="R403"/>
  <c r="Z403" s="1"/>
  <c r="T403"/>
  <c r="AB403" s="1"/>
  <c r="V403"/>
  <c r="AD403" s="1"/>
  <c r="Q403"/>
  <c r="Y403" s="1"/>
  <c r="S403"/>
  <c r="AA403" s="1"/>
  <c r="U403"/>
  <c r="AC403" s="1"/>
  <c r="CI403"/>
  <c r="CJ403" s="1"/>
  <c r="H140"/>
  <c r="I140" s="1"/>
  <c r="C403"/>
  <c r="H403"/>
  <c r="J403"/>
  <c r="E140"/>
  <c r="G140" s="1"/>
  <c r="E403"/>
  <c r="G403"/>
  <c r="CB403"/>
  <c r="I403"/>
  <c r="CD403"/>
  <c r="K403"/>
  <c r="CF403"/>
  <c r="K140"/>
  <c r="L140" s="1"/>
  <c r="F403"/>
  <c r="BY402"/>
  <c r="CX402" l="1"/>
  <c r="CY402"/>
  <c r="CZ402"/>
  <c r="BZ403"/>
  <c r="CQ402"/>
  <c r="DA402" s="1"/>
  <c r="R139"/>
  <c r="S139"/>
  <c r="J140"/>
  <c r="N140"/>
  <c r="O140" s="1"/>
  <c r="AL403"/>
  <c r="AU403" s="1"/>
  <c r="BD403" s="1"/>
  <c r="BM403" s="1"/>
  <c r="BV403" s="1"/>
  <c r="AH403"/>
  <c r="AQ403" s="1"/>
  <c r="AZ403"/>
  <c r="BI403" s="1"/>
  <c r="AK403"/>
  <c r="AT403" s="1"/>
  <c r="BC403" s="1"/>
  <c r="BL403" s="1"/>
  <c r="BU403" s="1"/>
  <c r="CR403" s="1"/>
  <c r="DB403" s="1"/>
  <c r="AG403"/>
  <c r="AP403" s="1"/>
  <c r="AY403"/>
  <c r="BH403" s="1"/>
  <c r="BQ403" s="1"/>
  <c r="CN403" s="1"/>
  <c r="H141"/>
  <c r="I141" s="1"/>
  <c r="C404"/>
  <c r="H404"/>
  <c r="J404"/>
  <c r="E141"/>
  <c r="G141" s="1"/>
  <c r="E404"/>
  <c r="BZ404"/>
  <c r="G404"/>
  <c r="CB404"/>
  <c r="I404"/>
  <c r="CD404"/>
  <c r="K404"/>
  <c r="CF404"/>
  <c r="K141"/>
  <c r="L141" s="1"/>
  <c r="F404"/>
  <c r="U138"/>
  <c r="T138"/>
  <c r="BR403"/>
  <c r="BY403"/>
  <c r="AJ403"/>
  <c r="AS403" s="1"/>
  <c r="BB403" s="1"/>
  <c r="BK403" s="1"/>
  <c r="BT403" s="1"/>
  <c r="AM403"/>
  <c r="AV403" s="1"/>
  <c r="BE403" s="1"/>
  <c r="BN403" s="1"/>
  <c r="BW403" s="1"/>
  <c r="CT403" s="1"/>
  <c r="DD403" s="1"/>
  <c r="AI403"/>
  <c r="AR403" s="1"/>
  <c r="BA403"/>
  <c r="BJ403" s="1"/>
  <c r="BS403" s="1"/>
  <c r="CP403" s="1"/>
  <c r="AF403"/>
  <c r="AO403" s="1"/>
  <c r="AX403"/>
  <c r="BG403" s="1"/>
  <c r="BP403" s="1"/>
  <c r="CM403" s="1"/>
  <c r="N404"/>
  <c r="W404" s="1"/>
  <c r="O404"/>
  <c r="X404" s="1"/>
  <c r="R404"/>
  <c r="Z404" s="1"/>
  <c r="T404"/>
  <c r="AB404" s="1"/>
  <c r="V404"/>
  <c r="AD404" s="1"/>
  <c r="Q404"/>
  <c r="Y404" s="1"/>
  <c r="S404"/>
  <c r="AA404" s="1"/>
  <c r="U404"/>
  <c r="AC404" s="1"/>
  <c r="CI404"/>
  <c r="CJ404" s="1"/>
  <c r="B143"/>
  <c r="C142"/>
  <c r="B405"/>
  <c r="Q140"/>
  <c r="CE403"/>
  <c r="CC403"/>
  <c r="CA403"/>
  <c r="CM402"/>
  <c r="CW402" s="1"/>
  <c r="CX403" l="1"/>
  <c r="CW403"/>
  <c r="CQ403"/>
  <c r="DA403" s="1"/>
  <c r="CZ403"/>
  <c r="R140"/>
  <c r="S140"/>
  <c r="B144"/>
  <c r="C143"/>
  <c r="B406"/>
  <c r="AL404"/>
  <c r="AU404" s="1"/>
  <c r="BD404" s="1"/>
  <c r="BM404" s="1"/>
  <c r="BV404" s="1"/>
  <c r="AH404"/>
  <c r="AQ404" s="1"/>
  <c r="AZ404"/>
  <c r="BI404" s="1"/>
  <c r="BR404" s="1"/>
  <c r="AK404"/>
  <c r="AT404" s="1"/>
  <c r="BC404" s="1"/>
  <c r="BL404" s="1"/>
  <c r="BU404" s="1"/>
  <c r="CR404" s="1"/>
  <c r="DB404" s="1"/>
  <c r="AG404"/>
  <c r="AP404" s="1"/>
  <c r="AY404"/>
  <c r="BH404" s="1"/>
  <c r="BQ404" s="1"/>
  <c r="CN404" s="1"/>
  <c r="CX404" s="1"/>
  <c r="J141"/>
  <c r="N141"/>
  <c r="O141" s="1"/>
  <c r="CS403"/>
  <c r="DC403" s="1"/>
  <c r="BY404"/>
  <c r="N405"/>
  <c r="W405" s="1"/>
  <c r="O405"/>
  <c r="X405" s="1"/>
  <c r="R405"/>
  <c r="Z405" s="1"/>
  <c r="T405"/>
  <c r="AB405" s="1"/>
  <c r="V405"/>
  <c r="AD405" s="1"/>
  <c r="Q405"/>
  <c r="Y405" s="1"/>
  <c r="S405"/>
  <c r="AA405" s="1"/>
  <c r="U405"/>
  <c r="AC405" s="1"/>
  <c r="CI405"/>
  <c r="CJ405" s="1"/>
  <c r="H142"/>
  <c r="I142" s="1"/>
  <c r="C405"/>
  <c r="H405"/>
  <c r="J405"/>
  <c r="E142"/>
  <c r="G142" s="1"/>
  <c r="E405"/>
  <c r="BZ405"/>
  <c r="G405"/>
  <c r="CB405"/>
  <c r="I405"/>
  <c r="CD405"/>
  <c r="K405"/>
  <c r="CF405"/>
  <c r="K142"/>
  <c r="L142" s="1"/>
  <c r="F405"/>
  <c r="AJ404"/>
  <c r="AS404" s="1"/>
  <c r="BB404" s="1"/>
  <c r="BK404" s="1"/>
  <c r="BT404" s="1"/>
  <c r="AM404"/>
  <c r="AV404" s="1"/>
  <c r="BE404" s="1"/>
  <c r="BN404" s="1"/>
  <c r="BW404" s="1"/>
  <c r="CT404" s="1"/>
  <c r="DD404" s="1"/>
  <c r="AI404"/>
  <c r="AR404" s="1"/>
  <c r="BA404"/>
  <c r="BJ404" s="1"/>
  <c r="BS404" s="1"/>
  <c r="CP404" s="1"/>
  <c r="AF404"/>
  <c r="AO404" s="1"/>
  <c r="AX404"/>
  <c r="BG404" s="1"/>
  <c r="BP404" s="1"/>
  <c r="CM404" s="1"/>
  <c r="U139"/>
  <c r="T139"/>
  <c r="CO403"/>
  <c r="CY403" s="1"/>
  <c r="Q141"/>
  <c r="CE404"/>
  <c r="CC404"/>
  <c r="CA404"/>
  <c r="CW404" l="1"/>
  <c r="CZ404"/>
  <c r="CQ404"/>
  <c r="DA404" s="1"/>
  <c r="CS404"/>
  <c r="DC404" s="1"/>
  <c r="R141"/>
  <c r="S141"/>
  <c r="J142"/>
  <c r="N142"/>
  <c r="O142" s="1"/>
  <c r="AL405"/>
  <c r="AU405" s="1"/>
  <c r="BD405" s="1"/>
  <c r="BM405" s="1"/>
  <c r="BV405" s="1"/>
  <c r="AH405"/>
  <c r="AQ405" s="1"/>
  <c r="AZ405"/>
  <c r="BI405" s="1"/>
  <c r="BR405" s="1"/>
  <c r="AK405"/>
  <c r="AT405" s="1"/>
  <c r="BC405" s="1"/>
  <c r="BL405" s="1"/>
  <c r="BU405" s="1"/>
  <c r="CR405" s="1"/>
  <c r="DB405" s="1"/>
  <c r="AG405"/>
  <c r="AP405" s="1"/>
  <c r="AY405"/>
  <c r="BH405" s="1"/>
  <c r="BQ405" s="1"/>
  <c r="CN405" s="1"/>
  <c r="CX405" s="1"/>
  <c r="B145"/>
  <c r="C144"/>
  <c r="B407"/>
  <c r="BY405"/>
  <c r="AJ405"/>
  <c r="AS405" s="1"/>
  <c r="BB405" s="1"/>
  <c r="BK405" s="1"/>
  <c r="BT405" s="1"/>
  <c r="AM405"/>
  <c r="AV405" s="1"/>
  <c r="BE405" s="1"/>
  <c r="BN405" s="1"/>
  <c r="BW405" s="1"/>
  <c r="CT405" s="1"/>
  <c r="DD405" s="1"/>
  <c r="AI405"/>
  <c r="AR405" s="1"/>
  <c r="BA405"/>
  <c r="BJ405" s="1"/>
  <c r="AF405"/>
  <c r="AO405" s="1"/>
  <c r="AX405"/>
  <c r="BG405" s="1"/>
  <c r="BP405" s="1"/>
  <c r="CM405" s="1"/>
  <c r="CW405" s="1"/>
  <c r="N406"/>
  <c r="W406" s="1"/>
  <c r="O406"/>
  <c r="X406" s="1"/>
  <c r="R406"/>
  <c r="Z406" s="1"/>
  <c r="T406"/>
  <c r="AB406" s="1"/>
  <c r="V406"/>
  <c r="AD406" s="1"/>
  <c r="Q406"/>
  <c r="Y406" s="1"/>
  <c r="S406"/>
  <c r="AA406" s="1"/>
  <c r="U406"/>
  <c r="AC406" s="1"/>
  <c r="CI406"/>
  <c r="CJ406" s="1"/>
  <c r="H143"/>
  <c r="I143" s="1"/>
  <c r="C406"/>
  <c r="H406"/>
  <c r="J406"/>
  <c r="E143"/>
  <c r="G143" s="1"/>
  <c r="E406"/>
  <c r="BZ406"/>
  <c r="G406"/>
  <c r="CB406"/>
  <c r="I406"/>
  <c r="CD406"/>
  <c r="K406"/>
  <c r="CF406"/>
  <c r="K143"/>
  <c r="L143" s="1"/>
  <c r="F406"/>
  <c r="U140"/>
  <c r="T140"/>
  <c r="Q142"/>
  <c r="BS405"/>
  <c r="CP405" s="1"/>
  <c r="CZ405" s="1"/>
  <c r="CE405"/>
  <c r="CC405"/>
  <c r="CA405"/>
  <c r="CO404"/>
  <c r="CY404" s="1"/>
  <c r="CQ405" l="1"/>
  <c r="DA405" s="1"/>
  <c r="S142"/>
  <c r="R142"/>
  <c r="AJ406"/>
  <c r="AS406" s="1"/>
  <c r="BB406" s="1"/>
  <c r="BK406" s="1"/>
  <c r="BT406" s="1"/>
  <c r="AM406"/>
  <c r="AV406" s="1"/>
  <c r="BE406" s="1"/>
  <c r="BN406" s="1"/>
  <c r="BW406" s="1"/>
  <c r="CT406" s="1"/>
  <c r="DD406" s="1"/>
  <c r="AI406"/>
  <c r="AR406" s="1"/>
  <c r="BA406"/>
  <c r="BJ406" s="1"/>
  <c r="AF406"/>
  <c r="AO406" s="1"/>
  <c r="AX406"/>
  <c r="BG406" s="1"/>
  <c r="BP406" s="1"/>
  <c r="C145"/>
  <c r="B146"/>
  <c r="B408"/>
  <c r="BS406"/>
  <c r="CP406" s="1"/>
  <c r="CZ406" s="1"/>
  <c r="CE406"/>
  <c r="CC406"/>
  <c r="CA406"/>
  <c r="CO405"/>
  <c r="CY405" s="1"/>
  <c r="J143"/>
  <c r="N143"/>
  <c r="O143" s="1"/>
  <c r="Q143" s="1"/>
  <c r="AL406"/>
  <c r="AU406" s="1"/>
  <c r="BD406" s="1"/>
  <c r="BM406" s="1"/>
  <c r="BV406" s="1"/>
  <c r="CS406" s="1"/>
  <c r="DC406" s="1"/>
  <c r="AH406"/>
  <c r="AQ406" s="1"/>
  <c r="AZ406"/>
  <c r="BI406" s="1"/>
  <c r="BR406" s="1"/>
  <c r="CO406" s="1"/>
  <c r="CY406" s="1"/>
  <c r="AK406"/>
  <c r="AT406" s="1"/>
  <c r="BC406"/>
  <c r="BL406" s="1"/>
  <c r="BU406" s="1"/>
  <c r="CR406" s="1"/>
  <c r="DB406" s="1"/>
  <c r="AG406"/>
  <c r="AP406" s="1"/>
  <c r="AY406"/>
  <c r="BH406" s="1"/>
  <c r="BQ406" s="1"/>
  <c r="CN406" s="1"/>
  <c r="CX406" s="1"/>
  <c r="N407"/>
  <c r="W407" s="1"/>
  <c r="O407"/>
  <c r="X407" s="1"/>
  <c r="R407"/>
  <c r="Z407" s="1"/>
  <c r="T407"/>
  <c r="AB407" s="1"/>
  <c r="V407"/>
  <c r="AD407" s="1"/>
  <c r="Q407"/>
  <c r="Y407" s="1"/>
  <c r="S407"/>
  <c r="AA407" s="1"/>
  <c r="U407"/>
  <c r="AC407" s="1"/>
  <c r="CI407"/>
  <c r="CJ407" s="1"/>
  <c r="H144"/>
  <c r="I144" s="1"/>
  <c r="C407"/>
  <c r="H407"/>
  <c r="J407"/>
  <c r="E144"/>
  <c r="G144" s="1"/>
  <c r="E407"/>
  <c r="BZ407"/>
  <c r="G407"/>
  <c r="CB407"/>
  <c r="I407"/>
  <c r="CD407"/>
  <c r="K407"/>
  <c r="CF407"/>
  <c r="K144"/>
  <c r="L144" s="1"/>
  <c r="F407"/>
  <c r="U141"/>
  <c r="T141"/>
  <c r="BY406"/>
  <c r="CS405"/>
  <c r="DC405" s="1"/>
  <c r="CQ406" l="1"/>
  <c r="DA406" s="1"/>
  <c r="S143"/>
  <c r="R143"/>
  <c r="J144"/>
  <c r="N144"/>
  <c r="O144" s="1"/>
  <c r="AL407"/>
  <c r="AU407" s="1"/>
  <c r="BD407" s="1"/>
  <c r="BM407" s="1"/>
  <c r="BV407" s="1"/>
  <c r="AH407"/>
  <c r="AQ407" s="1"/>
  <c r="AZ407"/>
  <c r="BI407" s="1"/>
  <c r="AK407"/>
  <c r="AT407" s="1"/>
  <c r="BC407" s="1"/>
  <c r="BL407" s="1"/>
  <c r="BU407" s="1"/>
  <c r="CR407" s="1"/>
  <c r="DB407" s="1"/>
  <c r="AG407"/>
  <c r="AP407" s="1"/>
  <c r="AY407"/>
  <c r="BH407" s="1"/>
  <c r="BQ407" s="1"/>
  <c r="CN407" s="1"/>
  <c r="H145"/>
  <c r="I145" s="1"/>
  <c r="C408"/>
  <c r="H408"/>
  <c r="J408"/>
  <c r="E145"/>
  <c r="G145" s="1"/>
  <c r="E408"/>
  <c r="BZ408"/>
  <c r="G408"/>
  <c r="CB408"/>
  <c r="I408"/>
  <c r="CD408"/>
  <c r="K408"/>
  <c r="CF408"/>
  <c r="K145"/>
  <c r="L145" s="1"/>
  <c r="F408"/>
  <c r="U142"/>
  <c r="T142"/>
  <c r="BR407"/>
  <c r="BY407"/>
  <c r="AJ407"/>
  <c r="AS407" s="1"/>
  <c r="BB407" s="1"/>
  <c r="BK407" s="1"/>
  <c r="BT407" s="1"/>
  <c r="AM407"/>
  <c r="AV407" s="1"/>
  <c r="BE407" s="1"/>
  <c r="BN407" s="1"/>
  <c r="BW407" s="1"/>
  <c r="CT407" s="1"/>
  <c r="DD407" s="1"/>
  <c r="AI407"/>
  <c r="AR407" s="1"/>
  <c r="BA407"/>
  <c r="BJ407" s="1"/>
  <c r="BS407" s="1"/>
  <c r="CP407" s="1"/>
  <c r="AF407"/>
  <c r="AO407" s="1"/>
  <c r="AX407"/>
  <c r="BG407" s="1"/>
  <c r="BP407" s="1"/>
  <c r="CM407" s="1"/>
  <c r="CW407" s="1"/>
  <c r="N408"/>
  <c r="W408" s="1"/>
  <c r="O408"/>
  <c r="X408" s="1"/>
  <c r="R408"/>
  <c r="Z408" s="1"/>
  <c r="T408"/>
  <c r="AB408" s="1"/>
  <c r="V408"/>
  <c r="AD408" s="1"/>
  <c r="Q408"/>
  <c r="Y408" s="1"/>
  <c r="S408"/>
  <c r="AA408" s="1"/>
  <c r="U408"/>
  <c r="AC408" s="1"/>
  <c r="CI408"/>
  <c r="CJ408" s="1"/>
  <c r="B147"/>
  <c r="C146"/>
  <c r="B409"/>
  <c r="Q144"/>
  <c r="CE407"/>
  <c r="CC407"/>
  <c r="CA407"/>
  <c r="CM406"/>
  <c r="CW406" s="1"/>
  <c r="CZ407" l="1"/>
  <c r="CX407"/>
  <c r="CQ407"/>
  <c r="DA407" s="1"/>
  <c r="S144"/>
  <c r="R144"/>
  <c r="B148"/>
  <c r="C147"/>
  <c r="B410"/>
  <c r="AL408"/>
  <c r="AU408" s="1"/>
  <c r="BD408" s="1"/>
  <c r="BM408" s="1"/>
  <c r="BV408" s="1"/>
  <c r="AH408"/>
  <c r="AQ408" s="1"/>
  <c r="AZ408"/>
  <c r="BI408" s="1"/>
  <c r="BR408" s="1"/>
  <c r="AK408"/>
  <c r="AT408" s="1"/>
  <c r="BC408" s="1"/>
  <c r="BL408" s="1"/>
  <c r="BU408" s="1"/>
  <c r="CR408" s="1"/>
  <c r="DB408" s="1"/>
  <c r="AG408"/>
  <c r="AP408" s="1"/>
  <c r="AY408"/>
  <c r="BH408" s="1"/>
  <c r="J145"/>
  <c r="N145"/>
  <c r="O145" s="1"/>
  <c r="T143"/>
  <c r="U143"/>
  <c r="CS407"/>
  <c r="DC407" s="1"/>
  <c r="BY408"/>
  <c r="N409"/>
  <c r="W409" s="1"/>
  <c r="O409"/>
  <c r="X409" s="1"/>
  <c r="R409"/>
  <c r="Z409" s="1"/>
  <c r="T409"/>
  <c r="AB409" s="1"/>
  <c r="V409"/>
  <c r="AD409" s="1"/>
  <c r="Q409"/>
  <c r="Y409" s="1"/>
  <c r="S409"/>
  <c r="AA409" s="1"/>
  <c r="U409"/>
  <c r="AC409" s="1"/>
  <c r="CI409"/>
  <c r="CJ409" s="1"/>
  <c r="H146"/>
  <c r="I146" s="1"/>
  <c r="C409"/>
  <c r="H409"/>
  <c r="J409"/>
  <c r="E146"/>
  <c r="G146" s="1"/>
  <c r="E409"/>
  <c r="BZ409"/>
  <c r="G409"/>
  <c r="CB409"/>
  <c r="I409"/>
  <c r="CD409"/>
  <c r="K409"/>
  <c r="CF409"/>
  <c r="K146"/>
  <c r="L146" s="1"/>
  <c r="F409"/>
  <c r="AJ408"/>
  <c r="AS408" s="1"/>
  <c r="BB408"/>
  <c r="BK408" s="1"/>
  <c r="BT408" s="1"/>
  <c r="AM408"/>
  <c r="AV408" s="1"/>
  <c r="BE408" s="1"/>
  <c r="BN408" s="1"/>
  <c r="BW408" s="1"/>
  <c r="CT408" s="1"/>
  <c r="DD408" s="1"/>
  <c r="AI408"/>
  <c r="AR408" s="1"/>
  <c r="BA408"/>
  <c r="BJ408" s="1"/>
  <c r="BS408" s="1"/>
  <c r="CP408" s="1"/>
  <c r="AF408"/>
  <c r="AO408" s="1"/>
  <c r="AX408"/>
  <c r="BG408" s="1"/>
  <c r="BP408" s="1"/>
  <c r="CM408" s="1"/>
  <c r="CO407"/>
  <c r="CY407" s="1"/>
  <c r="Q145"/>
  <c r="BQ408"/>
  <c r="CN408" s="1"/>
  <c r="CX408" s="1"/>
  <c r="CE408"/>
  <c r="CC408"/>
  <c r="CA408"/>
  <c r="CQ408" l="1"/>
  <c r="DA408" s="1"/>
  <c r="CS408"/>
  <c r="DC408" s="1"/>
  <c r="S145"/>
  <c r="R145"/>
  <c r="J146"/>
  <c r="N146"/>
  <c r="O146" s="1"/>
  <c r="AL409"/>
  <c r="AU409" s="1"/>
  <c r="BD409" s="1"/>
  <c r="BM409" s="1"/>
  <c r="BV409" s="1"/>
  <c r="AH409"/>
  <c r="AQ409" s="1"/>
  <c r="AZ409"/>
  <c r="BI409" s="1"/>
  <c r="BR409" s="1"/>
  <c r="AK409"/>
  <c r="AT409" s="1"/>
  <c r="BC409" s="1"/>
  <c r="BL409" s="1"/>
  <c r="BU409" s="1"/>
  <c r="CR409" s="1"/>
  <c r="DB409" s="1"/>
  <c r="AG409"/>
  <c r="AP409" s="1"/>
  <c r="AY409"/>
  <c r="BH409" s="1"/>
  <c r="BQ409" s="1"/>
  <c r="CN409" s="1"/>
  <c r="CX409" s="1"/>
  <c r="B149"/>
  <c r="C148"/>
  <c r="B411"/>
  <c r="U144"/>
  <c r="T144"/>
  <c r="CZ408"/>
  <c r="CW408"/>
  <c r="BY409"/>
  <c r="AJ409"/>
  <c r="AS409" s="1"/>
  <c r="BB409"/>
  <c r="BK409" s="1"/>
  <c r="BT409" s="1"/>
  <c r="AM409"/>
  <c r="AV409" s="1"/>
  <c r="BE409" s="1"/>
  <c r="BN409" s="1"/>
  <c r="BW409" s="1"/>
  <c r="CT409" s="1"/>
  <c r="DD409" s="1"/>
  <c r="AI409"/>
  <c r="AR409" s="1"/>
  <c r="BA409"/>
  <c r="BJ409" s="1"/>
  <c r="BS409" s="1"/>
  <c r="CP409" s="1"/>
  <c r="AF409"/>
  <c r="AO409" s="1"/>
  <c r="AX409"/>
  <c r="BG409" s="1"/>
  <c r="BP409" s="1"/>
  <c r="N410"/>
  <c r="W410" s="1"/>
  <c r="O410"/>
  <c r="X410" s="1"/>
  <c r="R410"/>
  <c r="Z410" s="1"/>
  <c r="T410"/>
  <c r="AB410" s="1"/>
  <c r="V410"/>
  <c r="AD410" s="1"/>
  <c r="Q410"/>
  <c r="Y410" s="1"/>
  <c r="S410"/>
  <c r="AA410" s="1"/>
  <c r="U410"/>
  <c r="AC410" s="1"/>
  <c r="CI410"/>
  <c r="CJ410" s="1"/>
  <c r="H147"/>
  <c r="I147" s="1"/>
  <c r="C410"/>
  <c r="CA410"/>
  <c r="H410"/>
  <c r="CC410"/>
  <c r="J410"/>
  <c r="CE410"/>
  <c r="E147"/>
  <c r="G147" s="1"/>
  <c r="E410"/>
  <c r="BZ410"/>
  <c r="G410"/>
  <c r="CB410"/>
  <c r="I410"/>
  <c r="CD410"/>
  <c r="K410"/>
  <c r="CF410"/>
  <c r="K147"/>
  <c r="L147" s="1"/>
  <c r="F410"/>
  <c r="Q146"/>
  <c r="CE409"/>
  <c r="CC409"/>
  <c r="CA409"/>
  <c r="CO408"/>
  <c r="CY408" s="1"/>
  <c r="CM409" l="1"/>
  <c r="CW409" s="1"/>
  <c r="CS409"/>
  <c r="DC409" s="1"/>
  <c r="CO409"/>
  <c r="CY409" s="1"/>
  <c r="S146"/>
  <c r="R146"/>
  <c r="AJ410"/>
  <c r="AS410" s="1"/>
  <c r="BB410"/>
  <c r="BK410" s="1"/>
  <c r="AM410"/>
  <c r="AV410" s="1"/>
  <c r="BE410" s="1"/>
  <c r="BN410" s="1"/>
  <c r="BW410" s="1"/>
  <c r="CT410" s="1"/>
  <c r="DD410" s="1"/>
  <c r="AI410"/>
  <c r="AR410" s="1"/>
  <c r="BA410"/>
  <c r="BJ410" s="1"/>
  <c r="BS410" s="1"/>
  <c r="CP410" s="1"/>
  <c r="AF410"/>
  <c r="AO410" s="1"/>
  <c r="AX410"/>
  <c r="BG410" s="1"/>
  <c r="BP410" s="1"/>
  <c r="C149"/>
  <c r="B150"/>
  <c r="B412"/>
  <c r="T145"/>
  <c r="U145"/>
  <c r="J147"/>
  <c r="N147"/>
  <c r="O147" s="1"/>
  <c r="Q147" s="1"/>
  <c r="AL410"/>
  <c r="AU410" s="1"/>
  <c r="BD410" s="1"/>
  <c r="BM410" s="1"/>
  <c r="BV410" s="1"/>
  <c r="CS410" s="1"/>
  <c r="DC410" s="1"/>
  <c r="AH410"/>
  <c r="AQ410" s="1"/>
  <c r="AZ410"/>
  <c r="BI410" s="1"/>
  <c r="BR410" s="1"/>
  <c r="CO410" s="1"/>
  <c r="AK410"/>
  <c r="AT410" s="1"/>
  <c r="BC410" s="1"/>
  <c r="BL410" s="1"/>
  <c r="BU410" s="1"/>
  <c r="CR410" s="1"/>
  <c r="DB410" s="1"/>
  <c r="AG410"/>
  <c r="AP410" s="1"/>
  <c r="AY410"/>
  <c r="BH410" s="1"/>
  <c r="BQ410" s="1"/>
  <c r="CN410" s="1"/>
  <c r="N411"/>
  <c r="W411" s="1"/>
  <c r="O411"/>
  <c r="X411" s="1"/>
  <c r="R411"/>
  <c r="Z411" s="1"/>
  <c r="T411"/>
  <c r="AB411" s="1"/>
  <c r="V411"/>
  <c r="AD411" s="1"/>
  <c r="Q411"/>
  <c r="Y411" s="1"/>
  <c r="S411"/>
  <c r="AA411" s="1"/>
  <c r="U411"/>
  <c r="AC411" s="1"/>
  <c r="CI411"/>
  <c r="CJ411" s="1"/>
  <c r="H148"/>
  <c r="I148" s="1"/>
  <c r="C411"/>
  <c r="H411"/>
  <c r="J411"/>
  <c r="E148"/>
  <c r="G148" s="1"/>
  <c r="E411"/>
  <c r="BZ411"/>
  <c r="G411"/>
  <c r="CB411"/>
  <c r="I411"/>
  <c r="CD411"/>
  <c r="K411"/>
  <c r="CF411"/>
  <c r="K148"/>
  <c r="L148" s="1"/>
  <c r="F411"/>
  <c r="CQ409"/>
  <c r="DA409" s="1"/>
  <c r="CZ409"/>
  <c r="BT410"/>
  <c r="CQ410" s="1"/>
  <c r="DA410" s="1"/>
  <c r="BY410"/>
  <c r="CY410" l="1"/>
  <c r="CE411"/>
  <c r="CC411"/>
  <c r="CA411"/>
  <c r="AI411"/>
  <c r="AR411" s="1"/>
  <c r="BA411"/>
  <c r="BJ411" s="1"/>
  <c r="H149"/>
  <c r="I149" s="1"/>
  <c r="C412"/>
  <c r="H412"/>
  <c r="J412"/>
  <c r="E149"/>
  <c r="G149" s="1"/>
  <c r="E412"/>
  <c r="BZ412"/>
  <c r="G412"/>
  <c r="CB412"/>
  <c r="I412"/>
  <c r="CD412"/>
  <c r="K412"/>
  <c r="CF412"/>
  <c r="K149"/>
  <c r="L149" s="1"/>
  <c r="F412"/>
  <c r="U146"/>
  <c r="T146"/>
  <c r="BS411"/>
  <c r="CP411" s="1"/>
  <c r="AJ411"/>
  <c r="AS411" s="1"/>
  <c r="BB411"/>
  <c r="BK411" s="1"/>
  <c r="BT411" s="1"/>
  <c r="AM411"/>
  <c r="AV411" s="1"/>
  <c r="BE411" s="1"/>
  <c r="BN411" s="1"/>
  <c r="BW411" s="1"/>
  <c r="CT411" s="1"/>
  <c r="DD411" s="1"/>
  <c r="AF411"/>
  <c r="AO411" s="1"/>
  <c r="AX411"/>
  <c r="BG411" s="1"/>
  <c r="BP411" s="1"/>
  <c r="S147"/>
  <c r="R147"/>
  <c r="J148"/>
  <c r="N148"/>
  <c r="O148" s="1"/>
  <c r="Q148" s="1"/>
  <c r="AL411"/>
  <c r="AU411" s="1"/>
  <c r="BD411" s="1"/>
  <c r="BM411" s="1"/>
  <c r="BV411" s="1"/>
  <c r="CS411" s="1"/>
  <c r="DC411" s="1"/>
  <c r="AH411"/>
  <c r="AQ411" s="1"/>
  <c r="AZ411"/>
  <c r="BI411" s="1"/>
  <c r="BR411" s="1"/>
  <c r="CO411" s="1"/>
  <c r="AK411"/>
  <c r="AT411" s="1"/>
  <c r="BC411" s="1"/>
  <c r="BL411" s="1"/>
  <c r="BU411" s="1"/>
  <c r="CR411" s="1"/>
  <c r="DB411" s="1"/>
  <c r="AG411"/>
  <c r="AP411" s="1"/>
  <c r="AY411"/>
  <c r="BH411" s="1"/>
  <c r="BQ411" s="1"/>
  <c r="CN411" s="1"/>
  <c r="N412"/>
  <c r="W412" s="1"/>
  <c r="O412"/>
  <c r="X412" s="1"/>
  <c r="R412"/>
  <c r="Z412" s="1"/>
  <c r="T412"/>
  <c r="AB412" s="1"/>
  <c r="V412"/>
  <c r="AD412" s="1"/>
  <c r="Q412"/>
  <c r="Y412" s="1"/>
  <c r="S412"/>
  <c r="AA412" s="1"/>
  <c r="U412"/>
  <c r="AC412" s="1"/>
  <c r="CI412"/>
  <c r="CJ412" s="1"/>
  <c r="B151"/>
  <c r="C150"/>
  <c r="B413"/>
  <c r="CX410"/>
  <c r="BY411"/>
  <c r="CM410"/>
  <c r="CW410" s="1"/>
  <c r="CZ410"/>
  <c r="CX411" l="1"/>
  <c r="CY411"/>
  <c r="CQ411"/>
  <c r="DA411" s="1"/>
  <c r="CZ411"/>
  <c r="S148"/>
  <c r="R148"/>
  <c r="B152"/>
  <c r="C151"/>
  <c r="B414"/>
  <c r="AL412"/>
  <c r="AU412" s="1"/>
  <c r="BD412" s="1"/>
  <c r="BM412" s="1"/>
  <c r="BV412" s="1"/>
  <c r="AH412"/>
  <c r="AQ412" s="1"/>
  <c r="AZ412"/>
  <c r="BI412" s="1"/>
  <c r="AK412"/>
  <c r="AT412" s="1"/>
  <c r="BC412" s="1"/>
  <c r="BL412" s="1"/>
  <c r="BU412" s="1"/>
  <c r="CR412" s="1"/>
  <c r="DB412" s="1"/>
  <c r="AG412"/>
  <c r="AP412" s="1"/>
  <c r="AY412"/>
  <c r="BH412" s="1"/>
  <c r="J149"/>
  <c r="N149"/>
  <c r="O149" s="1"/>
  <c r="BR412"/>
  <c r="BY412"/>
  <c r="N413"/>
  <c r="W413" s="1"/>
  <c r="O413"/>
  <c r="X413" s="1"/>
  <c r="R413"/>
  <c r="Z413" s="1"/>
  <c r="T413"/>
  <c r="AB413" s="1"/>
  <c r="V413"/>
  <c r="AD413" s="1"/>
  <c r="Q413"/>
  <c r="Y413" s="1"/>
  <c r="S413"/>
  <c r="AA413" s="1"/>
  <c r="U413"/>
  <c r="AC413" s="1"/>
  <c r="CI413"/>
  <c r="CJ413" s="1"/>
  <c r="H150"/>
  <c r="I150" s="1"/>
  <c r="C413"/>
  <c r="H413"/>
  <c r="CC413"/>
  <c r="J413"/>
  <c r="CE413"/>
  <c r="E150"/>
  <c r="G150" s="1"/>
  <c r="E413"/>
  <c r="BZ413"/>
  <c r="G413"/>
  <c r="CB413"/>
  <c r="I413"/>
  <c r="CD413"/>
  <c r="K413"/>
  <c r="CF413"/>
  <c r="K150"/>
  <c r="L150" s="1"/>
  <c r="F413"/>
  <c r="AJ412"/>
  <c r="AS412" s="1"/>
  <c r="BB412"/>
  <c r="BK412" s="1"/>
  <c r="BT412" s="1"/>
  <c r="AM412"/>
  <c r="AV412" s="1"/>
  <c r="BE412" s="1"/>
  <c r="BN412" s="1"/>
  <c r="BW412" s="1"/>
  <c r="CT412" s="1"/>
  <c r="DD412" s="1"/>
  <c r="AI412"/>
  <c r="AR412" s="1"/>
  <c r="BA412"/>
  <c r="BJ412" s="1"/>
  <c r="BS412" s="1"/>
  <c r="CP412" s="1"/>
  <c r="AF412"/>
  <c r="AO412" s="1"/>
  <c r="AX412"/>
  <c r="BG412" s="1"/>
  <c r="BP412" s="1"/>
  <c r="T147"/>
  <c r="U147"/>
  <c r="CM411"/>
  <c r="CW411" s="1"/>
  <c r="Q149"/>
  <c r="BQ412"/>
  <c r="CN412" s="1"/>
  <c r="CX412" s="1"/>
  <c r="CE412"/>
  <c r="CC412"/>
  <c r="CA412"/>
  <c r="CM412" l="1"/>
  <c r="CW412" s="1"/>
  <c r="CZ412"/>
  <c r="CA413"/>
  <c r="CQ412"/>
  <c r="DA412" s="1"/>
  <c r="CS412"/>
  <c r="DC412" s="1"/>
  <c r="AJ413"/>
  <c r="AS413" s="1"/>
  <c r="BB413"/>
  <c r="BK413" s="1"/>
  <c r="BT413" s="1"/>
  <c r="CQ413" s="1"/>
  <c r="DA413" s="1"/>
  <c r="AM413"/>
  <c r="AV413" s="1"/>
  <c r="BE413" s="1"/>
  <c r="BN413" s="1"/>
  <c r="BW413" s="1"/>
  <c r="CT413" s="1"/>
  <c r="DD413" s="1"/>
  <c r="AI413"/>
  <c r="AR413" s="1"/>
  <c r="BA413"/>
  <c r="BJ413" s="1"/>
  <c r="AF413"/>
  <c r="AO413" s="1"/>
  <c r="AX413"/>
  <c r="BG413" s="1"/>
  <c r="BP413" s="1"/>
  <c r="B153"/>
  <c r="C152"/>
  <c r="B415"/>
  <c r="T148"/>
  <c r="U148"/>
  <c r="BS413"/>
  <c r="CP413" s="1"/>
  <c r="CZ413" s="1"/>
  <c r="CO412"/>
  <c r="CY412" s="1"/>
  <c r="S149"/>
  <c r="R149"/>
  <c r="J150"/>
  <c r="N150"/>
  <c r="O150" s="1"/>
  <c r="Q150" s="1"/>
  <c r="AL413"/>
  <c r="AU413" s="1"/>
  <c r="BD413" s="1"/>
  <c r="BM413" s="1"/>
  <c r="BV413" s="1"/>
  <c r="CS413" s="1"/>
  <c r="DC413" s="1"/>
  <c r="AH413"/>
  <c r="AQ413" s="1"/>
  <c r="AZ413"/>
  <c r="BI413" s="1"/>
  <c r="AK413"/>
  <c r="AT413" s="1"/>
  <c r="BC413" s="1"/>
  <c r="BL413" s="1"/>
  <c r="BU413" s="1"/>
  <c r="CR413" s="1"/>
  <c r="DB413" s="1"/>
  <c r="AG413"/>
  <c r="AP413" s="1"/>
  <c r="AY413"/>
  <c r="BH413" s="1"/>
  <c r="BQ413" s="1"/>
  <c r="CN413" s="1"/>
  <c r="CX413" s="1"/>
  <c r="N414"/>
  <c r="W414" s="1"/>
  <c r="O414"/>
  <c r="X414" s="1"/>
  <c r="R414"/>
  <c r="Z414" s="1"/>
  <c r="T414"/>
  <c r="AB414" s="1"/>
  <c r="V414"/>
  <c r="AD414" s="1"/>
  <c r="Q414"/>
  <c r="Y414" s="1"/>
  <c r="S414"/>
  <c r="AA414" s="1"/>
  <c r="U414"/>
  <c r="AC414" s="1"/>
  <c r="CI414"/>
  <c r="CJ414" s="1"/>
  <c r="H151"/>
  <c r="I151" s="1"/>
  <c r="C414"/>
  <c r="H414"/>
  <c r="J414"/>
  <c r="E151"/>
  <c r="G151" s="1"/>
  <c r="E414"/>
  <c r="BZ414"/>
  <c r="G414"/>
  <c r="CB414"/>
  <c r="I414"/>
  <c r="CD414"/>
  <c r="K414"/>
  <c r="CF414"/>
  <c r="K151"/>
  <c r="L151" s="1"/>
  <c r="F414"/>
  <c r="BR413"/>
  <c r="CO413" s="1"/>
  <c r="CY413" s="1"/>
  <c r="BY413"/>
  <c r="R150" l="1"/>
  <c r="S150"/>
  <c r="AJ414"/>
  <c r="AS414" s="1"/>
  <c r="BB414"/>
  <c r="BK414" s="1"/>
  <c r="AM414"/>
  <c r="AV414" s="1"/>
  <c r="BE414" s="1"/>
  <c r="BN414" s="1"/>
  <c r="BW414" s="1"/>
  <c r="CT414" s="1"/>
  <c r="DD414" s="1"/>
  <c r="AI414"/>
  <c r="AR414" s="1"/>
  <c r="BA414"/>
  <c r="BJ414" s="1"/>
  <c r="AF414"/>
  <c r="AO414" s="1"/>
  <c r="AX414"/>
  <c r="BG414" s="1"/>
  <c r="U149"/>
  <c r="T149"/>
  <c r="C153"/>
  <c r="B154"/>
  <c r="B416"/>
  <c r="BS414"/>
  <c r="CP414" s="1"/>
  <c r="CE414"/>
  <c r="CC414"/>
  <c r="CA414"/>
  <c r="BP414"/>
  <c r="CM413"/>
  <c r="CW413" s="1"/>
  <c r="J151"/>
  <c r="N151"/>
  <c r="O151" s="1"/>
  <c r="Q151" s="1"/>
  <c r="AL414"/>
  <c r="AU414" s="1"/>
  <c r="BD414" s="1"/>
  <c r="BM414" s="1"/>
  <c r="BV414" s="1"/>
  <c r="CS414" s="1"/>
  <c r="DC414" s="1"/>
  <c r="AH414"/>
  <c r="AQ414" s="1"/>
  <c r="AZ414"/>
  <c r="BI414" s="1"/>
  <c r="BR414" s="1"/>
  <c r="CO414" s="1"/>
  <c r="CY414" s="1"/>
  <c r="AK414"/>
  <c r="AT414" s="1"/>
  <c r="BC414" s="1"/>
  <c r="BL414" s="1"/>
  <c r="BU414" s="1"/>
  <c r="CR414" s="1"/>
  <c r="DB414" s="1"/>
  <c r="AG414"/>
  <c r="AP414" s="1"/>
  <c r="AY414"/>
  <c r="BH414" s="1"/>
  <c r="BQ414" s="1"/>
  <c r="CN414" s="1"/>
  <c r="N415"/>
  <c r="W415" s="1"/>
  <c r="O415"/>
  <c r="X415" s="1"/>
  <c r="R415"/>
  <c r="Z415" s="1"/>
  <c r="T415"/>
  <c r="AB415" s="1"/>
  <c r="V415"/>
  <c r="AD415" s="1"/>
  <c r="Q415"/>
  <c r="Y415" s="1"/>
  <c r="S415"/>
  <c r="AA415" s="1"/>
  <c r="U415"/>
  <c r="AC415" s="1"/>
  <c r="CI415"/>
  <c r="CJ415" s="1"/>
  <c r="H152"/>
  <c r="I152" s="1"/>
  <c r="C415"/>
  <c r="H415"/>
  <c r="J415"/>
  <c r="E152"/>
  <c r="G152" s="1"/>
  <c r="E415"/>
  <c r="BZ415"/>
  <c r="G415"/>
  <c r="CB415"/>
  <c r="I415"/>
  <c r="CD415"/>
  <c r="K415"/>
  <c r="CF415"/>
  <c r="K152"/>
  <c r="L152" s="1"/>
  <c r="F415"/>
  <c r="BT414"/>
  <c r="CQ414" s="1"/>
  <c r="DA414" s="1"/>
  <c r="BY414"/>
  <c r="CX414" l="1"/>
  <c r="CE415"/>
  <c r="CC415"/>
  <c r="CA415"/>
  <c r="R151"/>
  <c r="S151"/>
  <c r="H153"/>
  <c r="I153" s="1"/>
  <c r="C416"/>
  <c r="H416"/>
  <c r="J416"/>
  <c r="E153"/>
  <c r="G153" s="1"/>
  <c r="E416"/>
  <c r="BZ416"/>
  <c r="G416"/>
  <c r="CB416"/>
  <c r="I416"/>
  <c r="CD416"/>
  <c r="K416"/>
  <c r="CF416"/>
  <c r="K153"/>
  <c r="L153" s="1"/>
  <c r="F416"/>
  <c r="CM414"/>
  <c r="CW414" s="1"/>
  <c r="AJ415"/>
  <c r="AS415" s="1"/>
  <c r="BB415"/>
  <c r="BK415" s="1"/>
  <c r="BT415" s="1"/>
  <c r="CQ415" s="1"/>
  <c r="DA415" s="1"/>
  <c r="AM415"/>
  <c r="AV415" s="1"/>
  <c r="BE415" s="1"/>
  <c r="BN415" s="1"/>
  <c r="BW415" s="1"/>
  <c r="CT415" s="1"/>
  <c r="DD415" s="1"/>
  <c r="AI415"/>
  <c r="AR415" s="1"/>
  <c r="BA415"/>
  <c r="BJ415" s="1"/>
  <c r="BS415" s="1"/>
  <c r="CP415" s="1"/>
  <c r="CZ415" s="1"/>
  <c r="AF415"/>
  <c r="AO415" s="1"/>
  <c r="AX415"/>
  <c r="BG415" s="1"/>
  <c r="BP415" s="1"/>
  <c r="J152"/>
  <c r="N152"/>
  <c r="O152" s="1"/>
  <c r="Q152" s="1"/>
  <c r="AL415"/>
  <c r="AU415" s="1"/>
  <c r="BD415" s="1"/>
  <c r="BM415" s="1"/>
  <c r="BV415" s="1"/>
  <c r="CS415" s="1"/>
  <c r="DC415" s="1"/>
  <c r="AH415"/>
  <c r="AQ415" s="1"/>
  <c r="AZ415"/>
  <c r="BI415" s="1"/>
  <c r="AK415"/>
  <c r="AT415" s="1"/>
  <c r="BC415" s="1"/>
  <c r="BL415" s="1"/>
  <c r="BU415" s="1"/>
  <c r="CR415" s="1"/>
  <c r="DB415" s="1"/>
  <c r="AG415"/>
  <c r="AP415" s="1"/>
  <c r="AY415"/>
  <c r="BH415" s="1"/>
  <c r="BQ415" s="1"/>
  <c r="CN415" s="1"/>
  <c r="N416"/>
  <c r="W416" s="1"/>
  <c r="O416"/>
  <c r="X416" s="1"/>
  <c r="R416"/>
  <c r="Z416" s="1"/>
  <c r="T416"/>
  <c r="AB416" s="1"/>
  <c r="V416"/>
  <c r="AD416" s="1"/>
  <c r="Q416"/>
  <c r="Y416" s="1"/>
  <c r="S416"/>
  <c r="AA416" s="1"/>
  <c r="U416"/>
  <c r="AC416" s="1"/>
  <c r="CI416"/>
  <c r="CJ416" s="1"/>
  <c r="B155"/>
  <c r="C154"/>
  <c r="B417"/>
  <c r="U150"/>
  <c r="T150"/>
  <c r="BR415"/>
  <c r="CO415" s="1"/>
  <c r="CY415" s="1"/>
  <c r="BY415"/>
  <c r="CZ414"/>
  <c r="CX415" l="1"/>
  <c r="N417"/>
  <c r="W417" s="1"/>
  <c r="O417"/>
  <c r="X417" s="1"/>
  <c r="R417"/>
  <c r="Z417" s="1"/>
  <c r="T417"/>
  <c r="AB417" s="1"/>
  <c r="V417"/>
  <c r="AD417" s="1"/>
  <c r="Q417"/>
  <c r="Y417" s="1"/>
  <c r="S417"/>
  <c r="AA417" s="1"/>
  <c r="U417"/>
  <c r="AC417" s="1"/>
  <c r="CI417"/>
  <c r="CJ417" s="1"/>
  <c r="H154"/>
  <c r="I154" s="1"/>
  <c r="C417"/>
  <c r="H417"/>
  <c r="J417"/>
  <c r="E154"/>
  <c r="G154" s="1"/>
  <c r="E417"/>
  <c r="BZ417"/>
  <c r="G417"/>
  <c r="CB417"/>
  <c r="I417"/>
  <c r="CD417"/>
  <c r="K417"/>
  <c r="CF417"/>
  <c r="K154"/>
  <c r="L154" s="1"/>
  <c r="F417"/>
  <c r="AJ416"/>
  <c r="AS416" s="1"/>
  <c r="BB416"/>
  <c r="BK416" s="1"/>
  <c r="AM416"/>
  <c r="AV416" s="1"/>
  <c r="BE416" s="1"/>
  <c r="BN416" s="1"/>
  <c r="BW416" s="1"/>
  <c r="CT416" s="1"/>
  <c r="DD416" s="1"/>
  <c r="AI416"/>
  <c r="AR416" s="1"/>
  <c r="BA416"/>
  <c r="BJ416" s="1"/>
  <c r="BS416" s="1"/>
  <c r="CP416" s="1"/>
  <c r="CZ416" s="1"/>
  <c r="AF416"/>
  <c r="AO416" s="1"/>
  <c r="AX416"/>
  <c r="BG416" s="1"/>
  <c r="BP416" s="1"/>
  <c r="J153"/>
  <c r="N153"/>
  <c r="O153" s="1"/>
  <c r="Q153" s="1"/>
  <c r="BT416"/>
  <c r="BY416"/>
  <c r="S152"/>
  <c r="R152"/>
  <c r="B156"/>
  <c r="C155"/>
  <c r="B418"/>
  <c r="AL416"/>
  <c r="AU416" s="1"/>
  <c r="BD416" s="1"/>
  <c r="BM416" s="1"/>
  <c r="BV416" s="1"/>
  <c r="AH416"/>
  <c r="AQ416" s="1"/>
  <c r="AZ416"/>
  <c r="BI416" s="1"/>
  <c r="BR416" s="1"/>
  <c r="AK416"/>
  <c r="AT416" s="1"/>
  <c r="BC416" s="1"/>
  <c r="BL416" s="1"/>
  <c r="BU416" s="1"/>
  <c r="CR416" s="1"/>
  <c r="DB416" s="1"/>
  <c r="AG416"/>
  <c r="AP416" s="1"/>
  <c r="AY416"/>
  <c r="BH416" s="1"/>
  <c r="U151"/>
  <c r="T151"/>
  <c r="CM415"/>
  <c r="CW415" s="1"/>
  <c r="BQ416"/>
  <c r="CN416" s="1"/>
  <c r="CE416"/>
  <c r="CC416"/>
  <c r="CA416"/>
  <c r="CM416" l="1"/>
  <c r="CW416" s="1"/>
  <c r="CS416"/>
  <c r="DC416" s="1"/>
  <c r="CE417"/>
  <c r="CC417"/>
  <c r="CA417"/>
  <c r="B157"/>
  <c r="C156"/>
  <c r="B419"/>
  <c r="T152"/>
  <c r="U152"/>
  <c r="AJ417"/>
  <c r="AS417" s="1"/>
  <c r="BB417"/>
  <c r="BK417" s="1"/>
  <c r="AM417"/>
  <c r="AV417" s="1"/>
  <c r="BE417" s="1"/>
  <c r="BN417" s="1"/>
  <c r="BW417" s="1"/>
  <c r="CT417" s="1"/>
  <c r="DD417" s="1"/>
  <c r="AI417"/>
  <c r="AR417" s="1"/>
  <c r="BA417"/>
  <c r="BJ417" s="1"/>
  <c r="BS417" s="1"/>
  <c r="CP417" s="1"/>
  <c r="AF417"/>
  <c r="AO417" s="1"/>
  <c r="AX417"/>
  <c r="BG417" s="1"/>
  <c r="BP417" s="1"/>
  <c r="CQ416"/>
  <c r="DA416" s="1"/>
  <c r="CO416"/>
  <c r="CY416" s="1"/>
  <c r="S153"/>
  <c r="R153"/>
  <c r="N418"/>
  <c r="W418" s="1"/>
  <c r="O418"/>
  <c r="X418" s="1"/>
  <c r="R418"/>
  <c r="Z418" s="1"/>
  <c r="T418"/>
  <c r="AB418" s="1"/>
  <c r="V418"/>
  <c r="AD418" s="1"/>
  <c r="Q418"/>
  <c r="Y418" s="1"/>
  <c r="S418"/>
  <c r="AA418" s="1"/>
  <c r="U418"/>
  <c r="AC418" s="1"/>
  <c r="CI418"/>
  <c r="CJ418" s="1"/>
  <c r="H155"/>
  <c r="I155" s="1"/>
  <c r="C418"/>
  <c r="CA418"/>
  <c r="H418"/>
  <c r="CC418"/>
  <c r="J418"/>
  <c r="CE418"/>
  <c r="E155"/>
  <c r="G155" s="1"/>
  <c r="E418"/>
  <c r="BZ418"/>
  <c r="G418"/>
  <c r="CB418"/>
  <c r="I418"/>
  <c r="CD418"/>
  <c r="K418"/>
  <c r="CF418"/>
  <c r="K155"/>
  <c r="L155" s="1"/>
  <c r="F418"/>
  <c r="J154"/>
  <c r="N154"/>
  <c r="O154" s="1"/>
  <c r="Q154" s="1"/>
  <c r="AL417"/>
  <c r="AU417" s="1"/>
  <c r="BD417" s="1"/>
  <c r="BM417" s="1"/>
  <c r="BV417" s="1"/>
  <c r="CS417" s="1"/>
  <c r="DC417" s="1"/>
  <c r="AH417"/>
  <c r="AQ417" s="1"/>
  <c r="AZ417"/>
  <c r="BI417" s="1"/>
  <c r="BR417" s="1"/>
  <c r="CO417" s="1"/>
  <c r="AK417"/>
  <c r="AT417" s="1"/>
  <c r="BC417" s="1"/>
  <c r="BL417" s="1"/>
  <c r="BU417" s="1"/>
  <c r="CR417" s="1"/>
  <c r="DB417" s="1"/>
  <c r="AG417"/>
  <c r="AP417" s="1"/>
  <c r="AY417"/>
  <c r="BH417" s="1"/>
  <c r="BQ417" s="1"/>
  <c r="CN417" s="1"/>
  <c r="CX416"/>
  <c r="BT417"/>
  <c r="CQ417" s="1"/>
  <c r="DA417" s="1"/>
  <c r="BY417"/>
  <c r="CX417" l="1"/>
  <c r="S154"/>
  <c r="R154"/>
  <c r="AJ418"/>
  <c r="AS418" s="1"/>
  <c r="BB418"/>
  <c r="BK418" s="1"/>
  <c r="AM418"/>
  <c r="AV418" s="1"/>
  <c r="BE418" s="1"/>
  <c r="BN418" s="1"/>
  <c r="BW418" s="1"/>
  <c r="CT418" s="1"/>
  <c r="DD418" s="1"/>
  <c r="AI418"/>
  <c r="AR418" s="1"/>
  <c r="BA418"/>
  <c r="BJ418" s="1"/>
  <c r="AF418"/>
  <c r="AO418" s="1"/>
  <c r="AX418"/>
  <c r="BG418" s="1"/>
  <c r="BP418" s="1"/>
  <c r="T153"/>
  <c r="U153"/>
  <c r="C157"/>
  <c r="B158"/>
  <c r="B420"/>
  <c r="BS418"/>
  <c r="CP418" s="1"/>
  <c r="J155"/>
  <c r="N155"/>
  <c r="O155" s="1"/>
  <c r="Q155" s="1"/>
  <c r="AL418"/>
  <c r="AU418" s="1"/>
  <c r="BD418" s="1"/>
  <c r="BM418" s="1"/>
  <c r="BV418" s="1"/>
  <c r="CS418" s="1"/>
  <c r="DC418" s="1"/>
  <c r="AH418"/>
  <c r="AQ418" s="1"/>
  <c r="AZ418"/>
  <c r="BI418" s="1"/>
  <c r="AK418"/>
  <c r="AT418" s="1"/>
  <c r="BC418" s="1"/>
  <c r="BL418" s="1"/>
  <c r="BU418" s="1"/>
  <c r="CR418" s="1"/>
  <c r="DB418" s="1"/>
  <c r="AG418"/>
  <c r="AP418" s="1"/>
  <c r="AY418"/>
  <c r="BH418" s="1"/>
  <c r="BQ418" s="1"/>
  <c r="CN418" s="1"/>
  <c r="N419"/>
  <c r="W419" s="1"/>
  <c r="O419"/>
  <c r="X419" s="1"/>
  <c r="R419"/>
  <c r="Z419" s="1"/>
  <c r="T419"/>
  <c r="AB419" s="1"/>
  <c r="V419"/>
  <c r="AD419" s="1"/>
  <c r="Q419"/>
  <c r="Y419" s="1"/>
  <c r="S419"/>
  <c r="AA419" s="1"/>
  <c r="U419"/>
  <c r="AC419" s="1"/>
  <c r="CI419"/>
  <c r="CJ419" s="1"/>
  <c r="H156"/>
  <c r="I156" s="1"/>
  <c r="C419"/>
  <c r="H419"/>
  <c r="J419"/>
  <c r="E156"/>
  <c r="G156" s="1"/>
  <c r="E419"/>
  <c r="BZ419"/>
  <c r="G419"/>
  <c r="CB419"/>
  <c r="I419"/>
  <c r="CD419"/>
  <c r="K419"/>
  <c r="CF419"/>
  <c r="K156"/>
  <c r="L156" s="1"/>
  <c r="F419"/>
  <c r="CY417"/>
  <c r="BR418"/>
  <c r="CO418" s="1"/>
  <c r="BT418"/>
  <c r="CQ418" s="1"/>
  <c r="DA418" s="1"/>
  <c r="BY418"/>
  <c r="CM417"/>
  <c r="CW417" s="1"/>
  <c r="CZ417"/>
  <c r="CE419" l="1"/>
  <c r="CC419"/>
  <c r="CA419"/>
  <c r="U154"/>
  <c r="T154"/>
  <c r="AJ419"/>
  <c r="AS419" s="1"/>
  <c r="BB419"/>
  <c r="BK419" s="1"/>
  <c r="BT419" s="1"/>
  <c r="CQ419" s="1"/>
  <c r="AM419"/>
  <c r="AV419" s="1"/>
  <c r="BE419" s="1"/>
  <c r="BN419" s="1"/>
  <c r="BW419" s="1"/>
  <c r="CT419" s="1"/>
  <c r="DD419" s="1"/>
  <c r="AI419"/>
  <c r="AR419" s="1"/>
  <c r="BA419"/>
  <c r="BJ419" s="1"/>
  <c r="AF419"/>
  <c r="AO419" s="1"/>
  <c r="AX419"/>
  <c r="BG419" s="1"/>
  <c r="S155"/>
  <c r="R155"/>
  <c r="H157"/>
  <c r="I157" s="1"/>
  <c r="C420"/>
  <c r="H420"/>
  <c r="J420"/>
  <c r="E157"/>
  <c r="G157" s="1"/>
  <c r="E420"/>
  <c r="BZ420"/>
  <c r="G420"/>
  <c r="CB420"/>
  <c r="I420"/>
  <c r="CD420"/>
  <c r="K420"/>
  <c r="CF420"/>
  <c r="K157"/>
  <c r="L157" s="1"/>
  <c r="F420"/>
  <c r="J156"/>
  <c r="N156"/>
  <c r="O156" s="1"/>
  <c r="Q156" s="1"/>
  <c r="AL419"/>
  <c r="AU419" s="1"/>
  <c r="BD419" s="1"/>
  <c r="BM419" s="1"/>
  <c r="BV419" s="1"/>
  <c r="AH419"/>
  <c r="AQ419" s="1"/>
  <c r="AZ419"/>
  <c r="BI419" s="1"/>
  <c r="BR419" s="1"/>
  <c r="CO419" s="1"/>
  <c r="CY419" s="1"/>
  <c r="AK419"/>
  <c r="AT419" s="1"/>
  <c r="BC419" s="1"/>
  <c r="BL419" s="1"/>
  <c r="BU419" s="1"/>
  <c r="CR419" s="1"/>
  <c r="DB419" s="1"/>
  <c r="AG419"/>
  <c r="AP419" s="1"/>
  <c r="AY419"/>
  <c r="BH419" s="1"/>
  <c r="N420"/>
  <c r="W420" s="1"/>
  <c r="O420"/>
  <c r="X420" s="1"/>
  <c r="R420"/>
  <c r="Z420" s="1"/>
  <c r="T420"/>
  <c r="AB420" s="1"/>
  <c r="V420"/>
  <c r="AD420" s="1"/>
  <c r="Q420"/>
  <c r="Y420" s="1"/>
  <c r="S420"/>
  <c r="AA420" s="1"/>
  <c r="U420"/>
  <c r="AC420" s="1"/>
  <c r="CI420"/>
  <c r="CJ420" s="1"/>
  <c r="B159"/>
  <c r="C158"/>
  <c r="B421"/>
  <c r="BS419"/>
  <c r="CP419" s="1"/>
  <c r="BQ419"/>
  <c r="CN419" s="1"/>
  <c r="BP419"/>
  <c r="CX418"/>
  <c r="CY418"/>
  <c r="BY419"/>
  <c r="CM418"/>
  <c r="CW418" s="1"/>
  <c r="CZ418"/>
  <c r="DA419" l="1"/>
  <c r="CZ419"/>
  <c r="CS419"/>
  <c r="DC419" s="1"/>
  <c r="CX419"/>
  <c r="S156"/>
  <c r="R156"/>
  <c r="B160"/>
  <c r="C159"/>
  <c r="B422"/>
  <c r="AL420"/>
  <c r="AU420" s="1"/>
  <c r="BD420" s="1"/>
  <c r="BM420" s="1"/>
  <c r="BV420" s="1"/>
  <c r="AH420"/>
  <c r="AQ420" s="1"/>
  <c r="AZ420"/>
  <c r="BI420" s="1"/>
  <c r="AK420"/>
  <c r="AT420" s="1"/>
  <c r="BC420" s="1"/>
  <c r="BL420" s="1"/>
  <c r="BU420" s="1"/>
  <c r="CR420" s="1"/>
  <c r="DB420" s="1"/>
  <c r="AG420"/>
  <c r="AP420" s="1"/>
  <c r="AY420"/>
  <c r="BH420" s="1"/>
  <c r="J157"/>
  <c r="N157"/>
  <c r="O157" s="1"/>
  <c r="Q157" s="1"/>
  <c r="U155"/>
  <c r="T155"/>
  <c r="BR420"/>
  <c r="BY420"/>
  <c r="N421"/>
  <c r="W421" s="1"/>
  <c r="O421"/>
  <c r="X421" s="1"/>
  <c r="R421"/>
  <c r="Z421" s="1"/>
  <c r="T421"/>
  <c r="AB421" s="1"/>
  <c r="V421"/>
  <c r="AD421" s="1"/>
  <c r="Q421"/>
  <c r="Y421" s="1"/>
  <c r="S421"/>
  <c r="AA421" s="1"/>
  <c r="U421"/>
  <c r="AC421" s="1"/>
  <c r="CI421"/>
  <c r="CJ421" s="1"/>
  <c r="H158"/>
  <c r="I158" s="1"/>
  <c r="C421"/>
  <c r="H421"/>
  <c r="J421"/>
  <c r="E158"/>
  <c r="G158" s="1"/>
  <c r="E421"/>
  <c r="BZ421"/>
  <c r="G421"/>
  <c r="CB421"/>
  <c r="I421"/>
  <c r="CD421"/>
  <c r="K421"/>
  <c r="CF421"/>
  <c r="K158"/>
  <c r="L158" s="1"/>
  <c r="F421"/>
  <c r="AJ420"/>
  <c r="AS420" s="1"/>
  <c r="BB420"/>
  <c r="BK420" s="1"/>
  <c r="BT420" s="1"/>
  <c r="AM420"/>
  <c r="AV420" s="1"/>
  <c r="BE420" s="1"/>
  <c r="BN420" s="1"/>
  <c r="BW420" s="1"/>
  <c r="CT420" s="1"/>
  <c r="DD420" s="1"/>
  <c r="AI420"/>
  <c r="AR420" s="1"/>
  <c r="BA420"/>
  <c r="BJ420" s="1"/>
  <c r="BS420" s="1"/>
  <c r="CP420" s="1"/>
  <c r="AF420"/>
  <c r="AO420" s="1"/>
  <c r="AX420"/>
  <c r="BG420" s="1"/>
  <c r="BP420" s="1"/>
  <c r="CM420" s="1"/>
  <c r="CM419"/>
  <c r="CW419" s="1"/>
  <c r="BQ420"/>
  <c r="CN420" s="1"/>
  <c r="CX420" s="1"/>
  <c r="CE420"/>
  <c r="CC420"/>
  <c r="CA420"/>
  <c r="CZ420" l="1"/>
  <c r="CE421"/>
  <c r="CC421"/>
  <c r="CA421"/>
  <c r="CQ420"/>
  <c r="DA420" s="1"/>
  <c r="CS420"/>
  <c r="DC420" s="1"/>
  <c r="AJ421"/>
  <c r="AS421" s="1"/>
  <c r="BB421"/>
  <c r="BK421" s="1"/>
  <c r="AM421"/>
  <c r="AV421" s="1"/>
  <c r="BE421" s="1"/>
  <c r="BN421" s="1"/>
  <c r="BW421" s="1"/>
  <c r="CT421" s="1"/>
  <c r="DD421" s="1"/>
  <c r="AI421"/>
  <c r="AR421" s="1"/>
  <c r="BA421"/>
  <c r="BJ421" s="1"/>
  <c r="AF421"/>
  <c r="AO421" s="1"/>
  <c r="AX421"/>
  <c r="BG421" s="1"/>
  <c r="BP421" s="1"/>
  <c r="B161"/>
  <c r="C160"/>
  <c r="B423"/>
  <c r="T156"/>
  <c r="U156"/>
  <c r="BS421"/>
  <c r="CP421" s="1"/>
  <c r="CO420"/>
  <c r="CY420" s="1"/>
  <c r="S157"/>
  <c r="R157"/>
  <c r="J158"/>
  <c r="N158"/>
  <c r="O158" s="1"/>
  <c r="Q158" s="1"/>
  <c r="AL421"/>
  <c r="AU421" s="1"/>
  <c r="BD421" s="1"/>
  <c r="BM421" s="1"/>
  <c r="BV421" s="1"/>
  <c r="CS421" s="1"/>
  <c r="DC421" s="1"/>
  <c r="AH421"/>
  <c r="AQ421" s="1"/>
  <c r="AZ421"/>
  <c r="BI421" s="1"/>
  <c r="BR421" s="1"/>
  <c r="CO421" s="1"/>
  <c r="CY421" s="1"/>
  <c r="AK421"/>
  <c r="AT421" s="1"/>
  <c r="BC421" s="1"/>
  <c r="BL421" s="1"/>
  <c r="BU421" s="1"/>
  <c r="CR421" s="1"/>
  <c r="DB421" s="1"/>
  <c r="AG421"/>
  <c r="AP421" s="1"/>
  <c r="AY421"/>
  <c r="BH421" s="1"/>
  <c r="BQ421" s="1"/>
  <c r="CN421" s="1"/>
  <c r="N422"/>
  <c r="W422" s="1"/>
  <c r="Q422"/>
  <c r="Y422" s="1"/>
  <c r="S422"/>
  <c r="AA422" s="1"/>
  <c r="U422"/>
  <c r="AC422" s="1"/>
  <c r="O422"/>
  <c r="X422" s="1"/>
  <c r="R422"/>
  <c r="Z422" s="1"/>
  <c r="T422"/>
  <c r="AB422" s="1"/>
  <c r="V422"/>
  <c r="AD422" s="1"/>
  <c r="CI422"/>
  <c r="CJ422" s="1"/>
  <c r="H159"/>
  <c r="I159" s="1"/>
  <c r="C422"/>
  <c r="E422"/>
  <c r="G422"/>
  <c r="I422"/>
  <c r="K422"/>
  <c r="E159"/>
  <c r="G159" s="1"/>
  <c r="CA422"/>
  <c r="H422"/>
  <c r="CC422"/>
  <c r="J422"/>
  <c r="CE422"/>
  <c r="K159"/>
  <c r="L159" s="1"/>
  <c r="F422"/>
  <c r="CW420"/>
  <c r="BT421"/>
  <c r="BY421"/>
  <c r="CZ421" l="1"/>
  <c r="CQ421"/>
  <c r="DA421" s="1"/>
  <c r="CF422"/>
  <c r="CD422"/>
  <c r="CX421"/>
  <c r="S158"/>
  <c r="R158"/>
  <c r="J159"/>
  <c r="N159"/>
  <c r="O159" s="1"/>
  <c r="Q159" s="1"/>
  <c r="AM422"/>
  <c r="AV422" s="1"/>
  <c r="BE422" s="1"/>
  <c r="BN422" s="1"/>
  <c r="BW422" s="1"/>
  <c r="CT422" s="1"/>
  <c r="DD422" s="1"/>
  <c r="AI422"/>
  <c r="AR422" s="1"/>
  <c r="BA422"/>
  <c r="BJ422" s="1"/>
  <c r="AL422"/>
  <c r="AU422" s="1"/>
  <c r="BD422" s="1"/>
  <c r="BM422" s="1"/>
  <c r="BV422" s="1"/>
  <c r="CS422" s="1"/>
  <c r="DC422" s="1"/>
  <c r="AH422"/>
  <c r="AQ422" s="1"/>
  <c r="AZ422"/>
  <c r="BI422" s="1"/>
  <c r="C161"/>
  <c r="B162"/>
  <c r="B424"/>
  <c r="BR422"/>
  <c r="CO422" s="1"/>
  <c r="CB422"/>
  <c r="BZ422"/>
  <c r="BY422"/>
  <c r="AK422"/>
  <c r="AT422" s="1"/>
  <c r="BC422" s="1"/>
  <c r="BL422" s="1"/>
  <c r="BU422" s="1"/>
  <c r="AG422"/>
  <c r="AP422" s="1"/>
  <c r="AY422"/>
  <c r="BH422" s="1"/>
  <c r="BQ422" s="1"/>
  <c r="CN422" s="1"/>
  <c r="AJ422"/>
  <c r="AS422" s="1"/>
  <c r="BB422"/>
  <c r="BK422" s="1"/>
  <c r="BT422" s="1"/>
  <c r="CQ422" s="1"/>
  <c r="AX422"/>
  <c r="BG422" s="1"/>
  <c r="BP422" s="1"/>
  <c r="CM422" s="1"/>
  <c r="AF422"/>
  <c r="AO422" s="1"/>
  <c r="U157"/>
  <c r="T157"/>
  <c r="O423"/>
  <c r="X423" s="1"/>
  <c r="R423"/>
  <c r="Z423" s="1"/>
  <c r="T423"/>
  <c r="AB423" s="1"/>
  <c r="V423"/>
  <c r="AD423" s="1"/>
  <c r="N423"/>
  <c r="W423" s="1"/>
  <c r="Q423"/>
  <c r="Y423" s="1"/>
  <c r="S423"/>
  <c r="AA423" s="1"/>
  <c r="U423"/>
  <c r="AC423" s="1"/>
  <c r="CI423"/>
  <c r="CJ423" s="1"/>
  <c r="H160"/>
  <c r="I160" s="1"/>
  <c r="E160"/>
  <c r="G160" s="1"/>
  <c r="H423"/>
  <c r="J423"/>
  <c r="C423"/>
  <c r="E423"/>
  <c r="G423"/>
  <c r="I423"/>
  <c r="K423"/>
  <c r="K160"/>
  <c r="L160" s="1"/>
  <c r="F423"/>
  <c r="BS422"/>
  <c r="CP422" s="1"/>
  <c r="CM421"/>
  <c r="CW421" s="1"/>
  <c r="DA422" l="1"/>
  <c r="CX422"/>
  <c r="CR422"/>
  <c r="DB422" s="1"/>
  <c r="CY422"/>
  <c r="CW422"/>
  <c r="R159"/>
  <c r="S159"/>
  <c r="AJ423"/>
  <c r="AS423" s="1"/>
  <c r="BB423"/>
  <c r="BK423" s="1"/>
  <c r="BT423" s="1"/>
  <c r="AF423"/>
  <c r="AO423" s="1"/>
  <c r="AX423" s="1"/>
  <c r="BG423" s="1"/>
  <c r="BP423" s="1"/>
  <c r="AK423"/>
  <c r="AT423" s="1"/>
  <c r="BC423" s="1"/>
  <c r="BL423" s="1"/>
  <c r="BU423" s="1"/>
  <c r="AG423"/>
  <c r="AP423" s="1"/>
  <c r="AY423"/>
  <c r="BH423" s="1"/>
  <c r="H161"/>
  <c r="I161" s="1"/>
  <c r="C424"/>
  <c r="E424"/>
  <c r="G424"/>
  <c r="I424"/>
  <c r="K424"/>
  <c r="E161"/>
  <c r="G161" s="1"/>
  <c r="H424"/>
  <c r="J424"/>
  <c r="K161"/>
  <c r="L161" s="1"/>
  <c r="F424"/>
  <c r="U158"/>
  <c r="T158"/>
  <c r="J160"/>
  <c r="N160"/>
  <c r="O160" s="1"/>
  <c r="Q160" s="1"/>
  <c r="AL423"/>
  <c r="AU423" s="1"/>
  <c r="BD423" s="1"/>
  <c r="BM423" s="1"/>
  <c r="BV423" s="1"/>
  <c r="AH423"/>
  <c r="AQ423" s="1"/>
  <c r="AZ423"/>
  <c r="BI423" s="1"/>
  <c r="AM423"/>
  <c r="AV423" s="1"/>
  <c r="BE423" s="1"/>
  <c r="BN423" s="1"/>
  <c r="BW423" s="1"/>
  <c r="AI423"/>
  <c r="AR423" s="1"/>
  <c r="BA423"/>
  <c r="BJ423" s="1"/>
  <c r="BS423" s="1"/>
  <c r="N424"/>
  <c r="W424" s="1"/>
  <c r="Q424"/>
  <c r="Y424" s="1"/>
  <c r="S424"/>
  <c r="AA424" s="1"/>
  <c r="U424"/>
  <c r="AC424" s="1"/>
  <c r="O424"/>
  <c r="X424" s="1"/>
  <c r="R424"/>
  <c r="Z424" s="1"/>
  <c r="T424"/>
  <c r="AB424" s="1"/>
  <c r="V424"/>
  <c r="AD424" s="1"/>
  <c r="CI424"/>
  <c r="CJ424" s="1"/>
  <c r="B163"/>
  <c r="C162"/>
  <c r="B425"/>
  <c r="BQ423"/>
  <c r="CZ422"/>
  <c r="BR423"/>
  <c r="CF423"/>
  <c r="CD423"/>
  <c r="CB423"/>
  <c r="BZ423"/>
  <c r="BY423"/>
  <c r="CE423"/>
  <c r="CC423"/>
  <c r="CA423"/>
  <c r="CM423" l="1"/>
  <c r="CW423" s="1"/>
  <c r="CP423"/>
  <c r="CZ423" s="1"/>
  <c r="CT423"/>
  <c r="DD423" s="1"/>
  <c r="CQ423"/>
  <c r="DA423" s="1"/>
  <c r="CS423"/>
  <c r="DC423" s="1"/>
  <c r="CR423"/>
  <c r="DB423" s="1"/>
  <c r="R160"/>
  <c r="S160"/>
  <c r="B164"/>
  <c r="C163"/>
  <c r="B426"/>
  <c r="AM424"/>
  <c r="AV424" s="1"/>
  <c r="BE424" s="1"/>
  <c r="BN424" s="1"/>
  <c r="BW424" s="1"/>
  <c r="AI424"/>
  <c r="AR424" s="1"/>
  <c r="BA424"/>
  <c r="BJ424" s="1"/>
  <c r="AL424"/>
  <c r="AU424" s="1"/>
  <c r="BD424" s="1"/>
  <c r="BM424" s="1"/>
  <c r="BV424" s="1"/>
  <c r="AH424"/>
  <c r="AQ424" s="1"/>
  <c r="AZ424"/>
  <c r="BI424" s="1"/>
  <c r="J161"/>
  <c r="N161"/>
  <c r="O161" s="1"/>
  <c r="CN423"/>
  <c r="CX423" s="1"/>
  <c r="BR424"/>
  <c r="CE424"/>
  <c r="CC424"/>
  <c r="CA424"/>
  <c r="CF424"/>
  <c r="CD424"/>
  <c r="CB424"/>
  <c r="BZ424"/>
  <c r="BY424"/>
  <c r="O425"/>
  <c r="X425" s="1"/>
  <c r="R425"/>
  <c r="Z425" s="1"/>
  <c r="T425"/>
  <c r="AB425" s="1"/>
  <c r="V425"/>
  <c r="AD425" s="1"/>
  <c r="N425"/>
  <c r="W425" s="1"/>
  <c r="Q425"/>
  <c r="Y425" s="1"/>
  <c r="S425"/>
  <c r="AA425" s="1"/>
  <c r="U425"/>
  <c r="AC425" s="1"/>
  <c r="CI425"/>
  <c r="CJ425" s="1"/>
  <c r="H162"/>
  <c r="I162" s="1"/>
  <c r="E162"/>
  <c r="G162" s="1"/>
  <c r="H425"/>
  <c r="J425"/>
  <c r="C425"/>
  <c r="E425"/>
  <c r="G425"/>
  <c r="I425"/>
  <c r="K425"/>
  <c r="K162"/>
  <c r="L162" s="1"/>
  <c r="F425"/>
  <c r="AK424"/>
  <c r="AT424" s="1"/>
  <c r="BC424" s="1"/>
  <c r="BL424" s="1"/>
  <c r="BU424" s="1"/>
  <c r="CR424" s="1"/>
  <c r="DB424" s="1"/>
  <c r="AG424"/>
  <c r="AP424" s="1"/>
  <c r="AY424"/>
  <c r="BH424" s="1"/>
  <c r="BQ424" s="1"/>
  <c r="AJ424"/>
  <c r="AS424" s="1"/>
  <c r="BB424"/>
  <c r="BK424" s="1"/>
  <c r="BT424" s="1"/>
  <c r="CQ424" s="1"/>
  <c r="AF424"/>
  <c r="AO424" s="1"/>
  <c r="AX424" s="1"/>
  <c r="BG424" s="1"/>
  <c r="BP424" s="1"/>
  <c r="CM424" s="1"/>
  <c r="CW424" s="1"/>
  <c r="T159"/>
  <c r="U159"/>
  <c r="CO423"/>
  <c r="CY423" s="1"/>
  <c r="Q161"/>
  <c r="BS424"/>
  <c r="CP424" s="1"/>
  <c r="CZ424" s="1"/>
  <c r="CS424" l="1"/>
  <c r="DC424" s="1"/>
  <c r="CT424"/>
  <c r="DD424" s="1"/>
  <c r="AJ425"/>
  <c r="AS425" s="1"/>
  <c r="BB425"/>
  <c r="BK425" s="1"/>
  <c r="AK425"/>
  <c r="AT425" s="1"/>
  <c r="BC425" s="1"/>
  <c r="BL425" s="1"/>
  <c r="BU425" s="1"/>
  <c r="B165"/>
  <c r="C164"/>
  <c r="B427"/>
  <c r="AX425"/>
  <c r="BG425" s="1"/>
  <c r="BP425" s="1"/>
  <c r="AF425"/>
  <c r="AO425" s="1"/>
  <c r="AG425"/>
  <c r="AP425" s="1"/>
  <c r="AY425"/>
  <c r="BH425" s="1"/>
  <c r="BQ425" s="1"/>
  <c r="S161"/>
  <c r="R161"/>
  <c r="J162"/>
  <c r="N162"/>
  <c r="O162" s="1"/>
  <c r="Q162" s="1"/>
  <c r="AL425"/>
  <c r="AU425" s="1"/>
  <c r="BD425" s="1"/>
  <c r="BM425" s="1"/>
  <c r="BV425" s="1"/>
  <c r="AH425"/>
  <c r="AQ425" s="1"/>
  <c r="AZ425"/>
  <c r="BI425" s="1"/>
  <c r="BR425" s="1"/>
  <c r="AM425"/>
  <c r="AV425" s="1"/>
  <c r="BE425" s="1"/>
  <c r="BN425" s="1"/>
  <c r="BW425" s="1"/>
  <c r="AI425"/>
  <c r="AR425" s="1"/>
  <c r="BA425"/>
  <c r="BJ425" s="1"/>
  <c r="BS425" s="1"/>
  <c r="N426"/>
  <c r="W426" s="1"/>
  <c r="Q426"/>
  <c r="Y426" s="1"/>
  <c r="S426"/>
  <c r="AA426" s="1"/>
  <c r="U426"/>
  <c r="AC426" s="1"/>
  <c r="O426"/>
  <c r="X426" s="1"/>
  <c r="R426"/>
  <c r="Z426" s="1"/>
  <c r="T426"/>
  <c r="AB426" s="1"/>
  <c r="V426"/>
  <c r="AD426" s="1"/>
  <c r="CI426"/>
  <c r="CJ426" s="1"/>
  <c r="H163"/>
  <c r="I163" s="1"/>
  <c r="C426"/>
  <c r="E426"/>
  <c r="G426"/>
  <c r="I426"/>
  <c r="K426"/>
  <c r="E163"/>
  <c r="G163" s="1"/>
  <c r="H426"/>
  <c r="J426"/>
  <c r="K163"/>
  <c r="L163" s="1"/>
  <c r="F426"/>
  <c r="T160"/>
  <c r="U160"/>
  <c r="BT425"/>
  <c r="CN424"/>
  <c r="CX424" s="1"/>
  <c r="DA424"/>
  <c r="CF425"/>
  <c r="CD425"/>
  <c r="CB425"/>
  <c r="BZ425"/>
  <c r="BY425"/>
  <c r="CE425"/>
  <c r="CC425"/>
  <c r="CA425"/>
  <c r="CO424"/>
  <c r="CY424" s="1"/>
  <c r="CS425" l="1"/>
  <c r="DC425" s="1"/>
  <c r="CM425"/>
  <c r="CW425" s="1"/>
  <c r="CR425"/>
  <c r="DB425" s="1"/>
  <c r="CT425"/>
  <c r="DD425" s="1"/>
  <c r="R162"/>
  <c r="S162"/>
  <c r="AK426"/>
  <c r="AT426" s="1"/>
  <c r="BC426" s="1"/>
  <c r="BL426" s="1"/>
  <c r="BU426" s="1"/>
  <c r="AG426"/>
  <c r="AP426" s="1"/>
  <c r="AY426"/>
  <c r="BH426" s="1"/>
  <c r="BQ426" s="1"/>
  <c r="AJ426"/>
  <c r="AS426" s="1"/>
  <c r="BB426"/>
  <c r="BK426" s="1"/>
  <c r="AF426"/>
  <c r="AO426" s="1"/>
  <c r="AX426" s="1"/>
  <c r="BG426" s="1"/>
  <c r="BP426" s="1"/>
  <c r="U161"/>
  <c r="T161"/>
  <c r="C165"/>
  <c r="B166"/>
  <c r="B428"/>
  <c r="CN425"/>
  <c r="CX425" s="1"/>
  <c r="J163"/>
  <c r="N163"/>
  <c r="O163" s="1"/>
  <c r="Q163" s="1"/>
  <c r="AM426"/>
  <c r="AV426" s="1"/>
  <c r="BE426" s="1"/>
  <c r="BN426" s="1"/>
  <c r="BW426" s="1"/>
  <c r="AI426"/>
  <c r="AR426" s="1"/>
  <c r="BA426"/>
  <c r="BJ426" s="1"/>
  <c r="BS426" s="1"/>
  <c r="AL426"/>
  <c r="AU426" s="1"/>
  <c r="BD426" s="1"/>
  <c r="BM426" s="1"/>
  <c r="BV426" s="1"/>
  <c r="AH426"/>
  <c r="AQ426" s="1"/>
  <c r="AZ426"/>
  <c r="BI426" s="1"/>
  <c r="BR426" s="1"/>
  <c r="O427"/>
  <c r="X427" s="1"/>
  <c r="R427"/>
  <c r="Z427" s="1"/>
  <c r="T427"/>
  <c r="AB427" s="1"/>
  <c r="V427"/>
  <c r="AD427" s="1"/>
  <c r="N427"/>
  <c r="W427" s="1"/>
  <c r="S427"/>
  <c r="AA427" s="1"/>
  <c r="CI427"/>
  <c r="CJ427" s="1"/>
  <c r="Q427"/>
  <c r="Y427" s="1"/>
  <c r="U427"/>
  <c r="AC427" s="1"/>
  <c r="H164"/>
  <c r="I164" s="1"/>
  <c r="E164"/>
  <c r="G164" s="1"/>
  <c r="H427"/>
  <c r="J427"/>
  <c r="G427"/>
  <c r="K427"/>
  <c r="C427"/>
  <c r="E427"/>
  <c r="I427"/>
  <c r="K164"/>
  <c r="L164" s="1"/>
  <c r="F427"/>
  <c r="CO425"/>
  <c r="CY425" s="1"/>
  <c r="BT426"/>
  <c r="CQ425"/>
  <c r="DA425" s="1"/>
  <c r="CP425"/>
  <c r="CZ425" s="1"/>
  <c r="CE426"/>
  <c r="CC426"/>
  <c r="CA426"/>
  <c r="CF426"/>
  <c r="CD426"/>
  <c r="CB426"/>
  <c r="BZ426"/>
  <c r="BY426"/>
  <c r="CO426" l="1"/>
  <c r="CY426" s="1"/>
  <c r="CS426"/>
  <c r="DC426" s="1"/>
  <c r="CR426"/>
  <c r="DB426" s="1"/>
  <c r="CT426"/>
  <c r="DD426" s="1"/>
  <c r="AF427"/>
  <c r="AO427" s="1"/>
  <c r="AX427" s="1"/>
  <c r="BG427" s="1"/>
  <c r="BP427" s="1"/>
  <c r="AK427"/>
  <c r="AT427" s="1"/>
  <c r="BC427" s="1"/>
  <c r="BL427" s="1"/>
  <c r="BU427" s="1"/>
  <c r="AG427"/>
  <c r="AP427" s="1"/>
  <c r="AY427"/>
  <c r="BH427" s="1"/>
  <c r="S163"/>
  <c r="R163"/>
  <c r="H165"/>
  <c r="I165" s="1"/>
  <c r="C428"/>
  <c r="H428"/>
  <c r="J428"/>
  <c r="E165"/>
  <c r="G165" s="1"/>
  <c r="E428"/>
  <c r="BZ428"/>
  <c r="I428"/>
  <c r="CD428"/>
  <c r="G428"/>
  <c r="CB428"/>
  <c r="K428"/>
  <c r="CF428"/>
  <c r="K165"/>
  <c r="L165" s="1"/>
  <c r="F428"/>
  <c r="BQ427"/>
  <c r="CM426"/>
  <c r="CW426" s="1"/>
  <c r="CP426"/>
  <c r="CZ426" s="1"/>
  <c r="AL427"/>
  <c r="AU427" s="1"/>
  <c r="BD427" s="1"/>
  <c r="BM427" s="1"/>
  <c r="BV427" s="1"/>
  <c r="J164"/>
  <c r="N164"/>
  <c r="O164" s="1"/>
  <c r="Q164" s="1"/>
  <c r="AH427"/>
  <c r="AQ427" s="1"/>
  <c r="AZ427"/>
  <c r="BI427" s="1"/>
  <c r="BB427"/>
  <c r="BK427" s="1"/>
  <c r="AJ427"/>
  <c r="AS427" s="1"/>
  <c r="AM427"/>
  <c r="AV427" s="1"/>
  <c r="BE427" s="1"/>
  <c r="BN427" s="1"/>
  <c r="BW427" s="1"/>
  <c r="AI427"/>
  <c r="AR427" s="1"/>
  <c r="BA427"/>
  <c r="BJ427" s="1"/>
  <c r="BS427" s="1"/>
  <c r="N428"/>
  <c r="W428" s="1"/>
  <c r="O428"/>
  <c r="X428" s="1"/>
  <c r="R428"/>
  <c r="Z428" s="1"/>
  <c r="T428"/>
  <c r="AB428" s="1"/>
  <c r="V428"/>
  <c r="AD428" s="1"/>
  <c r="Q428"/>
  <c r="Y428" s="1"/>
  <c r="U428"/>
  <c r="AC428" s="1"/>
  <c r="CI428"/>
  <c r="CJ428" s="1"/>
  <c r="S428"/>
  <c r="AA428" s="1"/>
  <c r="B167"/>
  <c r="C166"/>
  <c r="B429"/>
  <c r="T162"/>
  <c r="U162"/>
  <c r="BT427"/>
  <c r="CQ426"/>
  <c r="DA426" s="1"/>
  <c r="BR427"/>
  <c r="CD427"/>
  <c r="BZ427"/>
  <c r="BY427"/>
  <c r="CF427"/>
  <c r="CB427"/>
  <c r="CE427"/>
  <c r="CC427"/>
  <c r="CA427"/>
  <c r="CN426"/>
  <c r="CX426" s="1"/>
  <c r="CT427" l="1"/>
  <c r="DD427" s="1"/>
  <c r="CR427"/>
  <c r="DB427" s="1"/>
  <c r="CS427"/>
  <c r="DC427" s="1"/>
  <c r="R164"/>
  <c r="S164"/>
  <c r="B168"/>
  <c r="C167"/>
  <c r="B430"/>
  <c r="AZ428"/>
  <c r="BI428" s="1"/>
  <c r="AH428"/>
  <c r="AQ428" s="1"/>
  <c r="AK428"/>
  <c r="AT428" s="1"/>
  <c r="BC428" s="1"/>
  <c r="BL428" s="1"/>
  <c r="BU428" s="1"/>
  <c r="CR428" s="1"/>
  <c r="DB428" s="1"/>
  <c r="AG428"/>
  <c r="AP428" s="1"/>
  <c r="AY428"/>
  <c r="BH428" s="1"/>
  <c r="BQ428" s="1"/>
  <c r="CN428" s="1"/>
  <c r="CX428" s="1"/>
  <c r="J165"/>
  <c r="N165"/>
  <c r="O165" s="1"/>
  <c r="Q165" s="1"/>
  <c r="U163"/>
  <c r="T163"/>
  <c r="CN427"/>
  <c r="CX427" s="1"/>
  <c r="BR428"/>
  <c r="BY428"/>
  <c r="N429"/>
  <c r="W429" s="1"/>
  <c r="O429"/>
  <c r="X429" s="1"/>
  <c r="R429"/>
  <c r="Z429" s="1"/>
  <c r="T429"/>
  <c r="AB429" s="1"/>
  <c r="V429"/>
  <c r="AD429" s="1"/>
  <c r="S429"/>
  <c r="AA429" s="1"/>
  <c r="CI429"/>
  <c r="CJ429" s="1"/>
  <c r="Q429"/>
  <c r="Y429" s="1"/>
  <c r="U429"/>
  <c r="AC429" s="1"/>
  <c r="H166"/>
  <c r="I166" s="1"/>
  <c r="C429"/>
  <c r="H429"/>
  <c r="J429"/>
  <c r="G429"/>
  <c r="K429"/>
  <c r="E166"/>
  <c r="G166" s="1"/>
  <c r="E429"/>
  <c r="BZ429"/>
  <c r="I429"/>
  <c r="CD429"/>
  <c r="K166"/>
  <c r="L166" s="1"/>
  <c r="F429"/>
  <c r="AJ428"/>
  <c r="AS428" s="1"/>
  <c r="BB428"/>
  <c r="BK428" s="1"/>
  <c r="BT428" s="1"/>
  <c r="AL428"/>
  <c r="AU428" s="1"/>
  <c r="BD428" s="1"/>
  <c r="BM428" s="1"/>
  <c r="BV428" s="1"/>
  <c r="AM428"/>
  <c r="AV428" s="1"/>
  <c r="BE428"/>
  <c r="BN428" s="1"/>
  <c r="BW428" s="1"/>
  <c r="CT428" s="1"/>
  <c r="DD428" s="1"/>
  <c r="AI428"/>
  <c r="AR428" s="1"/>
  <c r="BA428"/>
  <c r="BJ428" s="1"/>
  <c r="BS428" s="1"/>
  <c r="CP428" s="1"/>
  <c r="CZ428" s="1"/>
  <c r="AF428"/>
  <c r="AO428" s="1"/>
  <c r="AX428"/>
  <c r="BG428" s="1"/>
  <c r="BP428" s="1"/>
  <c r="CM428" s="1"/>
  <c r="CW428" s="1"/>
  <c r="CP427"/>
  <c r="CZ427" s="1"/>
  <c r="CO427"/>
  <c r="CY427" s="1"/>
  <c r="CQ427"/>
  <c r="DA427" s="1"/>
  <c r="CM427"/>
  <c r="CW427" s="1"/>
  <c r="CE428"/>
  <c r="CC428"/>
  <c r="CA428"/>
  <c r="CS428" l="1"/>
  <c r="DC428" s="1"/>
  <c r="CQ428"/>
  <c r="DA428" s="1"/>
  <c r="J166"/>
  <c r="N166"/>
  <c r="O166" s="1"/>
  <c r="Q166" s="1"/>
  <c r="AH429"/>
  <c r="AQ429" s="1"/>
  <c r="AZ429"/>
  <c r="BI429" s="1"/>
  <c r="BR429" s="1"/>
  <c r="BB429"/>
  <c r="BK429" s="1"/>
  <c r="AJ429"/>
  <c r="AS429" s="1"/>
  <c r="AK429"/>
  <c r="AT429" s="1"/>
  <c r="BC429" s="1"/>
  <c r="BL429" s="1"/>
  <c r="BU429" s="1"/>
  <c r="CR429" s="1"/>
  <c r="DB429" s="1"/>
  <c r="AG429"/>
  <c r="AP429" s="1"/>
  <c r="AY429"/>
  <c r="BH429" s="1"/>
  <c r="BQ429" s="1"/>
  <c r="CN429" s="1"/>
  <c r="CX429" s="1"/>
  <c r="B169"/>
  <c r="C168"/>
  <c r="B431"/>
  <c r="BT429"/>
  <c r="BY429"/>
  <c r="S165"/>
  <c r="R165"/>
  <c r="AL429"/>
  <c r="AU429" s="1"/>
  <c r="BD429" s="1"/>
  <c r="BM429" s="1"/>
  <c r="BV429" s="1"/>
  <c r="AM429"/>
  <c r="AV429" s="1"/>
  <c r="BE429" s="1"/>
  <c r="BN429" s="1"/>
  <c r="BW429" s="1"/>
  <c r="AI429"/>
  <c r="AR429" s="1"/>
  <c r="BA429"/>
  <c r="BJ429" s="1"/>
  <c r="BS429" s="1"/>
  <c r="AF429"/>
  <c r="AO429" s="1"/>
  <c r="AX429" s="1"/>
  <c r="BG429" s="1"/>
  <c r="BP429" s="1"/>
  <c r="CM429" s="1"/>
  <c r="CW429" s="1"/>
  <c r="N430"/>
  <c r="W430" s="1"/>
  <c r="O430"/>
  <c r="X430" s="1"/>
  <c r="R430"/>
  <c r="Z430" s="1"/>
  <c r="T430"/>
  <c r="AB430" s="1"/>
  <c r="V430"/>
  <c r="AD430" s="1"/>
  <c r="Q430"/>
  <c r="Y430" s="1"/>
  <c r="U430"/>
  <c r="AC430" s="1"/>
  <c r="CI430"/>
  <c r="CJ430" s="1"/>
  <c r="S430"/>
  <c r="AA430" s="1"/>
  <c r="H167"/>
  <c r="I167" s="1"/>
  <c r="C430"/>
  <c r="CA430"/>
  <c r="H430"/>
  <c r="CC430"/>
  <c r="J430"/>
  <c r="CE430"/>
  <c r="E167"/>
  <c r="G167" s="1"/>
  <c r="E430"/>
  <c r="BZ430"/>
  <c r="I430"/>
  <c r="CD430"/>
  <c r="G430"/>
  <c r="CB430"/>
  <c r="K430"/>
  <c r="CF430"/>
  <c r="K167"/>
  <c r="L167" s="1"/>
  <c r="F430"/>
  <c r="T164"/>
  <c r="U164"/>
  <c r="CF429"/>
  <c r="CB429"/>
  <c r="CE429"/>
  <c r="CC429"/>
  <c r="CA429"/>
  <c r="CO428"/>
  <c r="CY428" s="1"/>
  <c r="CS429" l="1"/>
  <c r="DC429" s="1"/>
  <c r="CP429"/>
  <c r="CZ429" s="1"/>
  <c r="CT429"/>
  <c r="DD429" s="1"/>
  <c r="R166"/>
  <c r="S166"/>
  <c r="AJ430"/>
  <c r="AS430" s="1"/>
  <c r="BB430"/>
  <c r="BK430" s="1"/>
  <c r="BT430" s="1"/>
  <c r="CQ430" s="1"/>
  <c r="DA430" s="1"/>
  <c r="AL430"/>
  <c r="AU430" s="1"/>
  <c r="BD430" s="1"/>
  <c r="BM430" s="1"/>
  <c r="BV430" s="1"/>
  <c r="CS430" s="1"/>
  <c r="DC430" s="1"/>
  <c r="AM430"/>
  <c r="AV430" s="1"/>
  <c r="BE430" s="1"/>
  <c r="BN430" s="1"/>
  <c r="BW430" s="1"/>
  <c r="CT430" s="1"/>
  <c r="DD430" s="1"/>
  <c r="AI430"/>
  <c r="AR430" s="1"/>
  <c r="BA430"/>
  <c r="BJ430" s="1"/>
  <c r="BS430" s="1"/>
  <c r="CP430" s="1"/>
  <c r="AF430"/>
  <c r="AO430" s="1"/>
  <c r="AX430" s="1"/>
  <c r="BG430" s="1"/>
  <c r="BP430" s="1"/>
  <c r="T165"/>
  <c r="U165"/>
  <c r="C169"/>
  <c r="B170"/>
  <c r="B432"/>
  <c r="CQ429"/>
  <c r="DA429" s="1"/>
  <c r="CO429"/>
  <c r="CY429" s="1"/>
  <c r="J167"/>
  <c r="N167"/>
  <c r="O167" s="1"/>
  <c r="Q167" s="1"/>
  <c r="AZ430"/>
  <c r="BI430" s="1"/>
  <c r="BR430" s="1"/>
  <c r="CO430" s="1"/>
  <c r="CY430" s="1"/>
  <c r="AH430"/>
  <c r="AQ430" s="1"/>
  <c r="AK430"/>
  <c r="AT430" s="1"/>
  <c r="BC430" s="1"/>
  <c r="BL430" s="1"/>
  <c r="BU430" s="1"/>
  <c r="CR430" s="1"/>
  <c r="DB430" s="1"/>
  <c r="AG430"/>
  <c r="AP430" s="1"/>
  <c r="AY430"/>
  <c r="BH430" s="1"/>
  <c r="BQ430" s="1"/>
  <c r="CN430" s="1"/>
  <c r="CX430" s="1"/>
  <c r="N431"/>
  <c r="W431" s="1"/>
  <c r="O431"/>
  <c r="X431" s="1"/>
  <c r="R431"/>
  <c r="Z431" s="1"/>
  <c r="T431"/>
  <c r="AB431" s="1"/>
  <c r="V431"/>
  <c r="AD431" s="1"/>
  <c r="S431"/>
  <c r="AA431" s="1"/>
  <c r="CI431"/>
  <c r="CJ431" s="1"/>
  <c r="Q431"/>
  <c r="Y431" s="1"/>
  <c r="U431"/>
  <c r="AC431" s="1"/>
  <c r="H168"/>
  <c r="I168" s="1"/>
  <c r="C431"/>
  <c r="H431"/>
  <c r="J431"/>
  <c r="G431"/>
  <c r="K431"/>
  <c r="E168"/>
  <c r="G168" s="1"/>
  <c r="E431"/>
  <c r="BZ431"/>
  <c r="I431"/>
  <c r="CD431"/>
  <c r="K168"/>
  <c r="L168" s="1"/>
  <c r="F431"/>
  <c r="BY430"/>
  <c r="CM430" l="1"/>
  <c r="CW430" s="1"/>
  <c r="S167"/>
  <c r="R167"/>
  <c r="J168"/>
  <c r="N168"/>
  <c r="O168" s="1"/>
  <c r="Q168" s="1"/>
  <c r="AH431"/>
  <c r="AQ431" s="1"/>
  <c r="AZ431"/>
  <c r="BI431" s="1"/>
  <c r="BR431" s="1"/>
  <c r="BB431"/>
  <c r="BK431" s="1"/>
  <c r="BT431" s="1"/>
  <c r="AJ431"/>
  <c r="AS431" s="1"/>
  <c r="AK431"/>
  <c r="AT431" s="1"/>
  <c r="BC431" s="1"/>
  <c r="BL431" s="1"/>
  <c r="BU431" s="1"/>
  <c r="CR431" s="1"/>
  <c r="DB431" s="1"/>
  <c r="AG431"/>
  <c r="AP431" s="1"/>
  <c r="AY431"/>
  <c r="BH431" s="1"/>
  <c r="BQ431" s="1"/>
  <c r="CN431" s="1"/>
  <c r="H169"/>
  <c r="I169" s="1"/>
  <c r="C432"/>
  <c r="H432"/>
  <c r="J432"/>
  <c r="E169"/>
  <c r="G169" s="1"/>
  <c r="E432"/>
  <c r="BZ432"/>
  <c r="I432"/>
  <c r="CD432"/>
  <c r="G432"/>
  <c r="CB432"/>
  <c r="K432"/>
  <c r="CF432"/>
  <c r="K169"/>
  <c r="L169" s="1"/>
  <c r="F432"/>
  <c r="AL431"/>
  <c r="AU431" s="1"/>
  <c r="BD431" s="1"/>
  <c r="BM431" s="1"/>
  <c r="BV431" s="1"/>
  <c r="AM431"/>
  <c r="AV431" s="1"/>
  <c r="BE431" s="1"/>
  <c r="BN431" s="1"/>
  <c r="BW431" s="1"/>
  <c r="AI431"/>
  <c r="AR431" s="1"/>
  <c r="BA431"/>
  <c r="BJ431" s="1"/>
  <c r="BS431" s="1"/>
  <c r="AF431"/>
  <c r="AO431" s="1"/>
  <c r="AX431" s="1"/>
  <c r="BG431" s="1"/>
  <c r="BP431" s="1"/>
  <c r="N432"/>
  <c r="W432" s="1"/>
  <c r="O432"/>
  <c r="X432" s="1"/>
  <c r="R432"/>
  <c r="Z432" s="1"/>
  <c r="T432"/>
  <c r="AB432" s="1"/>
  <c r="V432"/>
  <c r="AD432" s="1"/>
  <c r="Q432"/>
  <c r="Y432" s="1"/>
  <c r="U432"/>
  <c r="AC432" s="1"/>
  <c r="CI432"/>
  <c r="CJ432" s="1"/>
  <c r="S432"/>
  <c r="AA432" s="1"/>
  <c r="B171"/>
  <c r="C170"/>
  <c r="B433"/>
  <c r="T166"/>
  <c r="U166"/>
  <c r="BY431"/>
  <c r="CF431"/>
  <c r="CB431"/>
  <c r="CE431"/>
  <c r="CC431"/>
  <c r="CA431"/>
  <c r="CZ430"/>
  <c r="CX431" l="1"/>
  <c r="CT431"/>
  <c r="DD431" s="1"/>
  <c r="CM431"/>
  <c r="CW431" s="1"/>
  <c r="CS431"/>
  <c r="DC431" s="1"/>
  <c r="CE432"/>
  <c r="CC432"/>
  <c r="CA432"/>
  <c r="H170"/>
  <c r="I170" s="1"/>
  <c r="C433"/>
  <c r="H433"/>
  <c r="J433"/>
  <c r="G433"/>
  <c r="K433"/>
  <c r="E170"/>
  <c r="G170" s="1"/>
  <c r="E433"/>
  <c r="BZ433"/>
  <c r="I433"/>
  <c r="CD433"/>
  <c r="K170"/>
  <c r="L170" s="1"/>
  <c r="F433"/>
  <c r="AJ432"/>
  <c r="AS432" s="1"/>
  <c r="BB432"/>
  <c r="BK432" s="1"/>
  <c r="BT432" s="1"/>
  <c r="CQ432" s="1"/>
  <c r="AL432"/>
  <c r="AU432" s="1"/>
  <c r="BD432" s="1"/>
  <c r="BM432" s="1"/>
  <c r="BV432" s="1"/>
  <c r="CS432" s="1"/>
  <c r="DC432" s="1"/>
  <c r="AI432"/>
  <c r="AR432" s="1"/>
  <c r="BA432"/>
  <c r="BJ432" s="1"/>
  <c r="BS432" s="1"/>
  <c r="CP432" s="1"/>
  <c r="CZ432" s="1"/>
  <c r="AF432"/>
  <c r="AO432" s="1"/>
  <c r="AX432" s="1"/>
  <c r="BG432" s="1"/>
  <c r="BP432" s="1"/>
  <c r="R168"/>
  <c r="S168"/>
  <c r="B172"/>
  <c r="C171"/>
  <c r="B434"/>
  <c r="AZ432"/>
  <c r="BI432" s="1"/>
  <c r="BR432" s="1"/>
  <c r="AH432"/>
  <c r="AQ432" s="1"/>
  <c r="AK432"/>
  <c r="AT432" s="1"/>
  <c r="BC432" s="1"/>
  <c r="BL432" s="1"/>
  <c r="BU432" s="1"/>
  <c r="CR432" s="1"/>
  <c r="DB432" s="1"/>
  <c r="AG432"/>
  <c r="AP432" s="1"/>
  <c r="AY432"/>
  <c r="BH432" s="1"/>
  <c r="BQ432" s="1"/>
  <c r="CN432" s="1"/>
  <c r="CX432" s="1"/>
  <c r="J169"/>
  <c r="N169"/>
  <c r="O169" s="1"/>
  <c r="Q169" s="1"/>
  <c r="U167"/>
  <c r="T167"/>
  <c r="CQ431"/>
  <c r="DA431" s="1"/>
  <c r="CP431"/>
  <c r="CZ431" s="1"/>
  <c r="CO431"/>
  <c r="CY431" s="1"/>
  <c r="BY432"/>
  <c r="N433"/>
  <c r="W433" s="1"/>
  <c r="O433"/>
  <c r="X433" s="1"/>
  <c r="R433"/>
  <c r="Z433" s="1"/>
  <c r="T433"/>
  <c r="AB433" s="1"/>
  <c r="V433"/>
  <c r="AD433" s="1"/>
  <c r="S433"/>
  <c r="AA433" s="1"/>
  <c r="CI433"/>
  <c r="CJ433" s="1"/>
  <c r="Q433"/>
  <c r="Y433" s="1"/>
  <c r="U433"/>
  <c r="AC433" s="1"/>
  <c r="AM432"/>
  <c r="AV432" s="1"/>
  <c r="BE432" s="1"/>
  <c r="BN432" s="1"/>
  <c r="BW432" s="1"/>
  <c r="CT432" s="1"/>
  <c r="DD432" s="1"/>
  <c r="CO432" l="1"/>
  <c r="DA432"/>
  <c r="CY432"/>
  <c r="CM432"/>
  <c r="CW432" s="1"/>
  <c r="AL433"/>
  <c r="AU433" s="1"/>
  <c r="BD433" s="1"/>
  <c r="BM433" s="1"/>
  <c r="BV433" s="1"/>
  <c r="AM433"/>
  <c r="AV433" s="1"/>
  <c r="BE433" s="1"/>
  <c r="BN433" s="1"/>
  <c r="BW433" s="1"/>
  <c r="AI433"/>
  <c r="AR433" s="1"/>
  <c r="BA433"/>
  <c r="BJ433" s="1"/>
  <c r="BS433" s="1"/>
  <c r="AF433"/>
  <c r="AO433" s="1"/>
  <c r="AX433" s="1"/>
  <c r="BG433" s="1"/>
  <c r="BP433" s="1"/>
  <c r="N434"/>
  <c r="W434" s="1"/>
  <c r="O434"/>
  <c r="X434" s="1"/>
  <c r="R434"/>
  <c r="Z434" s="1"/>
  <c r="T434"/>
  <c r="AB434" s="1"/>
  <c r="V434"/>
  <c r="AD434" s="1"/>
  <c r="Q434"/>
  <c r="Y434" s="1"/>
  <c r="U434"/>
  <c r="AC434" s="1"/>
  <c r="CI434"/>
  <c r="CJ434" s="1"/>
  <c r="S434"/>
  <c r="AA434" s="1"/>
  <c r="H171"/>
  <c r="I171" s="1"/>
  <c r="C434"/>
  <c r="H434"/>
  <c r="J434"/>
  <c r="CE434"/>
  <c r="E171"/>
  <c r="G171" s="1"/>
  <c r="E434"/>
  <c r="BZ434"/>
  <c r="I434"/>
  <c r="CD434"/>
  <c r="G434"/>
  <c r="CB434"/>
  <c r="K434"/>
  <c r="CF434"/>
  <c r="K171"/>
  <c r="L171" s="1"/>
  <c r="F434"/>
  <c r="U168"/>
  <c r="T168"/>
  <c r="J170"/>
  <c r="N170"/>
  <c r="O170" s="1"/>
  <c r="Q170" s="1"/>
  <c r="BY433"/>
  <c r="R169"/>
  <c r="S169"/>
  <c r="AH433"/>
  <c r="AQ433" s="1"/>
  <c r="AZ433"/>
  <c r="BI433" s="1"/>
  <c r="BR433" s="1"/>
  <c r="BB433"/>
  <c r="BK433" s="1"/>
  <c r="BT433" s="1"/>
  <c r="AJ433"/>
  <c r="AS433" s="1"/>
  <c r="AK433"/>
  <c r="AT433" s="1"/>
  <c r="BC433" s="1"/>
  <c r="BL433" s="1"/>
  <c r="BU433" s="1"/>
  <c r="CR433" s="1"/>
  <c r="DB433" s="1"/>
  <c r="AG433"/>
  <c r="AP433" s="1"/>
  <c r="AY433"/>
  <c r="BH433" s="1"/>
  <c r="BQ433" s="1"/>
  <c r="CN433" s="1"/>
  <c r="CX433" s="1"/>
  <c r="B173"/>
  <c r="C172"/>
  <c r="B435"/>
  <c r="CF433"/>
  <c r="CB433"/>
  <c r="CE433"/>
  <c r="CC433"/>
  <c r="CA433"/>
  <c r="CC434" l="1"/>
  <c r="CA434"/>
  <c r="CQ433"/>
  <c r="DA433" s="1"/>
  <c r="CM433"/>
  <c r="CW433" s="1"/>
  <c r="CS433"/>
  <c r="DC433" s="1"/>
  <c r="CT433"/>
  <c r="DD433" s="1"/>
  <c r="AJ434"/>
  <c r="AS434" s="1"/>
  <c r="BB434"/>
  <c r="BK434" s="1"/>
  <c r="BT434" s="1"/>
  <c r="AL434"/>
  <c r="AU434" s="1"/>
  <c r="BD434" s="1"/>
  <c r="BM434" s="1"/>
  <c r="BV434" s="1"/>
  <c r="CS434" s="1"/>
  <c r="DC434" s="1"/>
  <c r="AM434"/>
  <c r="AV434" s="1"/>
  <c r="BE434" s="1"/>
  <c r="BN434" s="1"/>
  <c r="BW434" s="1"/>
  <c r="CT434" s="1"/>
  <c r="DD434" s="1"/>
  <c r="AI434"/>
  <c r="AR434" s="1"/>
  <c r="BA434"/>
  <c r="BJ434" s="1"/>
  <c r="AF434"/>
  <c r="AO434" s="1"/>
  <c r="AX434" s="1"/>
  <c r="BG434" s="1"/>
  <c r="BP434" s="1"/>
  <c r="CP433"/>
  <c r="CZ433" s="1"/>
  <c r="CO433"/>
  <c r="CY433" s="1"/>
  <c r="BS434"/>
  <c r="CP434" s="1"/>
  <c r="CZ434" s="1"/>
  <c r="R170"/>
  <c r="S170"/>
  <c r="C173"/>
  <c r="B174"/>
  <c r="B436"/>
  <c r="N435"/>
  <c r="W435" s="1"/>
  <c r="O435"/>
  <c r="X435" s="1"/>
  <c r="R435"/>
  <c r="Z435" s="1"/>
  <c r="T435"/>
  <c r="AB435" s="1"/>
  <c r="V435"/>
  <c r="AD435" s="1"/>
  <c r="S435"/>
  <c r="AA435" s="1"/>
  <c r="CI435"/>
  <c r="CJ435" s="1"/>
  <c r="Q435"/>
  <c r="Y435" s="1"/>
  <c r="U435"/>
  <c r="AC435" s="1"/>
  <c r="H172"/>
  <c r="I172" s="1"/>
  <c r="C435"/>
  <c r="H435"/>
  <c r="J435"/>
  <c r="G435"/>
  <c r="K435"/>
  <c r="E172"/>
  <c r="G172" s="1"/>
  <c r="E435"/>
  <c r="BZ435"/>
  <c r="I435"/>
  <c r="CD435"/>
  <c r="K172"/>
  <c r="L172" s="1"/>
  <c r="F435"/>
  <c r="T169"/>
  <c r="U169"/>
  <c r="J171"/>
  <c r="N171"/>
  <c r="O171" s="1"/>
  <c r="Q171" s="1"/>
  <c r="AZ434"/>
  <c r="BI434" s="1"/>
  <c r="BR434" s="1"/>
  <c r="CO434" s="1"/>
  <c r="AH434"/>
  <c r="AQ434" s="1"/>
  <c r="AK434"/>
  <c r="AT434" s="1"/>
  <c r="BC434" s="1"/>
  <c r="BL434" s="1"/>
  <c r="BU434" s="1"/>
  <c r="CR434" s="1"/>
  <c r="DB434" s="1"/>
  <c r="AG434"/>
  <c r="AP434" s="1"/>
  <c r="AY434"/>
  <c r="BH434" s="1"/>
  <c r="BQ434" s="1"/>
  <c r="CN434" s="1"/>
  <c r="CX434" s="1"/>
  <c r="BY434"/>
  <c r="CQ434" l="1"/>
  <c r="DA434" s="1"/>
  <c r="CY434"/>
  <c r="CF435"/>
  <c r="CB435"/>
  <c r="CE435"/>
  <c r="CM434"/>
  <c r="CW434" s="1"/>
  <c r="R171"/>
  <c r="S171"/>
  <c r="AL435"/>
  <c r="AU435" s="1"/>
  <c r="BD435" s="1"/>
  <c r="BM435" s="1"/>
  <c r="BV435" s="1"/>
  <c r="CS435" s="1"/>
  <c r="DC435" s="1"/>
  <c r="AM435"/>
  <c r="AV435" s="1"/>
  <c r="BE435" s="1"/>
  <c r="BN435" s="1"/>
  <c r="BW435" s="1"/>
  <c r="CT435" s="1"/>
  <c r="DD435" s="1"/>
  <c r="AI435"/>
  <c r="AR435" s="1"/>
  <c r="BA435"/>
  <c r="BJ435" s="1"/>
  <c r="AF435"/>
  <c r="AO435" s="1"/>
  <c r="AX435" s="1"/>
  <c r="BG435" s="1"/>
  <c r="BP435" s="1"/>
  <c r="H173"/>
  <c r="I173" s="1"/>
  <c r="C436"/>
  <c r="H436"/>
  <c r="J436"/>
  <c r="E173"/>
  <c r="G173" s="1"/>
  <c r="E436"/>
  <c r="BZ436"/>
  <c r="I436"/>
  <c r="CD436"/>
  <c r="G436"/>
  <c r="CB436"/>
  <c r="K436"/>
  <c r="CF436"/>
  <c r="K173"/>
  <c r="L173" s="1"/>
  <c r="F436"/>
  <c r="CC435"/>
  <c r="CA435"/>
  <c r="J172"/>
  <c r="N172"/>
  <c r="O172" s="1"/>
  <c r="Q172" s="1"/>
  <c r="AH435"/>
  <c r="AQ435" s="1"/>
  <c r="AZ435"/>
  <c r="BI435" s="1"/>
  <c r="BR435" s="1"/>
  <c r="CO435" s="1"/>
  <c r="BB435"/>
  <c r="BK435" s="1"/>
  <c r="BT435" s="1"/>
  <c r="CQ435" s="1"/>
  <c r="DA435" s="1"/>
  <c r="AJ435"/>
  <c r="AS435" s="1"/>
  <c r="AK435"/>
  <c r="AT435" s="1"/>
  <c r="BC435" s="1"/>
  <c r="BL435" s="1"/>
  <c r="BU435" s="1"/>
  <c r="CR435" s="1"/>
  <c r="DB435" s="1"/>
  <c r="AG435"/>
  <c r="AP435" s="1"/>
  <c r="AY435"/>
  <c r="BH435" s="1"/>
  <c r="BQ435" s="1"/>
  <c r="CN435" s="1"/>
  <c r="CX435" s="1"/>
  <c r="N436"/>
  <c r="W436" s="1"/>
  <c r="O436"/>
  <c r="X436" s="1"/>
  <c r="R436"/>
  <c r="Z436" s="1"/>
  <c r="T436"/>
  <c r="AB436" s="1"/>
  <c r="V436"/>
  <c r="AD436" s="1"/>
  <c r="Q436"/>
  <c r="Y436" s="1"/>
  <c r="U436"/>
  <c r="AC436" s="1"/>
  <c r="CI436"/>
  <c r="CJ436" s="1"/>
  <c r="S436"/>
  <c r="AA436" s="1"/>
  <c r="B175"/>
  <c r="C174"/>
  <c r="B437"/>
  <c r="T170"/>
  <c r="U170"/>
  <c r="BS435"/>
  <c r="CP435" s="1"/>
  <c r="CZ435" s="1"/>
  <c r="BY435"/>
  <c r="CM435" l="1"/>
  <c r="CW435" s="1"/>
  <c r="CY435"/>
  <c r="R172"/>
  <c r="S172"/>
  <c r="B176"/>
  <c r="C175"/>
  <c r="B438"/>
  <c r="AZ436"/>
  <c r="BI436" s="1"/>
  <c r="BR436" s="1"/>
  <c r="AH436"/>
  <c r="AQ436" s="1"/>
  <c r="AG436"/>
  <c r="AP436" s="1"/>
  <c r="AY436"/>
  <c r="BH436" s="1"/>
  <c r="BQ436" s="1"/>
  <c r="CN436" s="1"/>
  <c r="CX436" s="1"/>
  <c r="J173"/>
  <c r="N173"/>
  <c r="O173" s="1"/>
  <c r="Q173" s="1"/>
  <c r="BY436"/>
  <c r="AK436"/>
  <c r="AT436" s="1"/>
  <c r="BC436" s="1"/>
  <c r="BL436" s="1"/>
  <c r="BU436" s="1"/>
  <c r="CR436" s="1"/>
  <c r="DB436" s="1"/>
  <c r="N437"/>
  <c r="W437" s="1"/>
  <c r="O437"/>
  <c r="X437" s="1"/>
  <c r="R437"/>
  <c r="Z437" s="1"/>
  <c r="T437"/>
  <c r="AB437" s="1"/>
  <c r="V437"/>
  <c r="AD437" s="1"/>
  <c r="S437"/>
  <c r="AA437" s="1"/>
  <c r="CI437"/>
  <c r="CJ437" s="1"/>
  <c r="Q437"/>
  <c r="Y437" s="1"/>
  <c r="U437"/>
  <c r="AC437" s="1"/>
  <c r="H174"/>
  <c r="I174" s="1"/>
  <c r="C437"/>
  <c r="H437"/>
  <c r="J437"/>
  <c r="G437"/>
  <c r="K437"/>
  <c r="E174"/>
  <c r="G174" s="1"/>
  <c r="E437"/>
  <c r="BZ437"/>
  <c r="I437"/>
  <c r="CD437"/>
  <c r="K174"/>
  <c r="L174" s="1"/>
  <c r="F437"/>
  <c r="AJ436"/>
  <c r="AS436" s="1"/>
  <c r="BB436"/>
  <c r="BK436" s="1"/>
  <c r="BT436" s="1"/>
  <c r="AL436"/>
  <c r="AU436" s="1"/>
  <c r="BD436" s="1"/>
  <c r="BM436" s="1"/>
  <c r="BV436" s="1"/>
  <c r="AM436"/>
  <c r="AV436" s="1"/>
  <c r="BE436" s="1"/>
  <c r="BN436" s="1"/>
  <c r="BW436" s="1"/>
  <c r="CT436" s="1"/>
  <c r="DD436" s="1"/>
  <c r="AI436"/>
  <c r="AR436" s="1"/>
  <c r="BA436"/>
  <c r="BJ436" s="1"/>
  <c r="BS436" s="1"/>
  <c r="CP436" s="1"/>
  <c r="AF436"/>
  <c r="AO436" s="1"/>
  <c r="AX436" s="1"/>
  <c r="BG436" s="1"/>
  <c r="BP436" s="1"/>
  <c r="CM436" s="1"/>
  <c r="CW436" s="1"/>
  <c r="U171"/>
  <c r="T171"/>
  <c r="CE436"/>
  <c r="CC436"/>
  <c r="CA436"/>
  <c r="CZ436" l="1"/>
  <c r="CS436"/>
  <c r="DC436" s="1"/>
  <c r="CQ436"/>
  <c r="DA436" s="1"/>
  <c r="R173"/>
  <c r="S173"/>
  <c r="AL437"/>
  <c r="AU437" s="1"/>
  <c r="BD437" s="1"/>
  <c r="BM437" s="1"/>
  <c r="BV437" s="1"/>
  <c r="AM437"/>
  <c r="AV437" s="1"/>
  <c r="BE437" s="1"/>
  <c r="BN437" s="1"/>
  <c r="BW437" s="1"/>
  <c r="AI437"/>
  <c r="AR437" s="1"/>
  <c r="BA437"/>
  <c r="BJ437" s="1"/>
  <c r="BS437" s="1"/>
  <c r="AF437"/>
  <c r="AO437" s="1"/>
  <c r="AX437" s="1"/>
  <c r="BG437" s="1"/>
  <c r="BP437" s="1"/>
  <c r="B177"/>
  <c r="C176"/>
  <c r="B439"/>
  <c r="CF437"/>
  <c r="CB437"/>
  <c r="CE437"/>
  <c r="CC437"/>
  <c r="CA437"/>
  <c r="CO436"/>
  <c r="CY436" s="1"/>
  <c r="J174"/>
  <c r="N174"/>
  <c r="O174" s="1"/>
  <c r="Q174" s="1"/>
  <c r="AH437"/>
  <c r="AQ437" s="1"/>
  <c r="AZ437"/>
  <c r="BI437" s="1"/>
  <c r="BR437" s="1"/>
  <c r="BB437"/>
  <c r="BK437" s="1"/>
  <c r="BT437" s="1"/>
  <c r="CQ437" s="1"/>
  <c r="DA437" s="1"/>
  <c r="AJ437"/>
  <c r="AS437" s="1"/>
  <c r="AK437"/>
  <c r="AT437" s="1"/>
  <c r="BC437" s="1"/>
  <c r="BL437" s="1"/>
  <c r="BU437" s="1"/>
  <c r="CR437" s="1"/>
  <c r="DB437" s="1"/>
  <c r="AG437"/>
  <c r="AP437" s="1"/>
  <c r="AY437"/>
  <c r="BH437" s="1"/>
  <c r="BQ437" s="1"/>
  <c r="CN437" s="1"/>
  <c r="CX437" s="1"/>
  <c r="N438"/>
  <c r="W438" s="1"/>
  <c r="O438"/>
  <c r="X438" s="1"/>
  <c r="Q438"/>
  <c r="Y438" s="1"/>
  <c r="S438"/>
  <c r="AA438" s="1"/>
  <c r="T438"/>
  <c r="AB438" s="1"/>
  <c r="V438"/>
  <c r="AD438" s="1"/>
  <c r="CI438"/>
  <c r="CJ438" s="1"/>
  <c r="R438"/>
  <c r="Z438" s="1"/>
  <c r="U438"/>
  <c r="AC438" s="1"/>
  <c r="H175"/>
  <c r="I175" s="1"/>
  <c r="C438"/>
  <c r="G438"/>
  <c r="I438"/>
  <c r="E175"/>
  <c r="G175" s="1"/>
  <c r="E438"/>
  <c r="H438"/>
  <c r="J438"/>
  <c r="BZ438"/>
  <c r="K438"/>
  <c r="K175"/>
  <c r="L175" s="1"/>
  <c r="F438"/>
  <c r="U172"/>
  <c r="T172"/>
  <c r="BY437"/>
  <c r="CP437" l="1"/>
  <c r="CZ437" s="1"/>
  <c r="CM437"/>
  <c r="CW437" s="1"/>
  <c r="CS437"/>
  <c r="DC437" s="1"/>
  <c r="CO437"/>
  <c r="CY437" s="1"/>
  <c r="CT437"/>
  <c r="DD437" s="1"/>
  <c r="R174"/>
  <c r="S174"/>
  <c r="AL438"/>
  <c r="AU438" s="1"/>
  <c r="BD438" s="1"/>
  <c r="BM438" s="1"/>
  <c r="BV438" s="1"/>
  <c r="AK438"/>
  <c r="AT438" s="1"/>
  <c r="BC438" s="1"/>
  <c r="BL438" s="1"/>
  <c r="BU438" s="1"/>
  <c r="AH438"/>
  <c r="AQ438" s="1"/>
  <c r="AZ438"/>
  <c r="BI438" s="1"/>
  <c r="AF438"/>
  <c r="AO438" s="1"/>
  <c r="AX438" s="1"/>
  <c r="BG438" s="1"/>
  <c r="BP438" s="1"/>
  <c r="C177"/>
  <c r="B178"/>
  <c r="B440"/>
  <c r="J175"/>
  <c r="N175"/>
  <c r="O175" s="1"/>
  <c r="Q175" s="1"/>
  <c r="AI438"/>
  <c r="AR438" s="1"/>
  <c r="BA438"/>
  <c r="BJ438" s="1"/>
  <c r="BS438" s="1"/>
  <c r="AM438"/>
  <c r="AV438" s="1"/>
  <c r="BE438" s="1"/>
  <c r="BN438" s="1"/>
  <c r="BW438" s="1"/>
  <c r="AJ438"/>
  <c r="AS438" s="1"/>
  <c r="BB438"/>
  <c r="BK438" s="1"/>
  <c r="BT438" s="1"/>
  <c r="AY438"/>
  <c r="BH438" s="1"/>
  <c r="BQ438" s="1"/>
  <c r="CN438" s="1"/>
  <c r="AG438"/>
  <c r="AP438" s="1"/>
  <c r="N439"/>
  <c r="W439" s="1"/>
  <c r="O439"/>
  <c r="X439" s="1"/>
  <c r="Q439"/>
  <c r="Y439" s="1"/>
  <c r="S439"/>
  <c r="AA439" s="1"/>
  <c r="U439"/>
  <c r="AC439" s="1"/>
  <c r="CI439"/>
  <c r="CJ439" s="1"/>
  <c r="R439"/>
  <c r="Z439" s="1"/>
  <c r="T439"/>
  <c r="AB439" s="1"/>
  <c r="V439"/>
  <c r="AD439" s="1"/>
  <c r="H176"/>
  <c r="I176" s="1"/>
  <c r="C439"/>
  <c r="G439"/>
  <c r="I439"/>
  <c r="CD439"/>
  <c r="K439"/>
  <c r="CF439"/>
  <c r="E176"/>
  <c r="G176" s="1"/>
  <c r="E439"/>
  <c r="BZ439"/>
  <c r="CA439"/>
  <c r="H439"/>
  <c r="CC439"/>
  <c r="J439"/>
  <c r="CE439"/>
  <c r="K176"/>
  <c r="L176" s="1"/>
  <c r="F439"/>
  <c r="U173"/>
  <c r="T173"/>
  <c r="BR438"/>
  <c r="CF438"/>
  <c r="CA438"/>
  <c r="CE438"/>
  <c r="CC438"/>
  <c r="CD438"/>
  <c r="CB438"/>
  <c r="BY438"/>
  <c r="CB439" l="1"/>
  <c r="BY439"/>
  <c r="CQ438"/>
  <c r="DA438" s="1"/>
  <c r="CT438"/>
  <c r="DD438" s="1"/>
  <c r="CM438"/>
  <c r="CW438" s="1"/>
  <c r="CS438"/>
  <c r="DC438" s="1"/>
  <c r="CX438"/>
  <c r="CP438"/>
  <c r="CZ438" s="1"/>
  <c r="J176"/>
  <c r="N176"/>
  <c r="O176" s="1"/>
  <c r="Q176" s="1"/>
  <c r="AK439"/>
  <c r="AT439" s="1"/>
  <c r="BC439" s="1"/>
  <c r="BL439" s="1"/>
  <c r="BU439" s="1"/>
  <c r="CR439" s="1"/>
  <c r="DB439" s="1"/>
  <c r="AJ439"/>
  <c r="AS439" s="1"/>
  <c r="BB439"/>
  <c r="BK439" s="1"/>
  <c r="BT439" s="1"/>
  <c r="CQ439" s="1"/>
  <c r="AY439"/>
  <c r="BH439" s="1"/>
  <c r="BQ439" s="1"/>
  <c r="CN439" s="1"/>
  <c r="AG439"/>
  <c r="AP439" s="1"/>
  <c r="H177"/>
  <c r="I177" s="1"/>
  <c r="E177"/>
  <c r="G177" s="1"/>
  <c r="E440"/>
  <c r="BZ440"/>
  <c r="H440"/>
  <c r="CC440"/>
  <c r="J440"/>
  <c r="CE440"/>
  <c r="C440"/>
  <c r="BY440"/>
  <c r="G440"/>
  <c r="CB440"/>
  <c r="I440"/>
  <c r="CD440"/>
  <c r="K440"/>
  <c r="CF440"/>
  <c r="K177"/>
  <c r="L177" s="1"/>
  <c r="F440"/>
  <c r="CR438"/>
  <c r="DB438" s="1"/>
  <c r="S175"/>
  <c r="R175"/>
  <c r="AM439"/>
  <c r="AV439" s="1"/>
  <c r="BE439" s="1"/>
  <c r="BN439" s="1"/>
  <c r="BW439" s="1"/>
  <c r="CT439" s="1"/>
  <c r="DD439" s="1"/>
  <c r="AI439"/>
  <c r="AR439" s="1"/>
  <c r="BA439"/>
  <c r="BJ439" s="1"/>
  <c r="AL439"/>
  <c r="AU439" s="1"/>
  <c r="BD439" s="1"/>
  <c r="BM439" s="1"/>
  <c r="BV439" s="1"/>
  <c r="CS439" s="1"/>
  <c r="DC439" s="1"/>
  <c r="AH439"/>
  <c r="AQ439" s="1"/>
  <c r="AZ439"/>
  <c r="BI439" s="1"/>
  <c r="BR439" s="1"/>
  <c r="CO439" s="1"/>
  <c r="CY439" s="1"/>
  <c r="AF439"/>
  <c r="AO439" s="1"/>
  <c r="AX439" s="1"/>
  <c r="BG439" s="1"/>
  <c r="BP439" s="1"/>
  <c r="R440"/>
  <c r="Z440" s="1"/>
  <c r="T440"/>
  <c r="AB440" s="1"/>
  <c r="V440"/>
  <c r="AD440" s="1"/>
  <c r="CI440"/>
  <c r="CJ440" s="1"/>
  <c r="N440"/>
  <c r="W440" s="1"/>
  <c r="O440"/>
  <c r="X440" s="1"/>
  <c r="Q440"/>
  <c r="Y440" s="1"/>
  <c r="S440"/>
  <c r="AA440" s="1"/>
  <c r="U440"/>
  <c r="AC440" s="1"/>
  <c r="B179"/>
  <c r="C178"/>
  <c r="B441"/>
  <c r="U174"/>
  <c r="T174"/>
  <c r="CO438"/>
  <c r="CY438" s="1"/>
  <c r="BS439"/>
  <c r="CP439" s="1"/>
  <c r="CM439" l="1"/>
  <c r="CW439" s="1"/>
  <c r="DA439"/>
  <c r="CA440"/>
  <c r="CX439"/>
  <c r="R176"/>
  <c r="S176"/>
  <c r="N441"/>
  <c r="W441" s="1"/>
  <c r="O441"/>
  <c r="X441" s="1"/>
  <c r="Q441"/>
  <c r="Y441" s="1"/>
  <c r="S441"/>
  <c r="AA441" s="1"/>
  <c r="U441"/>
  <c r="AC441" s="1"/>
  <c r="CI441"/>
  <c r="CJ441" s="1"/>
  <c r="R441"/>
  <c r="Z441" s="1"/>
  <c r="T441"/>
  <c r="AB441" s="1"/>
  <c r="V441"/>
  <c r="AD441" s="1"/>
  <c r="H178"/>
  <c r="I178" s="1"/>
  <c r="C441"/>
  <c r="G441"/>
  <c r="I441"/>
  <c r="K441"/>
  <c r="E178"/>
  <c r="G178" s="1"/>
  <c r="E441"/>
  <c r="BZ441"/>
  <c r="H441"/>
  <c r="J441"/>
  <c r="K178"/>
  <c r="L178" s="1"/>
  <c r="F441"/>
  <c r="AL440"/>
  <c r="AU440" s="1"/>
  <c r="BD440" s="1"/>
  <c r="BM440" s="1"/>
  <c r="BV440" s="1"/>
  <c r="CS440" s="1"/>
  <c r="DC440" s="1"/>
  <c r="AH440"/>
  <c r="AQ440" s="1"/>
  <c r="AZ440"/>
  <c r="BI440" s="1"/>
  <c r="BR440" s="1"/>
  <c r="CO440" s="1"/>
  <c r="CY440" s="1"/>
  <c r="AF440"/>
  <c r="AO440" s="1"/>
  <c r="AX440" s="1"/>
  <c r="BG440" s="1"/>
  <c r="BP440" s="1"/>
  <c r="CM440" s="1"/>
  <c r="CW440" s="1"/>
  <c r="AM440"/>
  <c r="AV440" s="1"/>
  <c r="BE440" s="1"/>
  <c r="BN440" s="1"/>
  <c r="BW440" s="1"/>
  <c r="CT440" s="1"/>
  <c r="DD440" s="1"/>
  <c r="AI440"/>
  <c r="AR440" s="1"/>
  <c r="BA440"/>
  <c r="BJ440" s="1"/>
  <c r="BS440" s="1"/>
  <c r="CP440" s="1"/>
  <c r="CZ440" s="1"/>
  <c r="U175"/>
  <c r="T175"/>
  <c r="J177"/>
  <c r="N177"/>
  <c r="O177" s="1"/>
  <c r="Q177" s="1"/>
  <c r="B180"/>
  <c r="C179"/>
  <c r="B442"/>
  <c r="AJ440"/>
  <c r="AS440" s="1"/>
  <c r="BB440"/>
  <c r="BK440" s="1"/>
  <c r="AG440"/>
  <c r="AP440" s="1"/>
  <c r="AY440"/>
  <c r="BH440" s="1"/>
  <c r="AK440"/>
  <c r="AT440" s="1"/>
  <c r="BC440" s="1"/>
  <c r="BL440" s="1"/>
  <c r="BU440" s="1"/>
  <c r="CR440" s="1"/>
  <c r="DB440" s="1"/>
  <c r="BQ440"/>
  <c r="CN440" s="1"/>
  <c r="CZ439"/>
  <c r="BT440"/>
  <c r="CQ440" s="1"/>
  <c r="AM441" l="1"/>
  <c r="AV441" s="1"/>
  <c r="BE441" s="1"/>
  <c r="BN441" s="1"/>
  <c r="BW441" s="1"/>
  <c r="AI441"/>
  <c r="AR441" s="1"/>
  <c r="BA441"/>
  <c r="BJ441" s="1"/>
  <c r="BS441" s="1"/>
  <c r="AL441"/>
  <c r="AU441" s="1"/>
  <c r="BD441" s="1"/>
  <c r="BM441" s="1"/>
  <c r="BV441" s="1"/>
  <c r="AH441"/>
  <c r="AQ441" s="1"/>
  <c r="AZ441"/>
  <c r="BI441" s="1"/>
  <c r="BR441" s="1"/>
  <c r="AF441"/>
  <c r="AO441" s="1"/>
  <c r="AX441" s="1"/>
  <c r="BG441" s="1"/>
  <c r="BP441" s="1"/>
  <c r="C180"/>
  <c r="B181"/>
  <c r="S177"/>
  <c r="R177"/>
  <c r="R442"/>
  <c r="Z442" s="1"/>
  <c r="T442"/>
  <c r="AB442" s="1"/>
  <c r="V442"/>
  <c r="AD442" s="1"/>
  <c r="CI442"/>
  <c r="CJ442" s="1"/>
  <c r="N442"/>
  <c r="W442" s="1"/>
  <c r="O442"/>
  <c r="X442" s="1"/>
  <c r="Q442"/>
  <c r="Y442" s="1"/>
  <c r="S442"/>
  <c r="AA442" s="1"/>
  <c r="U442"/>
  <c r="AC442" s="1"/>
  <c r="H179"/>
  <c r="I179" s="1"/>
  <c r="E179"/>
  <c r="G179" s="1"/>
  <c r="E442"/>
  <c r="BZ442"/>
  <c r="H442"/>
  <c r="J442"/>
  <c r="C442"/>
  <c r="G442"/>
  <c r="I442"/>
  <c r="CD442"/>
  <c r="K442"/>
  <c r="CF442"/>
  <c r="K179"/>
  <c r="L179" s="1"/>
  <c r="F442"/>
  <c r="J178"/>
  <c r="N178"/>
  <c r="O178" s="1"/>
  <c r="Q178" s="1"/>
  <c r="AK441"/>
  <c r="AT441" s="1"/>
  <c r="BC441" s="1"/>
  <c r="BL441" s="1"/>
  <c r="BU441" s="1"/>
  <c r="AJ441"/>
  <c r="AS441" s="1"/>
  <c r="BB441"/>
  <c r="BK441" s="1"/>
  <c r="BT441" s="1"/>
  <c r="AY441"/>
  <c r="BH441" s="1"/>
  <c r="BQ441" s="1"/>
  <c r="CN441" s="1"/>
  <c r="AG441"/>
  <c r="AP441" s="1"/>
  <c r="T176"/>
  <c r="U176"/>
  <c r="DA440"/>
  <c r="CX440"/>
  <c r="CE441"/>
  <c r="CC441"/>
  <c r="CA441"/>
  <c r="CF441"/>
  <c r="CD441"/>
  <c r="CB441"/>
  <c r="BY441"/>
  <c r="CX441" l="1"/>
  <c r="CM441"/>
  <c r="CW441" s="1"/>
  <c r="CT441"/>
  <c r="DD441" s="1"/>
  <c r="CQ441"/>
  <c r="DA441" s="1"/>
  <c r="CR441"/>
  <c r="DB441" s="1"/>
  <c r="CO441"/>
  <c r="CY441" s="1"/>
  <c r="CS441"/>
  <c r="DC441" s="1"/>
  <c r="S178"/>
  <c r="R178"/>
  <c r="AL442"/>
  <c r="AU442" s="1"/>
  <c r="BD442" s="1"/>
  <c r="BM442" s="1"/>
  <c r="BV442" s="1"/>
  <c r="AH442"/>
  <c r="AQ442" s="1"/>
  <c r="AZ442"/>
  <c r="BI442" s="1"/>
  <c r="AF442"/>
  <c r="AO442" s="1"/>
  <c r="AX442" s="1"/>
  <c r="BG442" s="1"/>
  <c r="BP442" s="1"/>
  <c r="AM442"/>
  <c r="AV442" s="1"/>
  <c r="BE442" s="1"/>
  <c r="BN442" s="1"/>
  <c r="BW442" s="1"/>
  <c r="CT442" s="1"/>
  <c r="DD442" s="1"/>
  <c r="AI442"/>
  <c r="AR442" s="1"/>
  <c r="BA442"/>
  <c r="BJ442" s="1"/>
  <c r="BS442" s="1"/>
  <c r="U177"/>
  <c r="T177"/>
  <c r="J179"/>
  <c r="N179"/>
  <c r="O179" s="1"/>
  <c r="Q179" s="1"/>
  <c r="AJ442"/>
  <c r="AS442" s="1"/>
  <c r="BB442"/>
  <c r="BK442" s="1"/>
  <c r="BT442" s="1"/>
  <c r="AG442"/>
  <c r="AP442" s="1"/>
  <c r="AY442"/>
  <c r="BH442" s="1"/>
  <c r="BQ442" s="1"/>
  <c r="CN442" s="1"/>
  <c r="CX442" s="1"/>
  <c r="AK442"/>
  <c r="AT442" s="1"/>
  <c r="BC442" s="1"/>
  <c r="BL442" s="1"/>
  <c r="BU442" s="1"/>
  <c r="CR442" s="1"/>
  <c r="DB442" s="1"/>
  <c r="C181"/>
  <c r="B182"/>
  <c r="H180"/>
  <c r="I180" s="1"/>
  <c r="E180"/>
  <c r="G180" s="1"/>
  <c r="K180"/>
  <c r="L180" s="1"/>
  <c r="BR442"/>
  <c r="CB442"/>
  <c r="BY442"/>
  <c r="CE442"/>
  <c r="CC442"/>
  <c r="CA442"/>
  <c r="CP441"/>
  <c r="CZ441" s="1"/>
  <c r="CQ442" l="1"/>
  <c r="DA442" s="1"/>
  <c r="CS442"/>
  <c r="DC442" s="1"/>
  <c r="CM442"/>
  <c r="CW442" s="1"/>
  <c r="S179"/>
  <c r="R179"/>
  <c r="J180"/>
  <c r="N180"/>
  <c r="O180" s="1"/>
  <c r="Q180" s="1"/>
  <c r="U178"/>
  <c r="T178"/>
  <c r="C182"/>
  <c r="B183"/>
  <c r="H181"/>
  <c r="I181" s="1"/>
  <c r="K181"/>
  <c r="L181" s="1"/>
  <c r="E181"/>
  <c r="G181" s="1"/>
  <c r="CO442"/>
  <c r="CY442" s="1"/>
  <c r="CP442"/>
  <c r="CZ442" s="1"/>
  <c r="S180" l="1"/>
  <c r="R180"/>
  <c r="C183"/>
  <c r="B184"/>
  <c r="H182"/>
  <c r="I182" s="1"/>
  <c r="E182"/>
  <c r="G182" s="1"/>
  <c r="K182"/>
  <c r="L182" s="1"/>
  <c r="T179"/>
  <c r="U179"/>
  <c r="J181"/>
  <c r="N181"/>
  <c r="O181" s="1"/>
  <c r="Q181" s="1"/>
  <c r="S181" l="1"/>
  <c r="R181"/>
  <c r="C184"/>
  <c r="B185"/>
  <c r="H183"/>
  <c r="I183" s="1"/>
  <c r="K183"/>
  <c r="L183" s="1"/>
  <c r="E183"/>
  <c r="G183" s="1"/>
  <c r="U180"/>
  <c r="T180"/>
  <c r="J182"/>
  <c r="N182"/>
  <c r="O182" s="1"/>
  <c r="Q182" s="1"/>
  <c r="S182" l="1"/>
  <c r="R182"/>
  <c r="C185"/>
  <c r="B186"/>
  <c r="H184"/>
  <c r="I184" s="1"/>
  <c r="E184"/>
  <c r="G184" s="1"/>
  <c r="K184"/>
  <c r="L184" s="1"/>
  <c r="U181"/>
  <c r="T181"/>
  <c r="J183"/>
  <c r="N183"/>
  <c r="O183" s="1"/>
  <c r="Q183" s="1"/>
  <c r="S183" l="1"/>
  <c r="R183"/>
  <c r="C186"/>
  <c r="B187"/>
  <c r="H185"/>
  <c r="I185" s="1"/>
  <c r="K185"/>
  <c r="L185" s="1"/>
  <c r="E185"/>
  <c r="G185" s="1"/>
  <c r="U182"/>
  <c r="T182"/>
  <c r="J184"/>
  <c r="N184"/>
  <c r="O184" s="1"/>
  <c r="Q184" s="1"/>
  <c r="S184" l="1"/>
  <c r="R184"/>
  <c r="C187"/>
  <c r="B188"/>
  <c r="H186"/>
  <c r="I186" s="1"/>
  <c r="E186"/>
  <c r="G186" s="1"/>
  <c r="K186"/>
  <c r="L186" s="1"/>
  <c r="U183"/>
  <c r="T183"/>
  <c r="J185"/>
  <c r="N185"/>
  <c r="O185" s="1"/>
  <c r="Q185" s="1"/>
  <c r="S185" l="1"/>
  <c r="R185"/>
  <c r="C188"/>
  <c r="B189"/>
  <c r="H187"/>
  <c r="I187" s="1"/>
  <c r="K187"/>
  <c r="L187" s="1"/>
  <c r="E187"/>
  <c r="G187" s="1"/>
  <c r="U184"/>
  <c r="T184"/>
  <c r="J186"/>
  <c r="N186"/>
  <c r="O186" s="1"/>
  <c r="Q186" s="1"/>
  <c r="S186" l="1"/>
  <c r="R186"/>
  <c r="C189"/>
  <c r="B190"/>
  <c r="H188"/>
  <c r="I188" s="1"/>
  <c r="E188"/>
  <c r="G188" s="1"/>
  <c r="K188"/>
  <c r="L188" s="1"/>
  <c r="U185"/>
  <c r="T185"/>
  <c r="J187"/>
  <c r="N187"/>
  <c r="O187" s="1"/>
  <c r="Q187" s="1"/>
  <c r="S187" l="1"/>
  <c r="R187"/>
  <c r="C190"/>
  <c r="B191"/>
  <c r="H189"/>
  <c r="I189" s="1"/>
  <c r="K189"/>
  <c r="L189" s="1"/>
  <c r="E189"/>
  <c r="G189" s="1"/>
  <c r="U186"/>
  <c r="T186"/>
  <c r="J188"/>
  <c r="N188"/>
  <c r="O188" s="1"/>
  <c r="Q188" s="1"/>
  <c r="S188" l="1"/>
  <c r="R188"/>
  <c r="C191"/>
  <c r="B192"/>
  <c r="H190"/>
  <c r="I190" s="1"/>
  <c r="E190"/>
  <c r="G190" s="1"/>
  <c r="K190"/>
  <c r="L190" s="1"/>
  <c r="U187"/>
  <c r="T187"/>
  <c r="J189"/>
  <c r="N189"/>
  <c r="O189" s="1"/>
  <c r="Q189" s="1"/>
  <c r="S189" l="1"/>
  <c r="R189"/>
  <c r="C192"/>
  <c r="B193"/>
  <c r="H191"/>
  <c r="I191" s="1"/>
  <c r="K191"/>
  <c r="L191" s="1"/>
  <c r="E191"/>
  <c r="G191" s="1"/>
  <c r="U188"/>
  <c r="T188"/>
  <c r="J190"/>
  <c r="N190"/>
  <c r="O190" s="1"/>
  <c r="Q190" s="1"/>
  <c r="S190" l="1"/>
  <c r="R190"/>
  <c r="C193"/>
  <c r="B194"/>
  <c r="H192"/>
  <c r="I192" s="1"/>
  <c r="E192"/>
  <c r="G192" s="1"/>
  <c r="K192"/>
  <c r="L192" s="1"/>
  <c r="U189"/>
  <c r="T189"/>
  <c r="J191"/>
  <c r="N191"/>
  <c r="O191" s="1"/>
  <c r="Q191" s="1"/>
  <c r="S191" l="1"/>
  <c r="R191"/>
  <c r="C194"/>
  <c r="B195"/>
  <c r="H193"/>
  <c r="I193" s="1"/>
  <c r="K193"/>
  <c r="L193" s="1"/>
  <c r="E193"/>
  <c r="G193" s="1"/>
  <c r="U190"/>
  <c r="T190"/>
  <c r="J192"/>
  <c r="N192"/>
  <c r="O192" s="1"/>
  <c r="Q192" s="1"/>
  <c r="S192" l="1"/>
  <c r="R192"/>
  <c r="C195"/>
  <c r="B196"/>
  <c r="H194"/>
  <c r="I194" s="1"/>
  <c r="E194"/>
  <c r="G194" s="1"/>
  <c r="K194"/>
  <c r="L194" s="1"/>
  <c r="U191"/>
  <c r="T191"/>
  <c r="J193"/>
  <c r="N193"/>
  <c r="O193" s="1"/>
  <c r="Q193" s="1"/>
  <c r="S193" l="1"/>
  <c r="R193"/>
  <c r="C196"/>
  <c r="B197"/>
  <c r="H195"/>
  <c r="I195" s="1"/>
  <c r="K195"/>
  <c r="L195" s="1"/>
  <c r="E195"/>
  <c r="G195" s="1"/>
  <c r="U192"/>
  <c r="T192"/>
  <c r="J194"/>
  <c r="N194"/>
  <c r="O194" s="1"/>
  <c r="Q194" s="1"/>
  <c r="S194" l="1"/>
  <c r="R194"/>
  <c r="C197"/>
  <c r="B198"/>
  <c r="H196"/>
  <c r="I196" s="1"/>
  <c r="E196"/>
  <c r="G196" s="1"/>
  <c r="K196"/>
  <c r="L196" s="1"/>
  <c r="U193"/>
  <c r="T193"/>
  <c r="J195"/>
  <c r="N195"/>
  <c r="O195" s="1"/>
  <c r="Q195" s="1"/>
  <c r="S195" l="1"/>
  <c r="R195"/>
  <c r="C198"/>
  <c r="B199"/>
  <c r="H197"/>
  <c r="I197" s="1"/>
  <c r="K197"/>
  <c r="L197" s="1"/>
  <c r="E197"/>
  <c r="G197" s="1"/>
  <c r="U194"/>
  <c r="T194"/>
  <c r="J196"/>
  <c r="N196"/>
  <c r="O196" s="1"/>
  <c r="Q196" s="1"/>
  <c r="S196" l="1"/>
  <c r="R196"/>
  <c r="C199"/>
  <c r="B200"/>
  <c r="H198"/>
  <c r="I198" s="1"/>
  <c r="E198"/>
  <c r="G198" s="1"/>
  <c r="K198"/>
  <c r="L198" s="1"/>
  <c r="U195"/>
  <c r="T195"/>
  <c r="J197"/>
  <c r="N197"/>
  <c r="O197" s="1"/>
  <c r="Q197" s="1"/>
  <c r="S197" l="1"/>
  <c r="R197"/>
  <c r="C200"/>
  <c r="B201"/>
  <c r="H199"/>
  <c r="I199" s="1"/>
  <c r="K199"/>
  <c r="L199" s="1"/>
  <c r="E199"/>
  <c r="G199" s="1"/>
  <c r="U196"/>
  <c r="T196"/>
  <c r="J198"/>
  <c r="N198"/>
  <c r="O198" s="1"/>
  <c r="Q198" s="1"/>
  <c r="S198" l="1"/>
  <c r="R198"/>
  <c r="C201"/>
  <c r="B202"/>
  <c r="H200"/>
  <c r="I200" s="1"/>
  <c r="E200"/>
  <c r="G200" s="1"/>
  <c r="K200"/>
  <c r="L200" s="1"/>
  <c r="U197"/>
  <c r="T197"/>
  <c r="J199"/>
  <c r="N199"/>
  <c r="O199" s="1"/>
  <c r="Q199" s="1"/>
  <c r="S199" l="1"/>
  <c r="R199"/>
  <c r="C202"/>
  <c r="B203"/>
  <c r="H201"/>
  <c r="I201" s="1"/>
  <c r="K201"/>
  <c r="L201" s="1"/>
  <c r="E201"/>
  <c r="G201" s="1"/>
  <c r="U198"/>
  <c r="T198"/>
  <c r="J200"/>
  <c r="N200"/>
  <c r="O200" s="1"/>
  <c r="Q200" s="1"/>
  <c r="S200" l="1"/>
  <c r="R200"/>
  <c r="C203"/>
  <c r="B204"/>
  <c r="H202"/>
  <c r="I202" s="1"/>
  <c r="E202"/>
  <c r="G202" s="1"/>
  <c r="K202"/>
  <c r="L202" s="1"/>
  <c r="U199"/>
  <c r="T199"/>
  <c r="J201"/>
  <c r="N201"/>
  <c r="O201" s="1"/>
  <c r="Q201" s="1"/>
  <c r="S201" l="1"/>
  <c r="R201"/>
  <c r="C204"/>
  <c r="B205"/>
  <c r="H203"/>
  <c r="I203" s="1"/>
  <c r="E203"/>
  <c r="G203" s="1"/>
  <c r="K203"/>
  <c r="L203" s="1"/>
  <c r="U200"/>
  <c r="T200"/>
  <c r="J202"/>
  <c r="N202"/>
  <c r="O202" s="1"/>
  <c r="Q202" s="1"/>
  <c r="S202" l="1"/>
  <c r="R202"/>
  <c r="C205"/>
  <c r="B206"/>
  <c r="H204"/>
  <c r="I204" s="1"/>
  <c r="E204"/>
  <c r="G204" s="1"/>
  <c r="K204"/>
  <c r="L204" s="1"/>
  <c r="U201"/>
  <c r="T201"/>
  <c r="J203"/>
  <c r="N203"/>
  <c r="O203" s="1"/>
  <c r="Q203" s="1"/>
  <c r="S203" l="1"/>
  <c r="R203"/>
  <c r="C206"/>
  <c r="B207"/>
  <c r="H205"/>
  <c r="I205" s="1"/>
  <c r="K205"/>
  <c r="L205" s="1"/>
  <c r="E205"/>
  <c r="G205" s="1"/>
  <c r="U202"/>
  <c r="T202"/>
  <c r="J204"/>
  <c r="N204"/>
  <c r="O204" s="1"/>
  <c r="Q204" s="1"/>
  <c r="S204" l="1"/>
  <c r="R204"/>
  <c r="C207"/>
  <c r="B208"/>
  <c r="H206"/>
  <c r="I206" s="1"/>
  <c r="E206"/>
  <c r="G206" s="1"/>
  <c r="K206"/>
  <c r="L206" s="1"/>
  <c r="U203"/>
  <c r="T203"/>
  <c r="J205"/>
  <c r="N205"/>
  <c r="O205" s="1"/>
  <c r="Q205" s="1"/>
  <c r="S205" l="1"/>
  <c r="R205"/>
  <c r="C208"/>
  <c r="B209"/>
  <c r="H207"/>
  <c r="I207" s="1"/>
  <c r="E207"/>
  <c r="G207" s="1"/>
  <c r="K207"/>
  <c r="L207" s="1"/>
  <c r="U204"/>
  <c r="T204"/>
  <c r="J206"/>
  <c r="N206"/>
  <c r="O206" s="1"/>
  <c r="Q206" s="1"/>
  <c r="S206" l="1"/>
  <c r="R206"/>
  <c r="C209"/>
  <c r="B210"/>
  <c r="H208"/>
  <c r="I208" s="1"/>
  <c r="E208"/>
  <c r="G208" s="1"/>
  <c r="K208"/>
  <c r="L208" s="1"/>
  <c r="U205"/>
  <c r="T205"/>
  <c r="J207"/>
  <c r="N207"/>
  <c r="O207" s="1"/>
  <c r="Q207" s="1"/>
  <c r="S207" l="1"/>
  <c r="R207"/>
  <c r="C210"/>
  <c r="B211"/>
  <c r="H209"/>
  <c r="I209" s="1"/>
  <c r="K209"/>
  <c r="L209" s="1"/>
  <c r="E209"/>
  <c r="G209" s="1"/>
  <c r="U206"/>
  <c r="T206"/>
  <c r="J208"/>
  <c r="N208"/>
  <c r="O208" s="1"/>
  <c r="Q208" s="1"/>
  <c r="S208" l="1"/>
  <c r="R208"/>
  <c r="C211"/>
  <c r="B212"/>
  <c r="H210"/>
  <c r="I210" s="1"/>
  <c r="E210"/>
  <c r="G210" s="1"/>
  <c r="K210"/>
  <c r="L210" s="1"/>
  <c r="U207"/>
  <c r="T207"/>
  <c r="J209"/>
  <c r="N209"/>
  <c r="O209" s="1"/>
  <c r="Q209" s="1"/>
  <c r="S209" l="1"/>
  <c r="R209"/>
  <c r="C212"/>
  <c r="B213"/>
  <c r="H211"/>
  <c r="I211" s="1"/>
  <c r="K211"/>
  <c r="L211" s="1"/>
  <c r="E211"/>
  <c r="G211" s="1"/>
  <c r="U208"/>
  <c r="T208"/>
  <c r="J210"/>
  <c r="N210"/>
  <c r="O210" s="1"/>
  <c r="Q210" s="1"/>
  <c r="S210" l="1"/>
  <c r="R210"/>
  <c r="C213"/>
  <c r="B214"/>
  <c r="H212"/>
  <c r="I212" s="1"/>
  <c r="E212"/>
  <c r="G212" s="1"/>
  <c r="K212"/>
  <c r="L212" s="1"/>
  <c r="U209"/>
  <c r="T209"/>
  <c r="J211"/>
  <c r="N211"/>
  <c r="O211" s="1"/>
  <c r="Q211" s="1"/>
  <c r="S211" l="1"/>
  <c r="R211"/>
  <c r="C214"/>
  <c r="B215"/>
  <c r="H213"/>
  <c r="I213" s="1"/>
  <c r="E213"/>
  <c r="G213" s="1"/>
  <c r="K213"/>
  <c r="L213" s="1"/>
  <c r="U210"/>
  <c r="T210"/>
  <c r="J212"/>
  <c r="N212"/>
  <c r="O212" s="1"/>
  <c r="Q212" s="1"/>
  <c r="S212" l="1"/>
  <c r="R212"/>
  <c r="C215"/>
  <c r="H214"/>
  <c r="I214" s="1"/>
  <c r="E214"/>
  <c r="G214" s="1"/>
  <c r="K214"/>
  <c r="L214" s="1"/>
  <c r="U211"/>
  <c r="T211"/>
  <c r="J213"/>
  <c r="N213"/>
  <c r="O213" s="1"/>
  <c r="Q213" s="1"/>
  <c r="S213" l="1"/>
  <c r="R213"/>
  <c r="J214"/>
  <c r="N214"/>
  <c r="O214" s="1"/>
  <c r="Q214" s="1"/>
  <c r="H215"/>
  <c r="I215" s="1"/>
  <c r="K215"/>
  <c r="L215" s="1"/>
  <c r="E215"/>
  <c r="G215" s="1"/>
  <c r="U212"/>
  <c r="T212"/>
  <c r="J215" l="1"/>
  <c r="N215"/>
  <c r="O215" s="1"/>
  <c r="Q215" s="1"/>
  <c r="U213"/>
  <c r="T213"/>
  <c r="S214"/>
  <c r="R214"/>
  <c r="S215" l="1"/>
  <c r="R215"/>
  <c r="U214"/>
  <c r="T214"/>
  <c r="U215" l="1"/>
  <c r="T215"/>
</calcChain>
</file>

<file path=xl/sharedStrings.xml><?xml version="1.0" encoding="utf-8"?>
<sst xmlns="http://schemas.openxmlformats.org/spreadsheetml/2006/main" count="143" uniqueCount="137">
  <si>
    <t>Угол поворота КВ, град</t>
  </si>
  <si>
    <t>Угол поворота КВ, рад</t>
  </si>
  <si>
    <t>шаг по ПКВ</t>
  </si>
  <si>
    <t>Диаметр цилиндра, м</t>
  </si>
  <si>
    <t>Радиус кривошипа, м</t>
  </si>
  <si>
    <t>Длина шатуна, м</t>
  </si>
  <si>
    <t>Дезаксаж, м</t>
  </si>
  <si>
    <t>К</t>
  </si>
  <si>
    <t>Угол наклона шатуна, рад.</t>
  </si>
  <si>
    <t>Угол наклона шатуна, град.</t>
  </si>
  <si>
    <t>Ход поршня, м</t>
  </si>
  <si>
    <t>Рабочий объем, м3</t>
  </si>
  <si>
    <t>Степень сжатия</t>
  </si>
  <si>
    <t>Объем КС, м3</t>
  </si>
  <si>
    <t>Рабочий объем, текущий, м3</t>
  </si>
  <si>
    <t>Объем цилиндра , м3</t>
  </si>
  <si>
    <t>Масса поршня, кг</t>
  </si>
  <si>
    <t>Масса пальца и стопоров, кг</t>
  </si>
  <si>
    <t xml:space="preserve">Частота вращения КВ, мин-1 </t>
  </si>
  <si>
    <t>Угловая скорость КВ, рад/сек</t>
  </si>
  <si>
    <t>Ускорение, м/сек</t>
  </si>
  <si>
    <t>Сила инерции ПДЧ, Н</t>
  </si>
  <si>
    <t>Действующее давление, Па</t>
  </si>
  <si>
    <t>Сила от давления, Н</t>
  </si>
  <si>
    <t>Суммарная сила, Н</t>
  </si>
  <si>
    <t>Боковая сила, Н</t>
  </si>
  <si>
    <t>Сила вдоль шатуна, Н</t>
  </si>
  <si>
    <t>Тангенциальная сила на кривошипе, Н</t>
  </si>
  <si>
    <t>Радиальная сила на кривошипе, Н</t>
  </si>
  <si>
    <t>Масса ПДЧ главного шатуна, кг</t>
  </si>
  <si>
    <t>Число цилиндров (не менее 3)</t>
  </si>
  <si>
    <t>Радиус прицепа, м</t>
  </si>
  <si>
    <t>Длина прицепного шатуна, м</t>
  </si>
  <si>
    <r>
      <t>Угол между осями цилиндров (</t>
    </r>
    <r>
      <rPr>
        <sz val="11"/>
        <color indexed="8"/>
        <rFont val="Calibri"/>
        <family val="2"/>
        <charset val="204"/>
      </rPr>
      <t>γ)</t>
    </r>
    <r>
      <rPr>
        <sz val="11"/>
        <color theme="1"/>
        <rFont val="Calibri"/>
        <family val="2"/>
        <charset val="204"/>
        <scheme val="minor"/>
      </rPr>
      <t>, град</t>
    </r>
  </si>
  <si>
    <r>
      <t>Угол "прицепа" шатуна (</t>
    </r>
    <r>
      <rPr>
        <sz val="11"/>
        <color indexed="8"/>
        <rFont val="Calibri"/>
        <family val="2"/>
        <charset val="204"/>
      </rPr>
      <t>γl)</t>
    </r>
    <r>
      <rPr>
        <sz val="11"/>
        <color theme="1"/>
        <rFont val="Calibri"/>
        <family val="2"/>
        <charset val="204"/>
        <scheme val="minor"/>
      </rPr>
      <t>, град</t>
    </r>
  </si>
  <si>
    <t>Поправка на угол прицепа, град</t>
  </si>
  <si>
    <t>Главный цилиндр</t>
  </si>
  <si>
    <t>Прицепной цилиндр</t>
  </si>
  <si>
    <t>№ цилиндра</t>
  </si>
  <si>
    <t>A</t>
  </si>
  <si>
    <t>B</t>
  </si>
  <si>
    <t>N</t>
  </si>
  <si>
    <t>M</t>
  </si>
  <si>
    <t>Ламбда R/L</t>
  </si>
  <si>
    <r>
      <t xml:space="preserve">Угол </t>
    </r>
    <r>
      <rPr>
        <sz val="11"/>
        <color indexed="8"/>
        <rFont val="Calibri"/>
        <family val="2"/>
        <charset val="204"/>
      </rPr>
      <t>γ, рад.</t>
    </r>
  </si>
  <si>
    <r>
      <t xml:space="preserve">Угол </t>
    </r>
    <r>
      <rPr>
        <sz val="11"/>
        <color indexed="8"/>
        <rFont val="Calibri"/>
        <family val="2"/>
        <charset val="204"/>
      </rPr>
      <t>γ, град.</t>
    </r>
  </si>
  <si>
    <r>
      <t>Угол "прицепа" шатуна (</t>
    </r>
    <r>
      <rPr>
        <sz val="11"/>
        <color indexed="8"/>
        <rFont val="Calibri"/>
        <family val="2"/>
        <charset val="204"/>
      </rPr>
      <t>γl)</t>
    </r>
    <r>
      <rPr>
        <sz val="11"/>
        <color theme="1"/>
        <rFont val="Calibri"/>
        <family val="2"/>
        <charset val="204"/>
        <scheme val="minor"/>
      </rPr>
      <t>, рад.</t>
    </r>
  </si>
  <si>
    <t>мин. радиус прицепа</t>
  </si>
  <si>
    <t xml:space="preserve">Динамика прицепных шатунов </t>
  </si>
  <si>
    <t>Масса ПДЧ прицепного шатуна, кг</t>
  </si>
  <si>
    <t>Сила инерции ПДЧ 2 цилиндра, Н</t>
  </si>
  <si>
    <t>Сила инерции ПДЧ 3 цилиндра, Н</t>
  </si>
  <si>
    <t>Сила инерции ПДЧ 4 цилиндра, Н</t>
  </si>
  <si>
    <t>Сила инерции ПДЧ 5 цилиндра, Н</t>
  </si>
  <si>
    <t>Сила инерции ПДЧ 6 цилиндра, Н</t>
  </si>
  <si>
    <t>Сила инерции ПДЧ 7 цилиндра, Н</t>
  </si>
  <si>
    <t>Сила инерции ПДЧ 8 цилиндра, Н</t>
  </si>
  <si>
    <t>Сила инерции ПДЧ 9 цилиндра, Н</t>
  </si>
  <si>
    <t>Угол наклона  шатуна 2</t>
  </si>
  <si>
    <t>Угол наклона  шатуна 3</t>
  </si>
  <si>
    <t>Угол наклона  шатуна 4</t>
  </si>
  <si>
    <t>Угол наклона  шатуна 5</t>
  </si>
  <si>
    <t>Угол наклона  шатуна 6</t>
  </si>
  <si>
    <t>Угол наклона  шатуна 7</t>
  </si>
  <si>
    <t>Угол наклона  шатуна 8</t>
  </si>
  <si>
    <t>Угол наклона  шатуна 9</t>
  </si>
  <si>
    <t>Угол цилиндра 2</t>
  </si>
  <si>
    <t>Угол цилиндра 3</t>
  </si>
  <si>
    <t>Угол цилиндра 4</t>
  </si>
  <si>
    <t>Угол цилиндра 5</t>
  </si>
  <si>
    <t>Угол цилиндра 6</t>
  </si>
  <si>
    <t>Угол цилиндра 7</t>
  </si>
  <si>
    <t>Угол цилиндра 8</t>
  </si>
  <si>
    <t>Угол цилиндра 9</t>
  </si>
  <si>
    <t>Pz</t>
  </si>
  <si>
    <t>Изменение объема цилиндра 2</t>
  </si>
  <si>
    <t>Изменение объема цилиндра 3</t>
  </si>
  <si>
    <t>Изменение объема цилиндра 4</t>
  </si>
  <si>
    <t>Изменение объема цилиндра 5</t>
  </si>
  <si>
    <t>Изменение объема цилиндра 6</t>
  </si>
  <si>
    <t>Изменение объема цилиндра 7</t>
  </si>
  <si>
    <t>Изменение объема цилиндра 8</t>
  </si>
  <si>
    <t>Изменение объема цилиндра 9</t>
  </si>
  <si>
    <t>Pa</t>
  </si>
  <si>
    <t>n1</t>
  </si>
  <si>
    <t>n2</t>
  </si>
  <si>
    <t>Давление в цилиндре 2</t>
  </si>
  <si>
    <t>Давление в цилиндре 3</t>
  </si>
  <si>
    <t>Давление в цилиндре 4</t>
  </si>
  <si>
    <t>Давление в цилиндре 5</t>
  </si>
  <si>
    <t>Давление в цилиндре 6</t>
  </si>
  <si>
    <t>Давление в цилиндре 7</t>
  </si>
  <si>
    <t>Давление в цилиндре 8</t>
  </si>
  <si>
    <t>Давление в цилиндре 9</t>
  </si>
  <si>
    <t>Сила от давления в цилиндре 2</t>
  </si>
  <si>
    <t>Сила от давления в цилиндре 3</t>
  </si>
  <si>
    <t>Сила от давления в цилиндре 4</t>
  </si>
  <si>
    <t>Сила от давления в цилиндре 5</t>
  </si>
  <si>
    <t>Сила от давления в цилиндре 6</t>
  </si>
  <si>
    <t>Сила от давления в цилиндре 7</t>
  </si>
  <si>
    <t>Сила от давления в цилиндре 8</t>
  </si>
  <si>
    <t>Сила от давления в цилиндре 9</t>
  </si>
  <si>
    <t>Полный объем</t>
  </si>
  <si>
    <t>ЕСЛИ(U176&lt;180;$N$1;(ЕСЛИ(U176&lt;360;($N$1*(($K$4)/(AM176+$K$3))^$N$3);(ЕСЛИ(U176&lt;540;($N$2*($K$4/(AM176+$K$3))^$N$4);0)))))</t>
  </si>
  <si>
    <t>суммарная сила 2</t>
  </si>
  <si>
    <t>суммарная сила 3</t>
  </si>
  <si>
    <t>суммарная сила 4</t>
  </si>
  <si>
    <t>суммарная сила 5</t>
  </si>
  <si>
    <t>суммарная сила 6</t>
  </si>
  <si>
    <t>суммарная сила 7</t>
  </si>
  <si>
    <t>суммарная сила 8</t>
  </si>
  <si>
    <t>суммарная сила 9</t>
  </si>
  <si>
    <t>Угол поворота кривошипа, рад</t>
  </si>
  <si>
    <t>Суммарная сила Т</t>
  </si>
  <si>
    <t>Поправочная сила цилиндра 2</t>
  </si>
  <si>
    <t>Поправочная сила цилиндра 3</t>
  </si>
  <si>
    <t>Поправочная сила цилиндра 4</t>
  </si>
  <si>
    <t>Поправочная сила цилиндра 5</t>
  </si>
  <si>
    <t>Поправочная сила цилиндра 6</t>
  </si>
  <si>
    <t>Поправочная сила цилиндра 7</t>
  </si>
  <si>
    <t>Поправочная сила цилиндра 8</t>
  </si>
  <si>
    <t>Поправочная сила цилиндра 9</t>
  </si>
  <si>
    <t>СилаТ цилиндра 2</t>
  </si>
  <si>
    <t>СилаТ цилиндра 3</t>
  </si>
  <si>
    <t>СилаТ цилиндра 4</t>
  </si>
  <si>
    <t>СилаТ цилиндра 5</t>
  </si>
  <si>
    <t>СилаТ цилиндра 6</t>
  </si>
  <si>
    <t>СилаТ цилиндра 7</t>
  </si>
  <si>
    <t>СилаТ цилиндра 8</t>
  </si>
  <si>
    <t>СилаТ цилиндра 9</t>
  </si>
  <si>
    <t>Параметры прототипа</t>
  </si>
  <si>
    <t>АШ-62</t>
  </si>
  <si>
    <t>диаметр цилиндра, m</t>
  </si>
  <si>
    <t>Масса глав. шатуна, кг</t>
  </si>
  <si>
    <t>Масса приц. шатуна, кг</t>
  </si>
  <si>
    <t>Длинна приц.шатуна</t>
  </si>
  <si>
    <t>Длинна глав.шатуна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</si>
</sst>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"/>
    <numFmt numFmtId="166" formatCode="0.0000"/>
    <numFmt numFmtId="167" formatCode="0.000"/>
  </numFmts>
  <fonts count="8">
    <font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4"/>
      <color indexed="18"/>
      <name val="Calibri"/>
      <family val="2"/>
      <charset val="204"/>
    </font>
    <font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 textRotation="90" wrapText="1"/>
    </xf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Border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 applyAlignment="1">
      <alignment horizontal="center"/>
    </xf>
    <xf numFmtId="167" fontId="0" fillId="0" borderId="0" xfId="0" applyNumberFormat="1"/>
    <xf numFmtId="166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center" textRotation="90" wrapText="1"/>
    </xf>
    <xf numFmtId="0" fontId="0" fillId="0" borderId="0" xfId="0" applyFill="1" applyAlignment="1">
      <alignment horizontal="center" textRotation="90" wrapText="1"/>
    </xf>
    <xf numFmtId="0" fontId="0" fillId="0" borderId="0" xfId="0" applyFill="1" applyAlignment="1">
      <alignment horizontal="center"/>
    </xf>
    <xf numFmtId="167" fontId="0" fillId="0" borderId="0" xfId="0" applyNumberFormat="1" applyFill="1"/>
    <xf numFmtId="0" fontId="1" fillId="0" borderId="0" xfId="0" applyFont="1"/>
    <xf numFmtId="0" fontId="0" fillId="5" borderId="1" xfId="0" applyFill="1" applyBorder="1"/>
    <xf numFmtId="0" fontId="0" fillId="5" borderId="2" xfId="0" applyFill="1" applyBorder="1"/>
    <xf numFmtId="0" fontId="1" fillId="5" borderId="3" xfId="0" applyFont="1" applyFill="1" applyBorder="1"/>
    <xf numFmtId="166" fontId="0" fillId="0" borderId="0" xfId="0" applyNumberFormat="1" applyFill="1"/>
    <xf numFmtId="0" fontId="0" fillId="6" borderId="0" xfId="0" applyFill="1" applyAlignment="1">
      <alignment horizontal="center" vertical="center" textRotation="90" wrapText="1"/>
    </xf>
    <xf numFmtId="0" fontId="0" fillId="6" borderId="0" xfId="0" applyFill="1"/>
    <xf numFmtId="0" fontId="0" fillId="6" borderId="0" xfId="0" applyFill="1" applyAlignment="1">
      <alignment horizontal="center"/>
    </xf>
    <xf numFmtId="1" fontId="0" fillId="0" borderId="0" xfId="0" applyNumberFormat="1" applyFill="1"/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textRotation="90" wrapText="1"/>
    </xf>
    <xf numFmtId="1" fontId="0" fillId="0" borderId="0" xfId="0" applyNumberFormat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165" fontId="1" fillId="5" borderId="3" xfId="0" applyNumberFormat="1" applyFont="1" applyFill="1" applyBorder="1"/>
    <xf numFmtId="166" fontId="0" fillId="8" borderId="0" xfId="0" applyNumberFormat="1" applyFill="1" applyAlignment="1">
      <alignment horizontal="center"/>
    </xf>
    <xf numFmtId="0" fontId="0" fillId="0" borderId="0" xfId="0" applyFill="1" applyAlignment="1">
      <alignment textRotation="90" wrapText="1"/>
    </xf>
    <xf numFmtId="0" fontId="0" fillId="9" borderId="0" xfId="0" applyFill="1" applyAlignment="1">
      <alignment horizontal="center" textRotation="90" wrapText="1"/>
    </xf>
    <xf numFmtId="0" fontId="0" fillId="9" borderId="0" xfId="0" applyFill="1" applyAlignment="1">
      <alignment horizontal="center"/>
    </xf>
    <xf numFmtId="167" fontId="0" fillId="9" borderId="0" xfId="0" applyNumberFormat="1" applyFill="1" applyAlignment="1">
      <alignment horizontal="center"/>
    </xf>
    <xf numFmtId="11" fontId="0" fillId="7" borderId="6" xfId="0" applyNumberFormat="1" applyFill="1" applyBorder="1"/>
    <xf numFmtId="11" fontId="0" fillId="7" borderId="10" xfId="0" applyNumberFormat="1" applyFill="1" applyBorder="1"/>
    <xf numFmtId="0" fontId="0" fillId="9" borderId="0" xfId="0" applyFill="1" applyAlignment="1">
      <alignment horizontal="center" vertical="center" textRotation="90" wrapText="1"/>
    </xf>
    <xf numFmtId="0" fontId="0" fillId="9" borderId="0" xfId="0" applyFill="1"/>
    <xf numFmtId="164" fontId="1" fillId="5" borderId="3" xfId="0" applyNumberFormat="1" applyFont="1" applyFill="1" applyBorder="1"/>
    <xf numFmtId="164" fontId="1" fillId="10" borderId="3" xfId="0" applyNumberFormat="1" applyFont="1" applyFill="1" applyBorder="1"/>
    <xf numFmtId="11" fontId="0" fillId="0" borderId="0" xfId="0" applyNumberFormat="1" applyFill="1" applyBorder="1"/>
    <xf numFmtId="0" fontId="0" fillId="0" borderId="0" xfId="0" applyFill="1" applyBorder="1"/>
    <xf numFmtId="0" fontId="0" fillId="3" borderId="12" xfId="0" applyFill="1" applyBorder="1"/>
    <xf numFmtId="0" fontId="1" fillId="3" borderId="12" xfId="0" applyFont="1" applyFill="1" applyBorder="1"/>
    <xf numFmtId="167" fontId="1" fillId="3" borderId="12" xfId="0" applyNumberFormat="1" applyFont="1" applyFill="1" applyBorder="1"/>
    <xf numFmtId="0" fontId="2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4" fillId="4" borderId="1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4" borderId="12" xfId="0" applyFont="1" applyFill="1" applyBorder="1"/>
    <xf numFmtId="0" fontId="0" fillId="0" borderId="12" xfId="0" applyBorder="1"/>
    <xf numFmtId="0" fontId="1" fillId="12" borderId="12" xfId="0" applyFont="1" applyFill="1" applyBorder="1"/>
    <xf numFmtId="167" fontId="1" fillId="12" borderId="12" xfId="0" applyNumberFormat="1" applyFont="1" applyFill="1" applyBorder="1"/>
    <xf numFmtId="0" fontId="0" fillId="11" borderId="4" xfId="0" applyFill="1" applyBorder="1" applyAlignment="1">
      <alignment horizontal="left" vertical="center"/>
    </xf>
    <xf numFmtId="0" fontId="0" fillId="11" borderId="9" xfId="0" applyFill="1" applyBorder="1" applyAlignment="1">
      <alignment horizontal="left" vertical="center"/>
    </xf>
    <xf numFmtId="0" fontId="0" fillId="11" borderId="10" xfId="0" applyFill="1" applyBorder="1" applyAlignment="1">
      <alignment horizontal="center" vertical="center"/>
    </xf>
    <xf numFmtId="0" fontId="0" fillId="11" borderId="6" xfId="0" applyFill="1" applyBorder="1"/>
    <xf numFmtId="0" fontId="0" fillId="11" borderId="5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8" xfId="0" applyFill="1" applyBorder="1"/>
    <xf numFmtId="0" fontId="0" fillId="11" borderId="5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1" borderId="5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5" xfId="0" applyFont="1" applyFill="1" applyBorder="1" applyAlignment="1">
      <alignment horizontal="left" vertical="center"/>
    </xf>
    <xf numFmtId="0" fontId="0" fillId="11" borderId="0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C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6.3081695966907964E-2"/>
          <c:y val="3.5653650254668941E-2"/>
          <c:w val="0.66184074457083775"/>
          <c:h val="0.92869269949066213"/>
        </c:manualLayout>
      </c:layout>
      <c:scatterChart>
        <c:scatterStyle val="smoothMarker"/>
        <c:ser>
          <c:idx val="0"/>
          <c:order val="0"/>
          <c:tx>
            <c:strRef>
              <c:f>Лист1!$C$297</c:f>
              <c:strCache>
                <c:ptCount val="1"/>
                <c:pt idx="0">
                  <c:v>Сила инерции ПДЧ 2 цилиндра, Н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Лист1!$C$298:$C$442</c:f>
              <c:numCache>
                <c:formatCode>0</c:formatCode>
                <c:ptCount val="145"/>
                <c:pt idx="0">
                  <c:v>-224203.77532934269</c:v>
                </c:pt>
                <c:pt idx="1">
                  <c:v>-239810.70527699759</c:v>
                </c:pt>
                <c:pt idx="2">
                  <c:v>-254873.39321920721</c:v>
                </c:pt>
                <c:pt idx="3">
                  <c:v>-269335.09185397212</c:v>
                </c:pt>
                <c:pt idx="4">
                  <c:v>-283141.20121011813</c:v>
                </c:pt>
                <c:pt idx="5">
                  <c:v>-296239.51533480961</c:v>
                </c:pt>
                <c:pt idx="6">
                  <c:v>-308580.45829225681</c:v>
                </c:pt>
                <c:pt idx="7">
                  <c:v>-320117.30834620778</c:v>
                </c:pt>
                <c:pt idx="8">
                  <c:v>-330806.40925515798</c:v>
                </c:pt>
                <c:pt idx="9">
                  <c:v>-340607.36767076881</c:v>
                </c:pt>
                <c:pt idx="10">
                  <c:v>-349483.23569641315</c:v>
                </c:pt>
                <c:pt idx="11">
                  <c:v>-357400.67773378914</c:v>
                </c:pt>
                <c:pt idx="12">
                  <c:v>-364330.12082076666</c:v>
                </c:pt>
                <c:pt idx="13">
                  <c:v>-370245.88774275093</c:v>
                </c:pt>
                <c:pt idx="14">
                  <c:v>-375126.31228240812</c:v>
                </c:pt>
                <c:pt idx="15">
                  <c:v>-378953.83605827292</c:v>
                </c:pt>
                <c:pt idx="16">
                  <c:v>-381715.08649106394</c:v>
                </c:pt>
                <c:pt idx="17">
                  <c:v>-383400.93552709755</c:v>
                </c:pt>
                <c:pt idx="18">
                  <c:v>-384006.53884053504</c:v>
                </c:pt>
                <c:pt idx="19">
                  <c:v>-383531.35532988975</c:v>
                </c:pt>
                <c:pt idx="20">
                  <c:v>-381979.14681881369</c:v>
                </c:pt>
                <c:pt idx="21">
                  <c:v>-379357.957966196</c:v>
                </c:pt>
                <c:pt idx="22">
                  <c:v>-375680.07648559508</c:v>
                </c:pt>
                <c:pt idx="23">
                  <c:v>-370961.97386853158</c:v>
                </c:pt>
                <c:pt idx="24">
                  <c:v>-365224.22689971246</c:v>
                </c:pt>
                <c:pt idx="25">
                  <c:v>-358491.42034440971</c:v>
                </c:pt>
                <c:pt idx="26">
                  <c:v>-350792.03127851611</c:v>
                </c:pt>
                <c:pt idx="27">
                  <c:v>-342158.2956198075</c:v>
                </c:pt>
                <c:pt idx="28">
                  <c:v>-332626.05750424013</c:v>
                </c:pt>
                <c:pt idx="29">
                  <c:v>-322234.6022332763</c:v>
                </c:pt>
                <c:pt idx="30">
                  <c:v>-311026.47359687113</c:v>
                </c:pt>
                <c:pt idx="31">
                  <c:v>-299047.2764514861</c:v>
                </c:pt>
                <c:pt idx="32">
                  <c:v>-286345.46550294949</c:v>
                </c:pt>
                <c:pt idx="33">
                  <c:v>-272972.12130983564</c:v>
                </c:pt>
                <c:pt idx="34">
                  <c:v>-258980.71458394462</c:v>
                </c:pt>
                <c:pt idx="35">
                  <c:v>-244426.85992015532</c:v>
                </c:pt>
                <c:pt idx="36">
                  <c:v>-229368.0601381122</c:v>
                </c:pt>
                <c:pt idx="37">
                  <c:v>-213863.44246265994</c:v>
                </c:pt>
                <c:pt idx="38">
                  <c:v>-197973.48780843266</c:v>
                </c:pt>
                <c:pt idx="39">
                  <c:v>-181759.75446636352</c:v>
                </c:pt>
                <c:pt idx="40">
                  <c:v>-165284.59751593732</c:v>
                </c:pt>
                <c:pt idx="41">
                  <c:v>-148610.8853066455</c:v>
                </c:pt>
                <c:pt idx="42">
                  <c:v>-131801.71436522101</c:v>
                </c:pt>
                <c:pt idx="43">
                  <c:v>-114920.1240917753</c:v>
                </c:pt>
                <c:pt idx="44">
                  <c:v>-98028.812607887303</c:v>
                </c:pt>
                <c:pt idx="45">
                  <c:v>-81189.855113017111</c:v>
                </c:pt>
                <c:pt idx="46">
                  <c:v>-64464.426092373047</c:v>
                </c:pt>
                <c:pt idx="47">
                  <c:v>-47912.526699591523</c:v>
                </c:pt>
                <c:pt idx="48">
                  <c:v>-31592.718611429111</c:v>
                </c:pt>
                <c:pt idx="49">
                  <c:v>-15561.865619209198</c:v>
                </c:pt>
                <c:pt idx="50">
                  <c:v>125.11581680742647</c:v>
                </c:pt>
                <c:pt idx="51">
                  <c:v>15415.495868465938</c:v>
                </c:pt>
                <c:pt idx="52">
                  <c:v>30258.959364741164</c:v>
                </c:pt>
                <c:pt idx="53">
                  <c:v>44607.821464993176</c:v>
                </c:pt>
                <c:pt idx="54">
                  <c:v>58417.229965615319</c:v>
                </c:pt>
                <c:pt idx="55">
                  <c:v>71645.353291006642</c:v>
                </c:pt>
                <c:pt idx="56">
                  <c:v>84253.553290195559</c:v>
                </c:pt>
                <c:pt idx="57">
                  <c:v>96206.54203503154</c:v>
                </c:pt>
                <c:pt idx="58">
                  <c:v>107472.5218943534</c:v>
                </c:pt>
                <c:pt idx="59">
                  <c:v>118023.30824050053</c:v>
                </c:pt>
                <c:pt idx="60">
                  <c:v>127834.4342295985</c:v>
                </c:pt>
                <c:pt idx="61">
                  <c:v>136885.23718477224</c:v>
                </c:pt>
                <c:pt idx="62">
                  <c:v>145158.92620142139</c:v>
                </c:pt>
                <c:pt idx="63">
                  <c:v>152642.63068546943</c:v>
                </c:pt>
                <c:pt idx="64">
                  <c:v>159327.4296286435</c:v>
                </c:pt>
                <c:pt idx="65">
                  <c:v>165208.36151888687</c:v>
                </c:pt>
                <c:pt idx="66">
                  <c:v>170284.41487849661</c:v>
                </c:pt>
                <c:pt idx="67">
                  <c:v>174558.49951706501</c:v>
                </c:pt>
                <c:pt idx="68">
                  <c:v>178037.39868030322</c:v>
                </c:pt>
                <c:pt idx="69">
                  <c:v>180731.70236889977</c:v>
                </c:pt>
                <c:pt idx="70">
                  <c:v>182655.72219325861</c:v>
                </c:pt>
                <c:pt idx="71">
                  <c:v>183827.38821981108</c:v>
                </c:pt>
                <c:pt idx="72">
                  <c:v>184268.12835218376</c:v>
                </c:pt>
                <c:pt idx="73">
                  <c:v>184002.7308753976</c:v>
                </c:pt>
                <c:pt idx="74">
                  <c:v>183059.19087304373</c:v>
                </c:pt>
                <c:pt idx="75">
                  <c:v>181468.54130566225</c:v>
                </c:pt>
                <c:pt idx="76">
                  <c:v>179264.66961292815</c:v>
                </c:pt>
                <c:pt idx="77">
                  <c:v>176484.12077237919</c:v>
                </c:pt>
                <c:pt idx="78">
                  <c:v>173165.88781296444</c:v>
                </c:pt>
                <c:pt idx="79">
                  <c:v>169351.19084231646</c:v>
                </c:pt>
                <c:pt idx="80">
                  <c:v>165083.24570207979</c:v>
                </c:pt>
                <c:pt idx="81">
                  <c:v>160407.02341556721</c:v>
                </c:pt>
                <c:pt idx="82">
                  <c:v>155369.00163625859</c:v>
                </c:pt>
                <c:pt idx="83">
                  <c:v>150016.90934394396</c:v>
                </c:pt>
                <c:pt idx="84">
                  <c:v>144399.46606750178</c:v>
                </c:pt>
                <c:pt idx="85">
                  <c:v>138566.11693920544</c:v>
                </c:pt>
                <c:pt idx="86">
                  <c:v>132566.76490495971</c:v>
                </c:pt>
                <c:pt idx="87">
                  <c:v>126451.5014278835</c:v>
                </c:pt>
                <c:pt idx="88">
                  <c:v>120270.3370291132</c:v>
                </c:pt>
                <c:pt idx="89">
                  <c:v>114072.9330095733</c:v>
                </c:pt>
                <c:pt idx="90">
                  <c:v>107908.33568974925</c:v>
                </c:pt>
                <c:pt idx="91">
                  <c:v>101824.71449123496</c:v>
                </c:pt>
                <c:pt idx="92">
                  <c:v>95869.105164080524</c:v>
                </c:pt>
                <c:pt idx="93">
                  <c:v>90087.15943783072</c:v>
                </c:pt>
                <c:pt idx="94">
                  <c:v>84522.902341754554</c:v>
                </c:pt>
                <c:pt idx="95">
                  <c:v>79218.4984012684</c:v>
                </c:pt>
                <c:pt idx="96">
                  <c:v>74214.027873162311</c:v>
                </c:pt>
                <c:pt idx="97">
                  <c:v>69547.274132130478</c:v>
                </c:pt>
                <c:pt idx="98">
                  <c:v>65253.523265577198</c:v>
                </c:pt>
                <c:pt idx="99">
                  <c:v>61365.376872942667</c:v>
                </c:pt>
                <c:pt idx="100">
                  <c:v>57912.579000202262</c:v>
                </c:pt>
                <c:pt idx="101">
                  <c:v>54921.858070037175</c:v>
                </c:pt>
                <c:pt idx="102">
                  <c:v>52416.784593811135</c:v>
                </c:pt>
                <c:pt idx="103">
                  <c:v>50417.645373270323</c:v>
                </c:pt>
                <c:pt idx="104">
                  <c:v>48941.334818204428</c:v>
                </c:pt>
                <c:pt idx="105">
                  <c:v>48001.263921552447</c:v>
                </c:pt>
                <c:pt idx="106">
                  <c:v>47607.287346040277</c:v>
                </c:pt>
                <c:pt idx="107">
                  <c:v>47765.64898680702</c:v>
                </c:pt>
                <c:pt idx="108">
                  <c:v>48478.946283060475</c:v>
                </c:pt>
                <c:pt idx="109">
                  <c:v>49746.113459055705</c:v>
                </c:pt>
                <c:pt idx="110">
                  <c:v>51562.423781039899</c:v>
                </c:pt>
                <c:pt idx="111">
                  <c:v>53919.510822749362</c:v>
                </c:pt>
                <c:pt idx="112">
                  <c:v>56805.408638000394</c:v>
                </c:pt>
                <c:pt idx="113">
                  <c:v>60204.610645372777</c:v>
                </c:pt>
                <c:pt idx="114">
                  <c:v>64098.146937391772</c:v>
                </c:pt>
                <c:pt idx="115">
                  <c:v>68463.679635415698</c:v>
                </c:pt>
                <c:pt idx="116">
                  <c:v>73275.61582209653</c:v>
                </c:pt>
                <c:pt idx="117">
                  <c:v>78505.237496213551</c:v>
                </c:pt>
                <c:pt idx="118">
                  <c:v>84120.847910337354</c:v>
                </c:pt>
                <c:pt idx="119">
                  <c:v>90087.93357054962</c:v>
                </c:pt>
                <c:pt idx="120">
                  <c:v>96369.341099744066</c:v>
                </c:pt>
                <c:pt idx="121">
                  <c:v>102925.46809222497</c:v>
                </c:pt>
                <c:pt idx="122">
                  <c:v>109714.46701778544</c:v>
                </c:pt>
                <c:pt idx="123">
                  <c:v>116692.46116850266</c:v>
                </c:pt>
                <c:pt idx="124">
                  <c:v>123813.77158147452</c:v>
                </c:pt>
                <c:pt idx="125">
                  <c:v>131031.15381592199</c:v>
                </c:pt>
                <c:pt idx="126">
                  <c:v>138296.04341375935</c:v>
                </c:pt>
                <c:pt idx="127">
                  <c:v>145558.8088291421</c:v>
                </c:pt>
                <c:pt idx="128">
                  <c:v>152769.0105748541</c:v>
                </c:pt>
                <c:pt idx="129">
                  <c:v>159875.66530186802</c:v>
                </c:pt>
                <c:pt idx="130">
                  <c:v>166827.51350315378</c:v>
                </c:pt>
                <c:pt idx="131">
                  <c:v>173573.28951397727</c:v>
                </c:pt>
                <c:pt idx="132">
                  <c:v>180061.99246858212</c:v>
                </c:pt>
                <c:pt idx="133">
                  <c:v>186243.15686735243</c:v>
                </c:pt>
                <c:pt idx="134">
                  <c:v>192067.12140936396</c:v>
                </c:pt>
                <c:pt idx="135">
                  <c:v>197485.29475261012</c:v>
                </c:pt>
                <c:pt idx="136">
                  <c:v>202450.41687813526</c:v>
                </c:pt>
                <c:pt idx="137">
                  <c:v>206916.81475471795</c:v>
                </c:pt>
                <c:pt idx="138">
                  <c:v>210840.65102757007</c:v>
                </c:pt>
                <c:pt idx="139">
                  <c:v>214180.16448757291</c:v>
                </c:pt>
                <c:pt idx="140">
                  <c:v>216895.90111673361</c:v>
                </c:pt>
                <c:pt idx="141">
                  <c:v>218950.93455062842</c:v>
                </c:pt>
                <c:pt idx="142">
                  <c:v>220311.07484933632</c:v>
                </c:pt>
                <c:pt idx="143">
                  <c:v>220945.06452458765</c:v>
                </c:pt>
                <c:pt idx="144">
                  <c:v>220824.76083221062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Лист1!$E$297</c:f>
              <c:strCache>
                <c:ptCount val="1"/>
                <c:pt idx="0">
                  <c:v>Сила инерции ПДЧ 3 цилиндра, Н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Лист1!$E$298:$E$442</c:f>
              <c:numCache>
                <c:formatCode>0</c:formatCode>
                <c:ptCount val="145"/>
                <c:pt idx="0">
                  <c:v>-571036.69050508284</c:v>
                </c:pt>
                <c:pt idx="1">
                  <c:v>-487394.56649297464</c:v>
                </c:pt>
                <c:pt idx="2">
                  <c:v>-401542.56780860672</c:v>
                </c:pt>
                <c:pt idx="3">
                  <c:v>-313925.89228639775</c:v>
                </c:pt>
                <c:pt idx="4">
                  <c:v>-224998.10165605741</c:v>
                </c:pt>
                <c:pt idx="5">
                  <c:v>-135218.87930303911</c:v>
                </c:pt>
                <c:pt idx="6">
                  <c:v>-45051.75852894548</c:v>
                </c:pt>
                <c:pt idx="7">
                  <c:v>45038.167581196445</c:v>
                </c:pt>
                <c:pt idx="8">
                  <c:v>134586.54348868871</c:v>
                </c:pt>
                <c:pt idx="9">
                  <c:v>223132.04449727805</c:v>
                </c:pt>
                <c:pt idx="10">
                  <c:v>310218.65480515879</c:v>
                </c:pt>
                <c:pt idx="11">
                  <c:v>395397.91917722422</c:v>
                </c:pt>
                <c:pt idx="12">
                  <c:v>478231.15723109076</c:v>
                </c:pt>
                <c:pt idx="13">
                  <c:v>558291.62951322692</c:v>
                </c:pt>
                <c:pt idx="14">
                  <c:v>635166.64477710414</c:v>
                </c:pt>
                <c:pt idx="15">
                  <c:v>708459.5981625116</c:v>
                </c:pt>
                <c:pt idx="16">
                  <c:v>777791.93031262048</c:v>
                </c:pt>
                <c:pt idx="17">
                  <c:v>842804.99785139575</c:v>
                </c:pt>
                <c:pt idx="18">
                  <c:v>903161.84607669909</c:v>
                </c:pt>
                <c:pt idx="19">
                  <c:v>958548.87520172365</c:v>
                </c:pt>
                <c:pt idx="20">
                  <c:v>1008677.3919969939</c:v>
                </c:pt>
                <c:pt idx="21">
                  <c:v>1053285.0392444695</c:v>
                </c:pt>
                <c:pt idx="22">
                  <c:v>1092137.0960116114</c:v>
                </c:pt>
                <c:pt idx="23">
                  <c:v>1125027.6423836865</c:v>
                </c:pt>
                <c:pt idx="24">
                  <c:v>1151780.5829540265</c:v>
                </c:pt>
                <c:pt idx="25">
                  <c:v>1172250.5240612067</c:v>
                </c:pt>
                <c:pt idx="26">
                  <c:v>1186323.5004757964</c:v>
                </c:pt>
                <c:pt idx="27">
                  <c:v>1193917.5479739849</c:v>
                </c:pt>
                <c:pt idx="28">
                  <c:v>1194983.1189874336</c:v>
                </c:pt>
                <c:pt idx="29">
                  <c:v>1189503.3392844512</c:v>
                </c:pt>
                <c:pt idx="30">
                  <c:v>1177494.1044133394</c:v>
                </c:pt>
                <c:pt idx="31">
                  <c:v>1159004.0154207069</c:v>
                </c:pt>
                <c:pt idx="32">
                  <c:v>1134114.154141891</c:v>
                </c:pt>
                <c:pt idx="33">
                  <c:v>1102937.6991435417</c:v>
                </c:pt>
                <c:pt idx="34">
                  <c:v>1065619.384176106</c:v>
                </c:pt>
                <c:pt idx="35">
                  <c:v>1022334.8017625681</c:v>
                </c:pt>
                <c:pt idx="36">
                  <c:v>973289.55530568189</c:v>
                </c:pt>
                <c:pt idx="37">
                  <c:v>918718.26383530931</c:v>
                </c:pt>
                <c:pt idx="38">
                  <c:v>858883.4242368039</c:v>
                </c:pt>
                <c:pt idx="39">
                  <c:v>794074.13649713085</c:v>
                </c:pt>
                <c:pt idx="40">
                  <c:v>724604.69817419688</c:v>
                </c:pt>
                <c:pt idx="41">
                  <c:v>650813.07493341807</c:v>
                </c:pt>
                <c:pt idx="42">
                  <c:v>573059.2546007653</c:v>
                </c:pt>
                <c:pt idx="43">
                  <c:v>491723.49275046663</c:v>
                </c:pt>
                <c:pt idx="44">
                  <c:v>407204.45837539621</c:v>
                </c:pt>
                <c:pt idx="45">
                  <c:v>319917.2886764087</c:v>
                </c:pt>
                <c:pt idx="46">
                  <c:v>230291.56245106715</c:v>
                </c:pt>
                <c:pt idx="47">
                  <c:v>138769.20196020885</c:v>
                </c:pt>
                <c:pt idx="48">
                  <c:v>45802.313500662407</c:v>
                </c:pt>
                <c:pt idx="49">
                  <c:v>-48149.022787536254</c:v>
                </c:pt>
                <c:pt idx="50">
                  <c:v>-142619.00310236739</c:v>
                </c:pt>
                <c:pt idx="51">
                  <c:v>-237138.37917620811</c:v>
                </c:pt>
                <c:pt idx="52">
                  <c:v>-331236.75537136185</c:v>
                </c:pt>
                <c:pt idx="53">
                  <c:v>-424444.89247015491</c:v>
                </c:pt>
                <c:pt idx="54">
                  <c:v>-516297.00692106859</c:v>
                </c:pt>
                <c:pt idx="55">
                  <c:v>-606333.05432316102</c:v>
                </c:pt>
                <c:pt idx="56">
                  <c:v>-694100.98600655154</c:v>
                </c:pt>
                <c:pt idx="57">
                  <c:v>-779158.96769649198</c:v>
                </c:pt>
                <c:pt idx="58">
                  <c:v>-861077.54943202599</c:v>
                </c:pt>
                <c:pt idx="59">
                  <c:v>-939441.77614647499</c:v>
                </c:pt>
                <c:pt idx="60">
                  <c:v>-1013853.2286048708</c:v>
                </c:pt>
                <c:pt idx="61">
                  <c:v>-1083931.9847315578</c:v>
                </c:pt>
                <c:pt idx="62">
                  <c:v>-1149318.4917478617</c:v>
                </c:pt>
                <c:pt idx="63">
                  <c:v>-1209675.339973165</c:v>
                </c:pt>
                <c:pt idx="64">
                  <c:v>-1264688.9296206611</c:v>
                </c:pt>
                <c:pt idx="65">
                  <c:v>-1314071.0224393539</c:v>
                </c:pt>
                <c:pt idx="66">
                  <c:v>-1357560.17061384</c:v>
                </c:pt>
                <c:pt idx="67">
                  <c:v>-1394923.0159304105</c:v>
                </c:pt>
                <c:pt idx="68">
                  <c:v>-1425955.452849088</c:v>
                </c:pt>
                <c:pt idx="69">
                  <c:v>-1450483.649783354</c:v>
                </c:pt>
                <c:pt idx="70">
                  <c:v>-1468364.923579209</c:v>
                </c:pt>
                <c:pt idx="71">
                  <c:v>-1479488.4628995876</c:v>
                </c:pt>
                <c:pt idx="72">
                  <c:v>-1483775.8969554517</c:v>
                </c:pt>
                <c:pt idx="73">
                  <c:v>-1481181.7067775985</c:v>
                </c:pt>
                <c:pt idx="74">
                  <c:v>-1471693.4769896048</c:v>
                </c:pt>
                <c:pt idx="75">
                  <c:v>-1455331.986818746</c:v>
                </c:pt>
                <c:pt idx="76">
                  <c:v>-1432151.1398643006</c:v>
                </c:pt>
                <c:pt idx="77">
                  <c:v>-1402237.732927626</c:v>
                </c:pt>
                <c:pt idx="78">
                  <c:v>-1365711.06499194</c:v>
                </c:pt>
                <c:pt idx="79">
                  <c:v>-1322722.388218014</c:v>
                </c:pt>
                <c:pt idx="80">
                  <c:v>-1273454.2035912427</c:v>
                </c:pt>
                <c:pt idx="81">
                  <c:v>-1218119.4046119736</c:v>
                </c:pt>
                <c:pt idx="82">
                  <c:v>-1156960.2731609857</c:v>
                </c:pt>
                <c:pt idx="83">
                  <c:v>-1090247.33239187</c:v>
                </c:pt>
                <c:pt idx="84">
                  <c:v>-1018278.0621983767</c:v>
                </c:pt>
                <c:pt idx="85">
                  <c:v>-941375.48347412376</c:v>
                </c:pt>
                <c:pt idx="86">
                  <c:v>-859886.61802111706</c:v>
                </c:pt>
                <c:pt idx="87">
                  <c:v>-774180.83156929654</c:v>
                </c:pt>
                <c:pt idx="88">
                  <c:v>-684648.06793869601</c:v>
                </c:pt>
                <c:pt idx="89">
                  <c:v>-591696.9829062093</c:v>
                </c:pt>
                <c:pt idx="90">
                  <c:v>-495752.98682756</c:v>
                </c:pt>
                <c:pt idx="91">
                  <c:v>-397256.20550977287</c:v>
                </c:pt>
                <c:pt idx="92">
                  <c:v>-296659.36922783306</c:v>
                </c:pt>
                <c:pt idx="93">
                  <c:v>-194425.64012950537</c:v>
                </c:pt>
                <c:pt idx="94">
                  <c:v>-91026.388572696582</c:v>
                </c:pt>
                <c:pt idx="95">
                  <c:v>13061.070811158475</c:v>
                </c:pt>
                <c:pt idx="96">
                  <c:v>117355.77233765002</c:v>
                </c:pt>
                <c:pt idx="97">
                  <c:v>221375.4106407901</c:v>
                </c:pt>
                <c:pt idx="98">
                  <c:v>324638.65897328313</c:v>
                </c:pt>
                <c:pt idx="99">
                  <c:v>426667.48317944049</c:v>
                </c:pt>
                <c:pt idx="100">
                  <c:v>526989.44010508491</c:v>
                </c:pt>
                <c:pt idx="101">
                  <c:v>625139.94928400661</c:v>
                </c:pt>
                <c:pt idx="102">
                  <c:v>720664.52687009017</c:v>
                </c:pt>
                <c:pt idx="103">
                  <c:v>813120.97096753714</c:v>
                </c:pt>
                <c:pt idx="104">
                  <c:v>902081.48774761299</c:v>
                </c:pt>
                <c:pt idx="105">
                  <c:v>987134.74802814005</c:v>
                </c:pt>
                <c:pt idx="106">
                  <c:v>1067887.8643298717</c:v>
                </c:pt>
                <c:pt idx="107">
                  <c:v>1143968.2788105237</c:v>
                </c:pt>
                <c:pt idx="108">
                  <c:v>1215025.5529105028</c:v>
                </c:pt>
                <c:pt idx="109">
                  <c:v>1280733.0500223464</c:v>
                </c:pt>
                <c:pt idx="110">
                  <c:v>1340789.5030160861</c:v>
                </c:pt>
                <c:pt idx="111">
                  <c:v>1394920.4590127019</c:v>
                </c:pt>
                <c:pt idx="112">
                  <c:v>1442879.5943948997</c:v>
                </c:pt>
                <c:pt idx="113">
                  <c:v>1484449.8936754891</c:v>
                </c:pt>
                <c:pt idx="114">
                  <c:v>1519444.6865058995</c:v>
                </c:pt>
                <c:pt idx="115">
                  <c:v>1547708.537797285</c:v>
                </c:pt>
                <c:pt idx="116">
                  <c:v>1569117.9866412159</c:v>
                </c:pt>
                <c:pt idx="117">
                  <c:v>1583582.1304523237</c:v>
                </c:pt>
                <c:pt idx="118">
                  <c:v>1591043.0515081694</c:v>
                </c:pt>
                <c:pt idx="119">
                  <c:v>1591476.0838281629</c:v>
                </c:pt>
                <c:pt idx="120">
                  <c:v>1584889.919109955</c:v>
                </c:pt>
                <c:pt idx="121">
                  <c:v>1571326.5512245335</c:v>
                </c:pt>
                <c:pt idx="122">
                  <c:v>1550861.0595564691</c:v>
                </c:pt>
                <c:pt idx="123">
                  <c:v>1523601.2322595634</c:v>
                </c:pt>
                <c:pt idx="124">
                  <c:v>1489687.0312767189</c:v>
                </c:pt>
                <c:pt idx="125">
                  <c:v>1449289.9017423932</c:v>
                </c:pt>
                <c:pt idx="126">
                  <c:v>1402611.9291427864</c:v>
                </c:pt>
                <c:pt idx="127">
                  <c:v>1349884.8483492136</c:v>
                </c:pt>
                <c:pt idx="128">
                  <c:v>1291368.9093604002</c:v>
                </c:pt>
                <c:pt idx="129">
                  <c:v>1227351.6052860771</c:v>
                </c:pt>
                <c:pt idx="130">
                  <c:v>1158146.2687740508</c:v>
                </c:pt>
                <c:pt idx="131">
                  <c:v>1084090.5437223648</c:v>
                </c:pt>
                <c:pt idx="132">
                  <c:v>1005544.7397243609</c:v>
                </c:pt>
                <c:pt idx="133">
                  <c:v>922890.07726437238</c:v>
                </c:pt>
                <c:pt idx="134">
                  <c:v>836526.83221249992</c:v>
                </c:pt>
                <c:pt idx="135">
                  <c:v>746872.38865623437</c:v>
                </c:pt>
                <c:pt idx="136">
                  <c:v>654359.2095516792</c:v>
                </c:pt>
                <c:pt idx="137">
                  <c:v>559432.7350762306</c:v>
                </c:pt>
                <c:pt idx="138">
                  <c:v>462549.21891524165</c:v>
                </c:pt>
                <c:pt idx="139">
                  <c:v>364173.51301629015</c:v>
                </c:pt>
                <c:pt idx="140">
                  <c:v>264776.81159424956</c:v>
                </c:pt>
                <c:pt idx="141">
                  <c:v>164834.36536750308</c:v>
                </c:pt>
                <c:pt idx="142">
                  <c:v>64823.17714937446</c:v>
                </c:pt>
                <c:pt idx="143">
                  <c:v>-34780.309991817783</c:v>
                </c:pt>
                <c:pt idx="144">
                  <c:v>-133502.52075564928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Лист1!$F$297</c:f>
              <c:strCache>
                <c:ptCount val="1"/>
                <c:pt idx="0">
                  <c:v>Сила инерции ПДЧ 4 цилиндра, Н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Лист1!$F$298:$F$442</c:f>
              <c:numCache>
                <c:formatCode>0</c:formatCode>
                <c:ptCount val="145"/>
                <c:pt idx="0">
                  <c:v>-1242736.8970621398</c:v>
                </c:pt>
                <c:pt idx="1">
                  <c:v>-1126939.2953971741</c:v>
                </c:pt>
                <c:pt idx="2">
                  <c:v>-1005279.5449555023</c:v>
                </c:pt>
                <c:pt idx="3">
                  <c:v>-878374.99083353626</c:v>
                </c:pt>
                <c:pt idx="4">
                  <c:v>-746868.95327275898</c:v>
                </c:pt>
                <c:pt idx="5">
                  <c:v>-611427.56294372398</c:v>
                </c:pt>
                <c:pt idx="6">
                  <c:v>-472736.48462177598</c:v>
                </c:pt>
                <c:pt idx="7">
                  <c:v>-331497.54525419621</c:v>
                </c:pt>
                <c:pt idx="8">
                  <c:v>-188425.2828847871</c:v>
                </c:pt>
                <c:pt idx="9">
                  <c:v>-44243.433288000473</c:v>
                </c:pt>
                <c:pt idx="10">
                  <c:v>100318.62853139339</c:v>
                </c:pt>
                <c:pt idx="11">
                  <c:v>244529.4745968052</c:v>
                </c:pt>
                <c:pt idx="12">
                  <c:v>387659.22046461527</c:v>
                </c:pt>
                <c:pt idx="13">
                  <c:v>528983.11441316211</c:v>
                </c:pt>
                <c:pt idx="14">
                  <c:v>667785.1017892427</c:v>
                </c:pt>
                <c:pt idx="15">
                  <c:v>803361.34710624663</c:v>
                </c:pt>
                <c:pt idx="16">
                  <c:v>935023.69669374963</c:v>
                </c:pt>
                <c:pt idx="17">
                  <c:v>1062103.0649878967</c:v>
                </c:pt>
                <c:pt idx="18">
                  <c:v>1183952.7279238915</c:v>
                </c:pt>
                <c:pt idx="19">
                  <c:v>1299951.5073444813</c:v>
                </c:pt>
                <c:pt idx="20">
                  <c:v>1409506.8308693403</c:v>
                </c:pt>
                <c:pt idx="21">
                  <c:v>1512057.6522771057</c:v>
                </c:pt>
                <c:pt idx="22">
                  <c:v>1607077.2181315178</c:v>
                </c:pt>
                <c:pt idx="23">
                  <c:v>1694075.6671324244</c:v>
                </c:pt>
                <c:pt idx="24">
                  <c:v>1772602.4494875856</c:v>
                </c:pt>
                <c:pt idx="25">
                  <c:v>1842248.5544783578</c:v>
                </c:pt>
                <c:pt idx="26">
                  <c:v>1902648.535327154</c:v>
                </c:pt>
                <c:pt idx="27">
                  <c:v>1953482.3214624804</c:v>
                </c:pt>
                <c:pt idx="28">
                  <c:v>1994476.8093135823</c:v>
                </c:pt>
                <c:pt idx="29">
                  <c:v>2025407.2238461992</c:v>
                </c:pt>
                <c:pt idx="30">
                  <c:v>2046098.2441683868</c:v>
                </c:pt>
                <c:pt idx="31">
                  <c:v>2056424.8876853869</c:v>
                </c:pt>
                <c:pt idx="32">
                  <c:v>2056313.1484594643</c:v>
                </c:pt>
                <c:pt idx="33">
                  <c:v>2045740.3866287938</c:v>
                </c:pt>
                <c:pt idx="34">
                  <c:v>2024735.4669530224</c:v>
                </c:pt>
                <c:pt idx="35">
                  <c:v>1993378.6457761105</c:v>
                </c:pt>
                <c:pt idx="36">
                  <c:v>1951801.2069235377</c:v>
                </c:pt>
                <c:pt idx="37">
                  <c:v>1900184.8482749828</c:v>
                </c:pt>
                <c:pt idx="38">
                  <c:v>1838760.8219691426</c:v>
                </c:pt>
                <c:pt idx="39">
                  <c:v>1767808.8323985559</c:v>
                </c:pt>
                <c:pt idx="40">
                  <c:v>1687655.6973332791</c:v>
                </c:pt>
                <c:pt idx="41">
                  <c:v>1598673.778667269</c:v>
                </c:pt>
                <c:pt idx="42">
                  <c:v>1501279.1904047423</c:v>
                </c:pt>
                <c:pt idx="43">
                  <c:v>1395929.7925900843</c:v>
                </c:pt>
                <c:pt idx="44">
                  <c:v>1283122.9809288753</c:v>
                </c:pt>
                <c:pt idx="45">
                  <c:v>1163393.2828440648</c:v>
                </c:pt>
                <c:pt idx="46">
                  <c:v>1037309.7716555457</c:v>
                </c:pt>
                <c:pt idx="47">
                  <c:v>905473.31145863049</c:v>
                </c:pt>
                <c:pt idx="48">
                  <c:v>768513.64610296523</c:v>
                </c:pt>
                <c:pt idx="49">
                  <c:v>627086.34643420123</c:v>
                </c:pt>
                <c:pt idx="50">
                  <c:v>481869.63065251516</c:v>
                </c:pt>
                <c:pt idx="51">
                  <c:v>333561.07326154358</c:v>
                </c:pt>
                <c:pt idx="52">
                  <c:v>182874.21862535304</c:v>
                </c:pt>
                <c:pt idx="53">
                  <c:v>30535.115617163468</c:v>
                </c:pt>
                <c:pt idx="54">
                  <c:v>-122721.2097707041</c:v>
                </c:pt>
                <c:pt idx="55">
                  <c:v>-276154.32668254426</c:v>
                </c:pt>
                <c:pt idx="56">
                  <c:v>-429021.99912761821</c:v>
                </c:pt>
                <c:pt idx="57">
                  <c:v>-580583.79565284401</c:v>
                </c:pt>
                <c:pt idx="58">
                  <c:v>-730104.69138169265</c:v>
                </c:pt>
                <c:pt idx="59">
                  <c:v>-876858.6448769425</c:v>
                </c:pt>
                <c:pt idx="60">
                  <c:v>-1020132.1324061726</c:v>
                </c:pt>
                <c:pt idx="61">
                  <c:v>-1159227.6223949951</c:v>
                </c:pt>
                <c:pt idx="62">
                  <c:v>-1293466.9731429615</c:v>
                </c:pt>
                <c:pt idx="63">
                  <c:v>-1422194.7372495674</c:v>
                </c:pt>
                <c:pt idx="64">
                  <c:v>-1544781.3566507723</c:v>
                </c:pt>
                <c:pt idx="65">
                  <c:v>-1660626.2326980149</c:v>
                </c:pt>
                <c:pt idx="66">
                  <c:v>-1769160.6563190133</c:v>
                </c:pt>
                <c:pt idx="67">
                  <c:v>-1869850.5839799156</c:v>
                </c:pt>
                <c:pt idx="68">
                  <c:v>-1962199.2459181603</c:v>
                </c:pt>
                <c:pt idx="69">
                  <c:v>-2045749.5739311783</c:v>
                </c:pt>
                <c:pt idx="70">
                  <c:v>-2120086.4368837634</c:v>
                </c:pt>
                <c:pt idx="71">
                  <c:v>-2184838.6730323071</c:v>
                </c:pt>
                <c:pt idx="72">
                  <c:v>-2239680.909252645</c:v>
                </c:pt>
                <c:pt idx="73">
                  <c:v>-2284335.1582950498</c:v>
                </c:pt>
                <c:pt idx="74">
                  <c:v>-2318572.1862699906</c:v>
                </c:pt>
                <c:pt idx="75">
                  <c:v>-2342212.6436863886</c:v>
                </c:pt>
                <c:pt idx="76">
                  <c:v>-2355127.9545147149</c:v>
                </c:pt>
                <c:pt idx="77">
                  <c:v>-2357240.9589248658</c:v>
                </c:pt>
                <c:pt idx="78">
                  <c:v>-2348526.3065475919</c:v>
                </c:pt>
                <c:pt idx="79">
                  <c:v>-2329010.5983223934</c:v>
                </c:pt>
                <c:pt idx="80">
                  <c:v>-2298772.2762184711</c:v>
                </c:pt>
                <c:pt idx="81">
                  <c:v>-2257941.2613424752</c:v>
                </c:pt>
                <c:pt idx="82">
                  <c:v>-2206698.3421714492</c:v>
                </c:pt>
                <c:pt idx="83">
                  <c:v>-2145274.3158656084</c:v>
                </c:pt>
                <c:pt idx="84">
                  <c:v>-2073948.8868174935</c:v>
                </c:pt>
                <c:pt idx="85">
                  <c:v>-1993049.3277756386</c:v>
                </c:pt>
                <c:pt idx="86">
                  <c:v>-1902948.9100366391</c:v>
                </c:pt>
                <c:pt idx="87">
                  <c:v>-1804065.1103235418</c:v>
                </c:pt>
                <c:pt idx="88">
                  <c:v>-1696857.603055486</c:v>
                </c:pt>
                <c:pt idx="89">
                  <c:v>-1581826.0477582037</c:v>
                </c:pt>
                <c:pt idx="90">
                  <c:v>-1459507.6823620666</c:v>
                </c:pt>
                <c:pt idx="91">
                  <c:v>-1330474.7340793374</c:v>
                </c:pt>
                <c:pt idx="92">
                  <c:v>-1195331.6604400971</c:v>
                </c:pt>
                <c:pt idx="93">
                  <c:v>-1054712.2338931307</c:v>
                </c:pt>
                <c:pt idx="94">
                  <c:v>-909276.48413935327</c:v>
                </c:pt>
                <c:pt idx="95">
                  <c:v>-759707.51305792131</c:v>
                </c:pt>
                <c:pt idx="96">
                  <c:v>-606708.19770513568</c:v>
                </c:pt>
                <c:pt idx="97">
                  <c:v>-450997.79741108895</c:v>
                </c:pt>
                <c:pt idx="98">
                  <c:v>-293308.48146556172</c:v>
                </c:pt>
                <c:pt idx="99">
                  <c:v>-134381.79427120302</c:v>
                </c:pt>
                <c:pt idx="100">
                  <c:v>25034.924853869048</c:v>
                </c:pt>
                <c:pt idx="101">
                  <c:v>184192.14982132716</c:v>
                </c:pt>
                <c:pt idx="102">
                  <c:v>342341.78632716712</c:v>
                </c:pt>
                <c:pt idx="103">
                  <c:v>498740.78322662745</c:v>
                </c:pt>
                <c:pt idx="104">
                  <c:v>652654.71917569602</c:v>
                </c:pt>
                <c:pt idx="105">
                  <c:v>803361.34710624814</c:v>
                </c:pt>
                <c:pt idx="106">
                  <c:v>950154.07930729596</c:v>
                </c:pt>
                <c:pt idx="107">
                  <c:v>1092345.3961744311</c:v>
                </c:pt>
                <c:pt idx="108">
                  <c:v>1229270.162061339</c:v>
                </c:pt>
                <c:pt idx="109">
                  <c:v>1360288.8321199594</c:v>
                </c:pt>
                <c:pt idx="110">
                  <c:v>1484790.5345468645</c:v>
                </c:pt>
                <c:pt idx="111">
                  <c:v>1602196.0132603084</c:v>
                </c:pt>
                <c:pt idx="112">
                  <c:v>1711960.416712292</c:v>
                </c:pt>
                <c:pt idx="113">
                  <c:v>1813575.9192893172</c:v>
                </c:pt>
                <c:pt idx="114">
                  <c:v>1906574.1625709471</c:v>
                </c:pt>
                <c:pt idx="115">
                  <c:v>1990528.5045925546</c:v>
                </c:pt>
                <c:pt idx="116">
                  <c:v>2065056.0661937499</c:v>
                </c:pt>
                <c:pt idx="117">
                  <c:v>2129819.5645220745</c:v>
                </c:pt>
                <c:pt idx="118">
                  <c:v>2184528.9247981785</c:v>
                </c:pt>
                <c:pt idx="119">
                  <c:v>2228942.6625283621</c:v>
                </c:pt>
                <c:pt idx="120">
                  <c:v>2262869.0294683133</c:v>
                </c:pt>
                <c:pt idx="121">
                  <c:v>2286166.9177921698</c:v>
                </c:pt>
                <c:pt idx="122">
                  <c:v>2298746.5180984642</c:v>
                </c:pt>
                <c:pt idx="123">
                  <c:v>2300569.7280831039</c:v>
                </c:pt>
                <c:pt idx="124">
                  <c:v>2291650.3099235315</c:v>
                </c:pt>
                <c:pt idx="125">
                  <c:v>2272053.7956417385</c:v>
                </c:pt>
                <c:pt idx="126">
                  <c:v>2241897.1409407896</c:v>
                </c:pt>
                <c:pt idx="127">
                  <c:v>2201348.12923411</c:v>
                </c:pt>
                <c:pt idx="128">
                  <c:v>2150624.5288029462</c:v>
                </c:pt>
                <c:pt idx="129">
                  <c:v>2089993.0072191798</c:v>
                </c:pt>
                <c:pt idx="130">
                  <c:v>2019767.8083523703</c:v>
                </c:pt>
                <c:pt idx="131">
                  <c:v>1940309.1984355024</c:v>
                </c:pt>
                <c:pt idx="132">
                  <c:v>1852021.6887880291</c:v>
                </c:pt>
                <c:pt idx="133">
                  <c:v>1755352.0438818878</c:v>
                </c:pt>
                <c:pt idx="134">
                  <c:v>1650787.0844807464</c:v>
                </c:pt>
                <c:pt idx="135">
                  <c:v>1538851.2965801423</c:v>
                </c:pt>
                <c:pt idx="136">
                  <c:v>1420104.2578209634</c:v>
                </c:pt>
                <c:pt idx="137">
                  <c:v>1295137.8939369689</c:v>
                </c:pt>
                <c:pt idx="138">
                  <c:v>1164573.5786237023</c:v>
                </c:pt>
                <c:pt idx="139">
                  <c:v>1029059.0909779115</c:v>
                </c:pt>
                <c:pt idx="140">
                  <c:v>889265.44534913136</c:v>
                </c:pt>
                <c:pt idx="141">
                  <c:v>745883.60906536866</c:v>
                </c:pt>
                <c:pt idx="142">
                  <c:v>599621.12403993157</c:v>
                </c:pt>
                <c:pt idx="143">
                  <c:v>451198.64873318258</c:v>
                </c:pt>
                <c:pt idx="144">
                  <c:v>301346.43732990837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Лист1!$G$297</c:f>
              <c:strCache>
                <c:ptCount val="1"/>
                <c:pt idx="0">
                  <c:v>Сила инерции ПДЧ 5 цилиндра, Н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Лист1!$G$298:$G$442</c:f>
              <c:numCache>
                <c:formatCode>0</c:formatCode>
                <c:ptCount val="145"/>
                <c:pt idx="0">
                  <c:v>-1010241.4319295565</c:v>
                </c:pt>
                <c:pt idx="1">
                  <c:v>-967648.98461805424</c:v>
                </c:pt>
                <c:pt idx="2">
                  <c:v>-919607.9342536357</c:v>
                </c:pt>
                <c:pt idx="3">
                  <c:v>-866363.13339219242</c:v>
                </c:pt>
                <c:pt idx="4">
                  <c:v>-808185.66822819691</c:v>
                </c:pt>
                <c:pt idx="5">
                  <c:v>-745371.52365622949</c:v>
                </c:pt>
                <c:pt idx="6">
                  <c:v>-678240.12597191636</c:v>
                </c:pt>
                <c:pt idx="7">
                  <c:v>-607132.77033074037</c:v>
                </c:pt>
                <c:pt idx="8">
                  <c:v>-532410.94064586086</c:v>
                </c:pt>
                <c:pt idx="9">
                  <c:v>-454454.53013137978</c:v>
                </c:pt>
                <c:pt idx="10">
                  <c:v>-373659.97118273162</c:v>
                </c:pt>
                <c:pt idx="11">
                  <c:v>-290438.28372876818</c:v>
                </c:pt>
                <c:pt idx="12">
                  <c:v>-205213.05158846464</c:v>
                </c:pt>
                <c:pt idx="13">
                  <c:v>-118418.33671706187</c:v>
                </c:pt>
                <c:pt idx="14">
                  <c:v>-30496.541530140999</c:v>
                </c:pt>
                <c:pt idx="15">
                  <c:v>58103.770251834321</c:v>
                </c:pt>
                <c:pt idx="16">
                  <c:v>146930.08359287496</c:v>
                </c:pt>
                <c:pt idx="17">
                  <c:v>235528.16216785455</c:v>
                </c:pt>
                <c:pt idx="18">
                  <c:v>323444.28753050958</c:v>
                </c:pt>
                <c:pt idx="19">
                  <c:v>410227.49648215051</c:v>
                </c:pt>
                <c:pt idx="20">
                  <c:v>495431.80570808088</c:v>
                </c:pt>
                <c:pt idx="21">
                  <c:v>578618.41280990758</c:v>
                </c:pt>
                <c:pt idx="22">
                  <c:v>659357.86297611601</c:v>
                </c:pt>
                <c:pt idx="23">
                  <c:v>737232.1706999439</c:v>
                </c:pt>
                <c:pt idx="24">
                  <c:v>811836.88617185527</c:v>
                </c:pt>
                <c:pt idx="25">
                  <c:v>882783.09624281328</c:v>
                </c:pt>
                <c:pt idx="26">
                  <c:v>949699.35017265775</c:v>
                </c:pt>
                <c:pt idx="27">
                  <c:v>1012233.5007437662</c:v>
                </c:pt>
                <c:pt idx="28">
                  <c:v>1070054.4517319738</c:v>
                </c:pt>
                <c:pt idx="29">
                  <c:v>1122853.8031824466</c:v>
                </c:pt>
                <c:pt idx="30">
                  <c:v>1170347.3864356463</c:v>
                </c:pt>
                <c:pt idx="31">
                  <c:v>1212276.6813852701</c:v>
                </c:pt>
                <c:pt idx="32">
                  <c:v>1248410.1090234269</c:v>
                </c:pt>
                <c:pt idx="33">
                  <c:v>1278544.1929356388</c:v>
                </c:pt>
                <c:pt idx="34">
                  <c:v>1302504.5840464393</c:v>
                </c:pt>
                <c:pt idx="35">
                  <c:v>1320146.9435823855</c:v>
                </c:pt>
                <c:pt idx="36">
                  <c:v>1331357.6799099054</c:v>
                </c:pt>
                <c:pt idx="37">
                  <c:v>1336054.5356171925</c:v>
                </c:pt>
                <c:pt idx="38">
                  <c:v>1334187.0219389275</c:v>
                </c:pt>
                <c:pt idx="39">
                  <c:v>1325736.6983663142</c:v>
                </c:pt>
                <c:pt idx="40">
                  <c:v>1310717.2960392309</c:v>
                </c:pt>
                <c:pt idx="41">
                  <c:v>1289174.684278456</c:v>
                </c:pt>
                <c:pt idx="42">
                  <c:v>1261186.6803802999</c:v>
                </c:pt>
                <c:pt idx="43">
                  <c:v>1226862.7035597672</c:v>
                </c:pt>
                <c:pt idx="44">
                  <c:v>1186343.2746879319</c:v>
                </c:pt>
                <c:pt idx="45">
                  <c:v>1139799.3642207657</c:v>
                </c:pt>
                <c:pt idx="46">
                  <c:v>1087431.5914566123</c:v>
                </c:pt>
                <c:pt idx="47">
                  <c:v>1029469.2789842061</c:v>
                </c:pt>
                <c:pt idx="48">
                  <c:v>966169.36688906362</c:v>
                </c:pt>
                <c:pt idx="49">
                  <c:v>897815.19196982542</c:v>
                </c:pt>
                <c:pt idx="50">
                  <c:v>824715.13787430478</c:v>
                </c:pt>
                <c:pt idx="51">
                  <c:v>747201.16269446118</c:v>
                </c:pt>
                <c:pt idx="52">
                  <c:v>665627.21115714149</c:v>
                </c:pt>
                <c:pt idx="53">
                  <c:v>580367.51911034971</c:v>
                </c:pt>
                <c:pt idx="54">
                  <c:v>491814.81853024173</c:v>
                </c:pt>
                <c:pt idx="55">
                  <c:v>400378.4517594637</c:v>
                </c:pt>
                <c:pt idx="56">
                  <c:v>306482.404130454</c:v>
                </c:pt>
                <c:pt idx="57">
                  <c:v>210563.26452580222</c:v>
                </c:pt>
                <c:pt idx="58">
                  <c:v>113068.12377972405</c:v>
                </c:pt>
                <c:pt idx="59">
                  <c:v>14452.421128454855</c:v>
                </c:pt>
                <c:pt idx="60">
                  <c:v>-84822.250828565986</c:v>
                </c:pt>
                <c:pt idx="61">
                  <c:v>-184290.37199173641</c:v>
                </c:pt>
                <c:pt idx="62">
                  <c:v>-283484.74063234311</c:v>
                </c:pt>
                <c:pt idx="63">
                  <c:v>-381938.72835691087</c:v>
                </c:pt>
                <c:pt idx="64">
                  <c:v>-479188.53320469544</c:v>
                </c:pt>
                <c:pt idx="65">
                  <c:v>-574775.41992615664</c:v>
                </c:pt>
                <c:pt idx="66">
                  <c:v>-668247.93655153585</c:v>
                </c:pt>
                <c:pt idx="67">
                  <c:v>-759164.09647298814</c:v>
                </c:pt>
                <c:pt idx="68">
                  <c:v>-847093.5154305147</c:v>
                </c:pt>
                <c:pt idx="69">
                  <c:v>-931619.49301041255</c:v>
                </c:pt>
                <c:pt idx="70">
                  <c:v>-1012341.028534022</c:v>
                </c:pt>
                <c:pt idx="71">
                  <c:v>-1088874.7615328901</c:v>
                </c:pt>
                <c:pt idx="72">
                  <c:v>-1160856.8273726087</c:v>
                </c:pt>
                <c:pt idx="73">
                  <c:v>-1227944.6189995976</c:v>
                </c:pt>
                <c:pt idx="74">
                  <c:v>-1289818.4462411515</c:v>
                </c:pt>
                <c:pt idx="75">
                  <c:v>-1346183.0845867977</c:v>
                </c:pt>
                <c:pt idx="76">
                  <c:v>-1396769.2059160827</c:v>
                </c:pt>
                <c:pt idx="77">
                  <c:v>-1441334.6842116555</c:v>
                </c:pt>
                <c:pt idx="78">
                  <c:v>-1479665.7699041686</c:v>
                </c:pt>
                <c:pt idx="79">
                  <c:v>-1511578.1271341383</c:v>
                </c:pt>
                <c:pt idx="80">
                  <c:v>-1536917.7288823123</c:v>
                </c:pt>
                <c:pt idx="81">
                  <c:v>-1555561.6056111511</c:v>
                </c:pt>
                <c:pt idx="82">
                  <c:v>-1567418.443772258</c:v>
                </c:pt>
                <c:pt idx="83">
                  <c:v>-1572429.0312646034</c:v>
                </c:pt>
                <c:pt idx="84">
                  <c:v>-1570566.5476726056</c:v>
                </c:pt>
                <c:pt idx="85">
                  <c:v>-1561836.697867905</c:v>
                </c:pt>
                <c:pt idx="86">
                  <c:v>-1546277.6883203636</c:v>
                </c:pt>
                <c:pt idx="87">
                  <c:v>-1523960.0462286978</c:v>
                </c:pt>
                <c:pt idx="88">
                  <c:v>-1494986.2823455026</c:v>
                </c:pt>
                <c:pt idx="89">
                  <c:v>-1459490.3991315255</c:v>
                </c:pt>
                <c:pt idx="90">
                  <c:v>-1417637.246626172</c:v>
                </c:pt>
                <c:pt idx="91">
                  <c:v>-1369621.7291617657</c:v>
                </c:pt>
                <c:pt idx="92">
                  <c:v>-1315667.8667743711</c:v>
                </c:pt>
                <c:pt idx="93">
                  <c:v>-1256027.7158705306</c:v>
                </c:pt>
                <c:pt idx="94">
                  <c:v>-1190980.1543936161</c:v>
                </c:pt>
                <c:pt idx="95">
                  <c:v>-1120829.5373923068</c:v>
                </c:pt>
                <c:pt idx="96">
                  <c:v>-1045904.2295237882</c:v>
                </c:pt>
                <c:pt idx="97">
                  <c:v>-966555.02162254381</c:v>
                </c:pt>
                <c:pt idx="98">
                  <c:v>-883153.43902914831</c:v>
                </c:pt>
                <c:pt idx="99">
                  <c:v>-796089.94989961258</c:v>
                </c:pt>
                <c:pt idx="100">
                  <c:v>-705772.08220182371</c:v>
                </c:pt>
                <c:pt idx="101">
                  <c:v>-612622.45854939194</c:v>
                </c:pt>
                <c:pt idx="102">
                  <c:v>-517076.75842226844</c:v>
                </c:pt>
                <c:pt idx="103">
                  <c:v>-419581.61767619062</c:v>
                </c:pt>
                <c:pt idx="104">
                  <c:v>-320592.47554739245</c:v>
                </c:pt>
                <c:pt idx="105">
                  <c:v>-220571.37961379302</c:v>
                </c:pt>
                <c:pt idx="106">
                  <c:v>-119984.75937763455</c:v>
                </c:pt>
                <c:pt idx="107">
                  <c:v>-19301.179286455637</c:v>
                </c:pt>
                <c:pt idx="108">
                  <c:v>81010.917891509176</c:v>
                </c:pt>
                <c:pt idx="109">
                  <c:v>180485.46637536798</c:v>
                </c:pt>
                <c:pt idx="110">
                  <c:v>278661.02040815388</c:v>
                </c:pt>
                <c:pt idx="111">
                  <c:v>375082.97412774496</c:v>
                </c:pt>
                <c:pt idx="112">
                  <c:v>469305.74749152077</c:v>
                </c:pt>
                <c:pt idx="113">
                  <c:v>560894.92764034995</c:v>
                </c:pt>
                <c:pt idx="114">
                  <c:v>649429.35530526016</c:v>
                </c:pt>
                <c:pt idx="115">
                  <c:v>734503.14612861536</c:v>
                </c:pt>
                <c:pt idx="116">
                  <c:v>815727.63708929741</c:v>
                </c:pt>
                <c:pt idx="117">
                  <c:v>892733.24858687329</c:v>
                </c:pt>
                <c:pt idx="118">
                  <c:v>965171.25315120083</c:v>
                </c:pt>
                <c:pt idx="119">
                  <c:v>1032715.4421992439</c:v>
                </c:pt>
                <c:pt idx="120">
                  <c:v>1095063.6827581222</c:v>
                </c:pt>
                <c:pt idx="121">
                  <c:v>1151939.3566097913</c:v>
                </c:pt>
                <c:pt idx="122">
                  <c:v>1203092.6748859787</c:v>
                </c:pt>
                <c:pt idx="123">
                  <c:v>1248301.8617491038</c:v>
                </c:pt>
                <c:pt idx="124">
                  <c:v>1287374.2014328921</c:v>
                </c:pt>
                <c:pt idx="125">
                  <c:v>1320146.9435823855</c:v>
                </c:pt>
                <c:pt idx="126">
                  <c:v>1346488.0625234516</c:v>
                </c:pt>
                <c:pt idx="127">
                  <c:v>1366296.8668037283</c:v>
                </c:pt>
                <c:pt idx="128">
                  <c:v>1379504.4560763747</c:v>
                </c:pt>
                <c:pt idx="129">
                  <c:v>1386074.023141793</c:v>
                </c:pt>
                <c:pt idx="130">
                  <c:v>1386000.9997167543</c:v>
                </c:pt>
                <c:pt idx="131">
                  <c:v>1379313.0452616587</c:v>
                </c:pt>
                <c:pt idx="132">
                  <c:v>1366069.8789610737</c:v>
                </c:pt>
                <c:pt idx="133">
                  <c:v>1346362.9557166602</c:v>
                </c:pt>
                <c:pt idx="134">
                  <c:v>1320314.9877712927</c:v>
                </c:pt>
                <c:pt idx="135">
                  <c:v>1288079.3143349632</c:v>
                </c:pt>
                <c:pt idx="136">
                  <c:v>1249839.1223232076</c:v>
                </c:pt>
                <c:pt idx="137">
                  <c:v>1205806.5220438009</c:v>
                </c:pt>
                <c:pt idx="138">
                  <c:v>1156221.4823736602</c:v>
                </c:pt>
                <c:pt idx="139">
                  <c:v>1101350.6306519883</c:v>
                </c:pt>
                <c:pt idx="140">
                  <c:v>1041485.9231742322</c:v>
                </c:pt>
                <c:pt idx="141">
                  <c:v>976943.19280124363</c:v>
                </c:pt>
                <c:pt idx="142">
                  <c:v>908060.58079614234</c:v>
                </c:pt>
                <c:pt idx="143">
                  <c:v>835196.86056465923</c:v>
                </c:pt>
                <c:pt idx="144">
                  <c:v>758729.66150075092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Лист1!$H$297</c:f>
              <c:strCache>
                <c:ptCount val="1"/>
                <c:pt idx="0">
                  <c:v>Сила инерции ПДЧ 6 цилиндра, Н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Лист1!$H$298:$H$442</c:f>
              <c:numCache>
                <c:formatCode>0</c:formatCode>
                <c:ptCount val="145"/>
                <c:pt idx="0">
                  <c:v>-1010241.4319295563</c:v>
                </c:pt>
                <c:pt idx="1">
                  <c:v>-1047167.8633276991</c:v>
                </c:pt>
                <c:pt idx="2">
                  <c:v>-1078239.3769309248</c:v>
                </c:pt>
                <c:pt idx="3">
                  <c:v>-1103296.5131126761</c:v>
                </c:pt>
                <c:pt idx="4">
                  <c:v>-1122210.0412197509</c:v>
                </c:pt>
                <c:pt idx="5">
                  <c:v>-1134881.5978880795</c:v>
                </c:pt>
                <c:pt idx="6">
                  <c:v>-1141244.1738355013</c:v>
                </c:pt>
                <c:pt idx="7">
                  <c:v>-1141262.4467506984</c:v>
                </c:pt>
                <c:pt idx="8">
                  <c:v>-1134932.9586486625</c:v>
                </c:pt>
                <c:pt idx="9">
                  <c:v>-1122284.1368222057</c:v>
                </c:pt>
                <c:pt idx="10">
                  <c:v>-1103376.1582824585</c:v>
                </c:pt>
                <c:pt idx="11">
                  <c:v>-1078300.6583451929</c:v>
                </c:pt>
                <c:pt idx="12">
                  <c:v>-1047180.2847805732</c:v>
                </c:pt>
                <c:pt idx="13">
                  <c:v>-1010168.0996977505</c:v>
                </c:pt>
                <c:pt idx="14">
                  <c:v>-967446.83207897807</c:v>
                </c:pt>
                <c:pt idx="15">
                  <c:v>-919227.98460697185</c:v>
                </c:pt>
                <c:pt idx="16">
                  <c:v>-865750.79914053867</c:v>
                </c:pt>
                <c:pt idx="17">
                  <c:v>-807281.08588357619</c:v>
                </c:pt>
                <c:pt idx="18">
                  <c:v>-744109.9219580309</c:v>
                </c:pt>
                <c:pt idx="19">
                  <c:v>-676552.22572906385</c:v>
                </c:pt>
                <c:pt idx="20">
                  <c:v>-604945.21383740671</c:v>
                </c:pt>
                <c:pt idx="21">
                  <c:v>-529646.7484667016</c:v>
                </c:pt>
                <c:pt idx="22">
                  <c:v>-451033.5829097791</c:v>
                </c:pt>
                <c:pt idx="23">
                  <c:v>-369499.51399464894</c:v>
                </c:pt>
                <c:pt idx="24">
                  <c:v>-285453.45038611628</c:v>
                </c:pt>
                <c:pt idx="25">
                  <c:v>-199317.40619007844</c:v>
                </c:pt>
                <c:pt idx="26">
                  <c:v>-111524.42965282266</c:v>
                </c:pt>
                <c:pt idx="27">
                  <c:v>-22516.477065108073</c:v>
                </c:pt>
                <c:pt idx="28">
                  <c:v>67257.75775094454</c:v>
                </c:pt>
                <c:pt idx="29">
                  <c:v>157345.04777649604</c:v>
                </c:pt>
                <c:pt idx="30">
                  <c:v>247289.86019052553</c:v>
                </c:pt>
                <c:pt idx="31">
                  <c:v>336636.59594907874</c:v>
                </c:pt>
                <c:pt idx="32">
                  <c:v>424931.83061352879</c:v>
                </c:pt>
                <c:pt idx="33">
                  <c:v>511726.54548493109</c:v>
                </c:pt>
                <c:pt idx="34">
                  <c:v>596578.33814770635</c:v>
                </c:pt>
                <c:pt idx="35">
                  <c:v>679053.60162509163</c:v>
                </c:pt>
                <c:pt idx="36">
                  <c:v>758729.66150075058</c:v>
                </c:pt>
                <c:pt idx="37">
                  <c:v>835196.86056465958</c:v>
                </c:pt>
                <c:pt idx="38">
                  <c:v>908060.58079614176</c:v>
                </c:pt>
                <c:pt idx="39">
                  <c:v>976943.19280124386</c:v>
                </c:pt>
                <c:pt idx="40">
                  <c:v>1041485.9231742311</c:v>
                </c:pt>
                <c:pt idx="41">
                  <c:v>1101350.6306519883</c:v>
                </c:pt>
                <c:pt idx="42">
                  <c:v>1156221.4823736593</c:v>
                </c:pt>
                <c:pt idx="43">
                  <c:v>1205806.5220438007</c:v>
                </c:pt>
                <c:pt idx="44">
                  <c:v>1249839.1223232076</c:v>
                </c:pt>
                <c:pt idx="45">
                  <c:v>1288079.3143349627</c:v>
                </c:pt>
                <c:pt idx="46">
                  <c:v>1320314.9877712927</c:v>
                </c:pt>
                <c:pt idx="47">
                  <c:v>1346362.9557166598</c:v>
                </c:pt>
                <c:pt idx="48">
                  <c:v>1366069.8789610737</c:v>
                </c:pt>
                <c:pt idx="49">
                  <c:v>1379313.0452616583</c:v>
                </c:pt>
                <c:pt idx="50">
                  <c:v>1386000.9997167541</c:v>
                </c:pt>
                <c:pt idx="51">
                  <c:v>1386074.0231417927</c:v>
                </c:pt>
                <c:pt idx="52">
                  <c:v>1379504.4560763745</c:v>
                </c:pt>
                <c:pt idx="53">
                  <c:v>1366296.8668037278</c:v>
                </c:pt>
                <c:pt idx="54">
                  <c:v>1346488.0625234514</c:v>
                </c:pt>
                <c:pt idx="55">
                  <c:v>1320146.9435823853</c:v>
                </c:pt>
                <c:pt idx="56">
                  <c:v>1287374.2014328921</c:v>
                </c:pt>
                <c:pt idx="57">
                  <c:v>1248301.8617491031</c:v>
                </c:pt>
                <c:pt idx="58">
                  <c:v>1203092.6748859787</c:v>
                </c:pt>
                <c:pt idx="59">
                  <c:v>1151939.3566097906</c:v>
                </c:pt>
                <c:pt idx="60">
                  <c:v>1095063.6827581231</c:v>
                </c:pt>
                <c:pt idx="61">
                  <c:v>1032715.4421992439</c:v>
                </c:pt>
                <c:pt idx="62">
                  <c:v>965171.25315120036</c:v>
                </c:pt>
                <c:pt idx="63">
                  <c:v>892733.24858687352</c:v>
                </c:pt>
                <c:pt idx="64">
                  <c:v>815727.63708929659</c:v>
                </c:pt>
                <c:pt idx="65">
                  <c:v>734503.1461286156</c:v>
                </c:pt>
                <c:pt idx="66">
                  <c:v>649429.35530525935</c:v>
                </c:pt>
                <c:pt idx="67">
                  <c:v>560894.92764034879</c:v>
                </c:pt>
                <c:pt idx="68">
                  <c:v>469305.74749152001</c:v>
                </c:pt>
                <c:pt idx="69">
                  <c:v>375082.97412774496</c:v>
                </c:pt>
                <c:pt idx="70">
                  <c:v>278661.02040815435</c:v>
                </c:pt>
                <c:pt idx="71">
                  <c:v>180485.46637536804</c:v>
                </c:pt>
                <c:pt idx="72">
                  <c:v>81010.917891509671</c:v>
                </c:pt>
                <c:pt idx="73">
                  <c:v>-19301.179286455543</c:v>
                </c:pt>
                <c:pt idx="74">
                  <c:v>-119984.75937763405</c:v>
                </c:pt>
                <c:pt idx="75">
                  <c:v>-220571.37961379378</c:v>
                </c:pt>
                <c:pt idx="76">
                  <c:v>-320592.47554739361</c:v>
                </c:pt>
                <c:pt idx="77">
                  <c:v>-419581.61767619132</c:v>
                </c:pt>
                <c:pt idx="78">
                  <c:v>-517076.75842226821</c:v>
                </c:pt>
                <c:pt idx="79">
                  <c:v>-612622.45854939136</c:v>
                </c:pt>
                <c:pt idx="80">
                  <c:v>-705772.08220182348</c:v>
                </c:pt>
                <c:pt idx="81">
                  <c:v>-796089.94989961211</c:v>
                </c:pt>
                <c:pt idx="82">
                  <c:v>-883153.43902914831</c:v>
                </c:pt>
                <c:pt idx="83">
                  <c:v>-966555.02162254322</c:v>
                </c:pt>
                <c:pt idx="84">
                  <c:v>-1045904.229523789</c:v>
                </c:pt>
                <c:pt idx="85">
                  <c:v>-1120829.5373923073</c:v>
                </c:pt>
                <c:pt idx="86">
                  <c:v>-1190980.1543936166</c:v>
                </c:pt>
                <c:pt idx="87">
                  <c:v>-1256027.7158705303</c:v>
                </c:pt>
                <c:pt idx="88">
                  <c:v>-1315667.8667743709</c:v>
                </c:pt>
                <c:pt idx="89">
                  <c:v>-1369621.7291617652</c:v>
                </c:pt>
                <c:pt idx="90">
                  <c:v>-1417637.2466261717</c:v>
                </c:pt>
                <c:pt idx="91">
                  <c:v>-1459490.3991315253</c:v>
                </c:pt>
                <c:pt idx="92">
                  <c:v>-1494986.2823455022</c:v>
                </c:pt>
                <c:pt idx="93">
                  <c:v>-1523960.0462286973</c:v>
                </c:pt>
                <c:pt idx="94">
                  <c:v>-1546277.6883203636</c:v>
                </c:pt>
                <c:pt idx="95">
                  <c:v>-1561836.697867905</c:v>
                </c:pt>
                <c:pt idx="96">
                  <c:v>-1570566.5476726054</c:v>
                </c:pt>
                <c:pt idx="97">
                  <c:v>-1572429.0312646034</c:v>
                </c:pt>
                <c:pt idx="98">
                  <c:v>-1567418.4437722578</c:v>
                </c:pt>
                <c:pt idx="99">
                  <c:v>-1555561.6056111509</c:v>
                </c:pt>
                <c:pt idx="100">
                  <c:v>-1536917.7288823121</c:v>
                </c:pt>
                <c:pt idx="101">
                  <c:v>-1511578.1271341383</c:v>
                </c:pt>
                <c:pt idx="102">
                  <c:v>-1479665.7699041686</c:v>
                </c:pt>
                <c:pt idx="103">
                  <c:v>-1441334.6842116546</c:v>
                </c:pt>
                <c:pt idx="104">
                  <c:v>-1396769.2059160823</c:v>
                </c:pt>
                <c:pt idx="105">
                  <c:v>-1346183.0845867968</c:v>
                </c:pt>
                <c:pt idx="106">
                  <c:v>-1289818.4462411515</c:v>
                </c:pt>
                <c:pt idx="107">
                  <c:v>-1227944.6189995976</c:v>
                </c:pt>
                <c:pt idx="108">
                  <c:v>-1160856.8273726085</c:v>
                </c:pt>
                <c:pt idx="109">
                  <c:v>-1088874.7615328904</c:v>
                </c:pt>
                <c:pt idx="110">
                  <c:v>-1012341.028534022</c:v>
                </c:pt>
                <c:pt idx="111">
                  <c:v>-931619.49301041302</c:v>
                </c:pt>
                <c:pt idx="112">
                  <c:v>-847093.51543051354</c:v>
                </c:pt>
                <c:pt idx="113">
                  <c:v>-759164.09647298732</c:v>
                </c:pt>
                <c:pt idx="114">
                  <c:v>-668247.9365515348</c:v>
                </c:pt>
                <c:pt idx="115">
                  <c:v>-574775.41992615664</c:v>
                </c:pt>
                <c:pt idx="116">
                  <c:v>-479188.53320469428</c:v>
                </c:pt>
                <c:pt idx="117">
                  <c:v>-381938.72835691099</c:v>
                </c:pt>
                <c:pt idx="118">
                  <c:v>-283484.74063234194</c:v>
                </c:pt>
                <c:pt idx="119">
                  <c:v>-184290.37199173655</c:v>
                </c:pt>
                <c:pt idx="120">
                  <c:v>-84822.250828567354</c:v>
                </c:pt>
                <c:pt idx="121">
                  <c:v>14452.421128455962</c:v>
                </c:pt>
                <c:pt idx="122">
                  <c:v>113068.12377972389</c:v>
                </c:pt>
                <c:pt idx="123">
                  <c:v>210563.2645258033</c:v>
                </c:pt>
                <c:pt idx="124">
                  <c:v>306482.40413045377</c:v>
                </c:pt>
                <c:pt idx="125">
                  <c:v>400378.45175946475</c:v>
                </c:pt>
                <c:pt idx="126">
                  <c:v>491814.81853024155</c:v>
                </c:pt>
                <c:pt idx="127">
                  <c:v>580367.51911035064</c:v>
                </c:pt>
                <c:pt idx="128">
                  <c:v>665627.21115714184</c:v>
                </c:pt>
                <c:pt idx="129">
                  <c:v>747201.16269446048</c:v>
                </c:pt>
                <c:pt idx="130">
                  <c:v>824715.13787430502</c:v>
                </c:pt>
                <c:pt idx="131">
                  <c:v>897815.19196982484</c:v>
                </c:pt>
                <c:pt idx="132">
                  <c:v>966169.3668890642</c:v>
                </c:pt>
                <c:pt idx="133">
                  <c:v>1029469.2789842059</c:v>
                </c:pt>
                <c:pt idx="134">
                  <c:v>1087431.5914566126</c:v>
                </c:pt>
                <c:pt idx="135">
                  <c:v>1139799.3642207652</c:v>
                </c:pt>
                <c:pt idx="136">
                  <c:v>1186343.2746879323</c:v>
                </c:pt>
                <c:pt idx="137">
                  <c:v>1226862.703559767</c:v>
                </c:pt>
                <c:pt idx="138">
                  <c:v>1261186.6803802992</c:v>
                </c:pt>
                <c:pt idx="139">
                  <c:v>1289174.684278456</c:v>
                </c:pt>
                <c:pt idx="140">
                  <c:v>1310717.2960392304</c:v>
                </c:pt>
                <c:pt idx="141">
                  <c:v>1325736.6983663139</c:v>
                </c:pt>
                <c:pt idx="142">
                  <c:v>1334187.021938927</c:v>
                </c:pt>
                <c:pt idx="143">
                  <c:v>1336054.535617192</c:v>
                </c:pt>
                <c:pt idx="144">
                  <c:v>1331357.679909905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Лист1!$I$297</c:f>
              <c:strCache>
                <c:ptCount val="1"/>
                <c:pt idx="0">
                  <c:v>Сила инерции ПДЧ 7 цилиндра, Н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Лист1!$I$298:$I$442</c:f>
              <c:numCache>
                <c:formatCode>0</c:formatCode>
                <c:ptCount val="145"/>
                <c:pt idx="0">
                  <c:v>-1242736.8970621407</c:v>
                </c:pt>
                <c:pt idx="1">
                  <c:v>-1352084.0176514208</c:v>
                </c:pt>
                <c:pt idx="2">
                  <c:v>-1454424.2334164872</c:v>
                </c:pt>
                <c:pt idx="3">
                  <c:v>-1549235.7688692317</c:v>
                </c:pt>
                <c:pt idx="4">
                  <c:v>-1636034.0670661319</c:v>
                </c:pt>
                <c:pt idx="5">
                  <c:v>-1714374.1779100113</c:v>
                </c:pt>
                <c:pt idx="6">
                  <c:v>-1783852.952800242</c:v>
                </c:pt>
                <c:pt idx="7">
                  <c:v>-1844111.0349064805</c:v>
                </c:pt>
                <c:pt idx="8">
                  <c:v>-1894834.6353376454</c:v>
                </c:pt>
                <c:pt idx="9">
                  <c:v>-1935757.0865218521</c:v>
                </c:pt>
                <c:pt idx="10">
                  <c:v>-1966660.1651993797</c:v>
                </c:pt>
                <c:pt idx="11">
                  <c:v>-1987375.1785541612</c:v>
                </c:pt>
                <c:pt idx="12">
                  <c:v>-1997783.8081643053</c:v>
                </c:pt>
                <c:pt idx="13">
                  <c:v>-1997818.7076330632</c:v>
                </c:pt>
                <c:pt idx="14">
                  <c:v>-1987463.8509628421</c:v>
                </c:pt>
                <c:pt idx="15">
                  <c:v>-1966754.629950311</c:v>
                </c:pt>
                <c:pt idx="16">
                  <c:v>-1935777.7001045709</c:v>
                </c:pt>
                <c:pt idx="17">
                  <c:v>-1894670.5758167109</c:v>
                </c:pt>
                <c:pt idx="18">
                  <c:v>-1843620.9767319099</c:v>
                </c:pt>
                <c:pt idx="19">
                  <c:v>-1782865.9284885956</c:v>
                </c:pt>
                <c:pt idx="20">
                  <c:v>-1712690.6221871485</c:v>
                </c:pt>
                <c:pt idx="21">
                  <c:v>-1633427.0381273527</c:v>
                </c:pt>
                <c:pt idx="22">
                  <c:v>-1545452.3405035818</c:v>
                </c:pt>
                <c:pt idx="23">
                  <c:v>-1449187.0508638935</c:v>
                </c:pt>
                <c:pt idx="24">
                  <c:v>-1345093.0092184003</c:v>
                </c:pt>
                <c:pt idx="25">
                  <c:v>-1233671.1327181892</c:v>
                </c:pt>
                <c:pt idx="26">
                  <c:v>-1115458.982813668</c:v>
                </c:pt>
                <c:pt idx="27">
                  <c:v>-991028.15273566241</c:v>
                </c:pt>
                <c:pt idx="28">
                  <c:v>-860981.48801936582</c:v>
                </c:pt>
                <c:pt idx="29">
                  <c:v>-725950.15360604937</c:v>
                </c:pt>
                <c:pt idx="30">
                  <c:v>-586590.56180631963</c:v>
                </c:pt>
                <c:pt idx="31">
                  <c:v>-443581.17608799599</c:v>
                </c:pt>
                <c:pt idx="32">
                  <c:v>-297619.20625809592</c:v>
                </c:pt>
                <c:pt idx="33">
                  <c:v>-149417.21113893826</c:v>
                </c:pt>
                <c:pt idx="34">
                  <c:v>300.37470948719039</c:v>
                </c:pt>
                <c:pt idx="35">
                  <c:v>150800.7732972815</c:v>
                </c:pt>
                <c:pt idx="36">
                  <c:v>301346.43732990877</c:v>
                </c:pt>
                <c:pt idx="37">
                  <c:v>451198.64873318525</c:v>
                </c:pt>
                <c:pt idx="38">
                  <c:v>599621.12403993215</c:v>
                </c:pt>
                <c:pt idx="39">
                  <c:v>745883.6090653697</c:v>
                </c:pt>
                <c:pt idx="40">
                  <c:v>889265.4453491309</c:v>
                </c:pt>
                <c:pt idx="41">
                  <c:v>1029059.0909779128</c:v>
                </c:pt>
                <c:pt idx="42">
                  <c:v>1164573.5786237023</c:v>
                </c:pt>
                <c:pt idx="43">
                  <c:v>1295137.89393697</c:v>
                </c:pt>
                <c:pt idx="44">
                  <c:v>1420104.2578209657</c:v>
                </c:pt>
                <c:pt idx="45">
                  <c:v>1538851.2965801428</c:v>
                </c:pt>
                <c:pt idx="46">
                  <c:v>1650787.0844807483</c:v>
                </c:pt>
                <c:pt idx="47">
                  <c:v>1755352.0438818883</c:v>
                </c:pt>
                <c:pt idx="48">
                  <c:v>1852021.6887880308</c:v>
                </c:pt>
                <c:pt idx="49">
                  <c:v>1940309.1984355024</c:v>
                </c:pt>
                <c:pt idx="50">
                  <c:v>2019767.808352371</c:v>
                </c:pt>
                <c:pt idx="51">
                  <c:v>2089993.0072191807</c:v>
                </c:pt>
                <c:pt idx="52">
                  <c:v>2150624.5288029467</c:v>
                </c:pt>
                <c:pt idx="53">
                  <c:v>2201348.1292341114</c:v>
                </c:pt>
                <c:pt idx="54">
                  <c:v>2241897.1409407896</c:v>
                </c:pt>
                <c:pt idx="55">
                  <c:v>2272053.7956417389</c:v>
                </c:pt>
                <c:pt idx="56">
                  <c:v>2291650.3099235315</c:v>
                </c:pt>
                <c:pt idx="57">
                  <c:v>2300569.7280831039</c:v>
                </c:pt>
                <c:pt idx="58">
                  <c:v>2298746.5180984642</c:v>
                </c:pt>
                <c:pt idx="59">
                  <c:v>2286166.9177921694</c:v>
                </c:pt>
                <c:pt idx="60">
                  <c:v>2262869.0294683138</c:v>
                </c:pt>
                <c:pt idx="61">
                  <c:v>2228942.6625283617</c:v>
                </c:pt>
                <c:pt idx="62">
                  <c:v>2184528.9247981785</c:v>
                </c:pt>
                <c:pt idx="63">
                  <c:v>2129819.5645220745</c:v>
                </c:pt>
                <c:pt idx="64">
                  <c:v>2065056.0661937487</c:v>
                </c:pt>
                <c:pt idx="65">
                  <c:v>1990528.5045925546</c:v>
                </c:pt>
                <c:pt idx="66">
                  <c:v>1906574.1625709457</c:v>
                </c:pt>
                <c:pt idx="67">
                  <c:v>1813575.9192893165</c:v>
                </c:pt>
                <c:pt idx="68">
                  <c:v>1711960.4167122904</c:v>
                </c:pt>
                <c:pt idx="69">
                  <c:v>1602196.0132603087</c:v>
                </c:pt>
                <c:pt idx="70">
                  <c:v>1484790.534546864</c:v>
                </c:pt>
                <c:pt idx="71">
                  <c:v>1360288.8321199596</c:v>
                </c:pt>
                <c:pt idx="72">
                  <c:v>1229270.1620613388</c:v>
                </c:pt>
                <c:pt idx="73">
                  <c:v>1092345.3961744315</c:v>
                </c:pt>
                <c:pt idx="74">
                  <c:v>950154.07930729561</c:v>
                </c:pt>
                <c:pt idx="75">
                  <c:v>803361.3471062457</c:v>
                </c:pt>
                <c:pt idx="76">
                  <c:v>652654.71917569451</c:v>
                </c:pt>
                <c:pt idx="77">
                  <c:v>498740.78322662495</c:v>
                </c:pt>
                <c:pt idx="78">
                  <c:v>342341.78632716782</c:v>
                </c:pt>
                <c:pt idx="79">
                  <c:v>184192.14982132657</c:v>
                </c:pt>
                <c:pt idx="80">
                  <c:v>25034.924853869627</c:v>
                </c:pt>
                <c:pt idx="81">
                  <c:v>-134381.79427120381</c:v>
                </c:pt>
                <c:pt idx="82">
                  <c:v>-293308.48146556137</c:v>
                </c:pt>
                <c:pt idx="83">
                  <c:v>-450997.79741108941</c:v>
                </c:pt>
                <c:pt idx="84">
                  <c:v>-606708.19770513813</c:v>
                </c:pt>
                <c:pt idx="85">
                  <c:v>-759707.51305792271</c:v>
                </c:pt>
                <c:pt idx="86">
                  <c:v>-909276.48413935583</c:v>
                </c:pt>
                <c:pt idx="87">
                  <c:v>-1054712.2338931302</c:v>
                </c:pt>
                <c:pt idx="88">
                  <c:v>-1195331.660440098</c:v>
                </c:pt>
                <c:pt idx="89">
                  <c:v>-1330474.7340793372</c:v>
                </c:pt>
                <c:pt idx="90">
                  <c:v>-1459507.682362067</c:v>
                </c:pt>
                <c:pt idx="91">
                  <c:v>-1581826.0477582035</c:v>
                </c:pt>
                <c:pt idx="92">
                  <c:v>-1696857.6030554869</c:v>
                </c:pt>
                <c:pt idx="93">
                  <c:v>-1804065.1103235418</c:v>
                </c:pt>
                <c:pt idx="94">
                  <c:v>-1902948.9100366412</c:v>
                </c:pt>
                <c:pt idx="95">
                  <c:v>-1993049.3277756397</c:v>
                </c:pt>
                <c:pt idx="96">
                  <c:v>-2073948.8868174949</c:v>
                </c:pt>
                <c:pt idx="97">
                  <c:v>-2145274.3158656089</c:v>
                </c:pt>
                <c:pt idx="98">
                  <c:v>-2206698.3421714487</c:v>
                </c:pt>
                <c:pt idx="99">
                  <c:v>-2257941.2613424761</c:v>
                </c:pt>
                <c:pt idx="100">
                  <c:v>-2298772.2762184711</c:v>
                </c:pt>
                <c:pt idx="101">
                  <c:v>-2329010.5983223938</c:v>
                </c:pt>
                <c:pt idx="102">
                  <c:v>-2348526.3065475924</c:v>
                </c:pt>
                <c:pt idx="103">
                  <c:v>-2357240.9589248658</c:v>
                </c:pt>
                <c:pt idx="104">
                  <c:v>-2355127.9545147149</c:v>
                </c:pt>
                <c:pt idx="105">
                  <c:v>-2342212.6436863886</c:v>
                </c:pt>
                <c:pt idx="106">
                  <c:v>-2318572.1862699906</c:v>
                </c:pt>
                <c:pt idx="107">
                  <c:v>-2284335.1582950498</c:v>
                </c:pt>
                <c:pt idx="108">
                  <c:v>-2239680.909252645</c:v>
                </c:pt>
                <c:pt idx="109">
                  <c:v>-2184838.6730323071</c:v>
                </c:pt>
                <c:pt idx="110">
                  <c:v>-2120086.4368837639</c:v>
                </c:pt>
                <c:pt idx="111">
                  <c:v>-2045749.5739311788</c:v>
                </c:pt>
                <c:pt idx="112">
                  <c:v>-1962199.2459181587</c:v>
                </c:pt>
                <c:pt idx="113">
                  <c:v>-1869850.5839799144</c:v>
                </c:pt>
                <c:pt idx="114">
                  <c:v>-1769160.6563190126</c:v>
                </c:pt>
                <c:pt idx="115">
                  <c:v>-1660626.2326980152</c:v>
                </c:pt>
                <c:pt idx="116">
                  <c:v>-1544781.3566507711</c:v>
                </c:pt>
                <c:pt idx="117">
                  <c:v>-1422194.7372495674</c:v>
                </c:pt>
                <c:pt idx="118">
                  <c:v>-1293466.9731429603</c:v>
                </c:pt>
                <c:pt idx="119">
                  <c:v>-1159227.6223949951</c:v>
                </c:pt>
                <c:pt idx="120">
                  <c:v>-1020132.1324061748</c:v>
                </c:pt>
                <c:pt idx="121">
                  <c:v>-876858.64487694099</c:v>
                </c:pt>
                <c:pt idx="122">
                  <c:v>-730104.69138169265</c:v>
                </c:pt>
                <c:pt idx="123">
                  <c:v>-580583.79565284215</c:v>
                </c:pt>
                <c:pt idx="124">
                  <c:v>-429021.99912761827</c:v>
                </c:pt>
                <c:pt idx="125">
                  <c:v>-276154.32668254228</c:v>
                </c:pt>
                <c:pt idx="126">
                  <c:v>-122721.2097707041</c:v>
                </c:pt>
                <c:pt idx="127">
                  <c:v>30535.115617165491</c:v>
                </c:pt>
                <c:pt idx="128">
                  <c:v>182874.2186253542</c:v>
                </c:pt>
                <c:pt idx="129">
                  <c:v>333561.07326154254</c:v>
                </c:pt>
                <c:pt idx="130">
                  <c:v>481869.63065251603</c:v>
                </c:pt>
                <c:pt idx="131">
                  <c:v>627086.34643420053</c:v>
                </c:pt>
                <c:pt idx="132">
                  <c:v>768513.64610296709</c:v>
                </c:pt>
                <c:pt idx="133">
                  <c:v>905473.3114586306</c:v>
                </c:pt>
                <c:pt idx="134">
                  <c:v>1037309.7716555477</c:v>
                </c:pt>
                <c:pt idx="135">
                  <c:v>1163393.2828440648</c:v>
                </c:pt>
                <c:pt idx="136">
                  <c:v>1283122.9809288774</c:v>
                </c:pt>
                <c:pt idx="137">
                  <c:v>1395929.7925900852</c:v>
                </c:pt>
                <c:pt idx="138">
                  <c:v>1501279.1904047416</c:v>
                </c:pt>
                <c:pt idx="139">
                  <c:v>1598673.77866727</c:v>
                </c:pt>
                <c:pt idx="140">
                  <c:v>1687655.6973332786</c:v>
                </c:pt>
                <c:pt idx="141">
                  <c:v>1767808.8323985569</c:v>
                </c:pt>
                <c:pt idx="142">
                  <c:v>1838760.8219691426</c:v>
                </c:pt>
                <c:pt idx="143">
                  <c:v>1900184.8482749835</c:v>
                </c:pt>
                <c:pt idx="144">
                  <c:v>1951801.2069235381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Лист1!$J$297</c:f>
              <c:strCache>
                <c:ptCount val="1"/>
                <c:pt idx="0">
                  <c:v>Сила инерции ПДЧ 8 цилиндра, Н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Лист1!$J$298:$J$442</c:f>
              <c:numCache>
                <c:formatCode>0</c:formatCode>
                <c:ptCount val="145"/>
                <c:pt idx="0">
                  <c:v>-571036.69050508388</c:v>
                </c:pt>
                <c:pt idx="1">
                  <c:v>-652034.30768168892</c:v>
                </c:pt>
                <c:pt idx="2">
                  <c:v>-729965.50207614421</c:v>
                </c:pt>
                <c:pt idx="3">
                  <c:v>-804423.16275583289</c:v>
                </c:pt>
                <c:pt idx="4">
                  <c:v>-875017.00063466595</c:v>
                </c:pt>
                <c:pt idx="5">
                  <c:v>-941375.48347412446</c:v>
                </c:pt>
                <c:pt idx="6">
                  <c:v>-1003147.679584831</c:v>
                </c:pt>
                <c:pt idx="7">
                  <c:v>-1060005.0012053351</c:v>
                </c:pt>
                <c:pt idx="8">
                  <c:v>-1111642.8390235391</c:v>
                </c:pt>
                <c:pt idx="9">
                  <c:v>-1157782.0798364957</c:v>
                </c:pt>
                <c:pt idx="10">
                  <c:v>-1198170.4999137202</c:v>
                </c:pt>
                <c:pt idx="11">
                  <c:v>-1232584.027234813</c:v>
                </c:pt>
                <c:pt idx="12">
                  <c:v>-1260827.8664111672</c:v>
                </c:pt>
                <c:pt idx="13">
                  <c:v>-1282737.4807707353</c:v>
                </c:pt>
                <c:pt idx="14">
                  <c:v>-1298179.4267809412</c:v>
                </c:pt>
                <c:pt idx="15">
                  <c:v>-1307052.0367045496</c:v>
                </c:pt>
                <c:pt idx="16">
                  <c:v>-1309285.9461230102</c:v>
                </c:pt>
                <c:pt idx="17">
                  <c:v>-1304844.4637180052</c:v>
                </c:pt>
                <c:pt idx="18">
                  <c:v>-1293723.7814708576</c:v>
                </c:pt>
                <c:pt idx="19">
                  <c:v>-1275953.0242174254</c:v>
                </c:pt>
                <c:pt idx="20">
                  <c:v>-1251594.1382792839</c:v>
                </c:pt>
                <c:pt idx="21">
                  <c:v>-1220741.6196765725</c:v>
                </c:pt>
                <c:pt idx="22">
                  <c:v>-1183522.0832100895</c:v>
                </c:pt>
                <c:pt idx="23">
                  <c:v>-1140093.6744761013</c:v>
                </c:pt>
                <c:pt idx="24">
                  <c:v>-1090645.3276433325</c:v>
                </c:pt>
                <c:pt idx="25">
                  <c:v>-1035395.8725737266</c:v>
                </c:pt>
                <c:pt idx="26">
                  <c:v>-974592.99560341006</c:v>
                </c:pt>
                <c:pt idx="27">
                  <c:v>-908512.05901403714</c:v>
                </c:pt>
                <c:pt idx="28">
                  <c:v>-837454.78491405852</c:v>
                </c:pt>
                <c:pt idx="29">
                  <c:v>-761747.80991093488</c:v>
                </c:pt>
                <c:pt idx="30">
                  <c:v>-681741.11758578022</c:v>
                </c:pt>
                <c:pt idx="31">
                  <c:v>-597806.35637824307</c:v>
                </c:pt>
                <c:pt idx="32">
                  <c:v>-510335.05104873818</c:v>
                </c:pt>
                <c:pt idx="33">
                  <c:v>-419736.71640468959</c:v>
                </c:pt>
                <c:pt idx="34">
                  <c:v>-326436.88245467877</c:v>
                </c:pt>
                <c:pt idx="35">
                  <c:v>-230875.04058708326</c:v>
                </c:pt>
                <c:pt idx="36">
                  <c:v>-133502.52075564986</c:v>
                </c:pt>
                <c:pt idx="37">
                  <c:v>-34780.30999181667</c:v>
                </c:pt>
                <c:pt idx="38">
                  <c:v>64823.17714937446</c:v>
                </c:pt>
                <c:pt idx="39">
                  <c:v>164834.36536750404</c:v>
                </c:pt>
                <c:pt idx="40">
                  <c:v>264776.81159424869</c:v>
                </c:pt>
                <c:pt idx="41">
                  <c:v>364173.5130162909</c:v>
                </c:pt>
                <c:pt idx="42">
                  <c:v>462549.21891524125</c:v>
                </c:pt>
                <c:pt idx="43">
                  <c:v>559432.7350762313</c:v>
                </c:pt>
                <c:pt idx="44">
                  <c:v>654359.20955168048</c:v>
                </c:pt>
                <c:pt idx="45">
                  <c:v>746872.38865623472</c:v>
                </c:pt>
                <c:pt idx="46">
                  <c:v>836526.83221250132</c:v>
                </c:pt>
                <c:pt idx="47">
                  <c:v>922890.07726437273</c:v>
                </c:pt>
                <c:pt idx="48">
                  <c:v>1005544.7397243624</c:v>
                </c:pt>
                <c:pt idx="49">
                  <c:v>1084090.5437223644</c:v>
                </c:pt>
                <c:pt idx="50">
                  <c:v>1158146.2687740519</c:v>
                </c:pt>
                <c:pt idx="51">
                  <c:v>1227351.6052860776</c:v>
                </c:pt>
                <c:pt idx="52">
                  <c:v>1291368.9093604011</c:v>
                </c:pt>
                <c:pt idx="53">
                  <c:v>1349884.848349215</c:v>
                </c:pt>
                <c:pt idx="54">
                  <c:v>1402611.9291427871</c:v>
                </c:pt>
                <c:pt idx="55">
                  <c:v>1449289.9017423948</c:v>
                </c:pt>
                <c:pt idx="56">
                  <c:v>1489687.0312767206</c:v>
                </c:pt>
                <c:pt idx="57">
                  <c:v>1523601.2322595643</c:v>
                </c:pt>
                <c:pt idx="58">
                  <c:v>1550861.0595564703</c:v>
                </c:pt>
                <c:pt idx="59">
                  <c:v>1571326.5512245346</c:v>
                </c:pt>
                <c:pt idx="60">
                  <c:v>1584889.9191099561</c:v>
                </c:pt>
                <c:pt idx="61">
                  <c:v>1591476.083828164</c:v>
                </c:pt>
                <c:pt idx="62">
                  <c:v>1591043.0515081703</c:v>
                </c:pt>
                <c:pt idx="63">
                  <c:v>1583582.1304523244</c:v>
                </c:pt>
                <c:pt idx="64">
                  <c:v>1569117.986641217</c:v>
                </c:pt>
                <c:pt idx="65">
                  <c:v>1547708.5377972859</c:v>
                </c:pt>
                <c:pt idx="66">
                  <c:v>1519444.6865059002</c:v>
                </c:pt>
                <c:pt idx="67">
                  <c:v>1484449.8936754903</c:v>
                </c:pt>
                <c:pt idx="68">
                  <c:v>1442879.5943948999</c:v>
                </c:pt>
                <c:pt idx="69">
                  <c:v>1394920.4590127033</c:v>
                </c:pt>
                <c:pt idx="70">
                  <c:v>1340789.503016087</c:v>
                </c:pt>
                <c:pt idx="71">
                  <c:v>1280733.0500223481</c:v>
                </c:pt>
                <c:pt idx="72">
                  <c:v>1215025.5529105037</c:v>
                </c:pt>
                <c:pt idx="73">
                  <c:v>1143968.2788105248</c:v>
                </c:pt>
                <c:pt idx="74">
                  <c:v>1067887.8643298727</c:v>
                </c:pt>
                <c:pt idx="75">
                  <c:v>987134.74802813993</c:v>
                </c:pt>
                <c:pt idx="76">
                  <c:v>902081.48774761276</c:v>
                </c:pt>
                <c:pt idx="77">
                  <c:v>813120.97096753668</c:v>
                </c:pt>
                <c:pt idx="78">
                  <c:v>720664.52687009145</c:v>
                </c:pt>
                <c:pt idx="79">
                  <c:v>625139.94928400696</c:v>
                </c:pt>
                <c:pt idx="80">
                  <c:v>526989.44010508608</c:v>
                </c:pt>
                <c:pt idx="81">
                  <c:v>426667.48317944066</c:v>
                </c:pt>
                <c:pt idx="82">
                  <c:v>324638.65897328366</c:v>
                </c:pt>
                <c:pt idx="83">
                  <c:v>221375.41064079068</c:v>
                </c:pt>
                <c:pt idx="84">
                  <c:v>117355.77233764916</c:v>
                </c:pt>
                <c:pt idx="85">
                  <c:v>13061.070811157128</c:v>
                </c:pt>
                <c:pt idx="86">
                  <c:v>-91026.388572697833</c:v>
                </c:pt>
                <c:pt idx="87">
                  <c:v>-194425.64012950566</c:v>
                </c:pt>
                <c:pt idx="88">
                  <c:v>-296659.36922783317</c:v>
                </c:pt>
                <c:pt idx="89">
                  <c:v>-397256.20550977287</c:v>
                </c:pt>
                <c:pt idx="90">
                  <c:v>-495752.98682756029</c:v>
                </c:pt>
                <c:pt idx="91">
                  <c:v>-591696.98290621012</c:v>
                </c:pt>
                <c:pt idx="92">
                  <c:v>-684648.06793869659</c:v>
                </c:pt>
                <c:pt idx="93">
                  <c:v>-774180.83156929677</c:v>
                </c:pt>
                <c:pt idx="94">
                  <c:v>-859886.61802111892</c:v>
                </c:pt>
                <c:pt idx="95">
                  <c:v>-941375.48347412562</c:v>
                </c:pt>
                <c:pt idx="96">
                  <c:v>-1018278.0621983787</c:v>
                </c:pt>
                <c:pt idx="97">
                  <c:v>-1090247.3323918707</c:v>
                </c:pt>
                <c:pt idx="98">
                  <c:v>-1156960.2731609866</c:v>
                </c:pt>
                <c:pt idx="99">
                  <c:v>-1218119.4046119747</c:v>
                </c:pt>
                <c:pt idx="100">
                  <c:v>-1273454.2035912441</c:v>
                </c:pt>
                <c:pt idx="101">
                  <c:v>-1322722.3882180152</c:v>
                </c:pt>
                <c:pt idx="102">
                  <c:v>-1365711.0649919407</c:v>
                </c:pt>
                <c:pt idx="103">
                  <c:v>-1402237.7329276274</c:v>
                </c:pt>
                <c:pt idx="104">
                  <c:v>-1432151.1398643022</c:v>
                </c:pt>
                <c:pt idx="105">
                  <c:v>-1455331.9868187471</c:v>
                </c:pt>
                <c:pt idx="106">
                  <c:v>-1471693.4769896055</c:v>
                </c:pt>
                <c:pt idx="107">
                  <c:v>-1481181.7067775996</c:v>
                </c:pt>
                <c:pt idx="108">
                  <c:v>-1483775.8969554531</c:v>
                </c:pt>
                <c:pt idx="109">
                  <c:v>-1479488.4628995887</c:v>
                </c:pt>
                <c:pt idx="110">
                  <c:v>-1468364.9235792106</c:v>
                </c:pt>
                <c:pt idx="111">
                  <c:v>-1450483.6497833554</c:v>
                </c:pt>
                <c:pt idx="112">
                  <c:v>-1425955.4528490892</c:v>
                </c:pt>
                <c:pt idx="113">
                  <c:v>-1394923.0159304114</c:v>
                </c:pt>
                <c:pt idx="114">
                  <c:v>-1357560.1706138412</c:v>
                </c:pt>
                <c:pt idx="115">
                  <c:v>-1314071.022439355</c:v>
                </c:pt>
                <c:pt idx="116">
                  <c:v>-1264688.9296206615</c:v>
                </c:pt>
                <c:pt idx="117">
                  <c:v>-1209675.3399731661</c:v>
                </c:pt>
                <c:pt idx="118">
                  <c:v>-1149318.491747862</c:v>
                </c:pt>
                <c:pt idx="119">
                  <c:v>-1083931.9847315589</c:v>
                </c:pt>
                <c:pt idx="120">
                  <c:v>-1013853.2286048729</c:v>
                </c:pt>
                <c:pt idx="121">
                  <c:v>-939441.77614647499</c:v>
                </c:pt>
                <c:pt idx="122">
                  <c:v>-861077.5494320268</c:v>
                </c:pt>
                <c:pt idx="123">
                  <c:v>-779158.96769649186</c:v>
                </c:pt>
                <c:pt idx="124">
                  <c:v>-694100.98600655235</c:v>
                </c:pt>
                <c:pt idx="125">
                  <c:v>-606333.05432316044</c:v>
                </c:pt>
                <c:pt idx="126">
                  <c:v>-516297.00692106917</c:v>
                </c:pt>
                <c:pt idx="127">
                  <c:v>-424444.89247015433</c:v>
                </c:pt>
                <c:pt idx="128">
                  <c:v>-331236.75537136104</c:v>
                </c:pt>
                <c:pt idx="129">
                  <c:v>-237138.37917620831</c:v>
                </c:pt>
                <c:pt idx="130">
                  <c:v>-142619.00310236641</c:v>
                </c:pt>
                <c:pt idx="131">
                  <c:v>-48149.022787536356</c:v>
                </c:pt>
                <c:pt idx="132">
                  <c:v>45802.313500663942</c:v>
                </c:pt>
                <c:pt idx="133">
                  <c:v>138769.20196020944</c:v>
                </c:pt>
                <c:pt idx="134">
                  <c:v>230291.56245106907</c:v>
                </c:pt>
                <c:pt idx="135">
                  <c:v>319917.28867640911</c:v>
                </c:pt>
                <c:pt idx="136">
                  <c:v>407204.45837539813</c:v>
                </c:pt>
                <c:pt idx="137">
                  <c:v>491723.49275046779</c:v>
                </c:pt>
                <c:pt idx="138">
                  <c:v>573059.25460076565</c:v>
                </c:pt>
                <c:pt idx="139">
                  <c:v>650813.07493341935</c:v>
                </c:pt>
                <c:pt idx="140">
                  <c:v>724604.69817419758</c:v>
                </c:pt>
                <c:pt idx="141">
                  <c:v>794074.13649713236</c:v>
                </c:pt>
                <c:pt idx="142">
                  <c:v>858883.42423680518</c:v>
                </c:pt>
                <c:pt idx="143">
                  <c:v>918718.26383531117</c:v>
                </c:pt>
                <c:pt idx="144">
                  <c:v>973289.55530568317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Лист1!$K$297</c:f>
              <c:strCache>
                <c:ptCount val="1"/>
                <c:pt idx="0">
                  <c:v>Сила инерции ПДЧ 9 цилиндра, Н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Лист1!$K$298:$K$442</c:f>
              <c:numCache>
                <c:formatCode>0</c:formatCode>
                <c:ptCount val="145"/>
                <c:pt idx="0">
                  <c:v>-224203.77532934255</c:v>
                </c:pt>
                <c:pt idx="1">
                  <c:v>-208111.24181105068</c:v>
                </c:pt>
                <c:pt idx="2">
                  <c:v>-191593.36980469077</c:v>
                </c:pt>
                <c:pt idx="3">
                  <c:v>-174711.77953124567</c:v>
                </c:pt>
                <c:pt idx="4">
                  <c:v>-157529.169112292</c:v>
                </c:pt>
                <c:pt idx="5">
                  <c:v>-140109.03292642237</c:v>
                </c:pt>
                <c:pt idx="6">
                  <c:v>-122515.37690300637</c:v>
                </c:pt>
                <c:pt idx="7">
                  <c:v>-104812.43211036605</c:v>
                </c:pt>
                <c:pt idx="8">
                  <c:v>-87064.368002740594</c:v>
                </c:pt>
                <c:pt idx="9">
                  <c:v>-69335.006691215342</c:v>
                </c:pt>
                <c:pt idx="10">
                  <c:v>-51687.539597847761</c:v>
                </c:pt>
                <c:pt idx="11">
                  <c:v>-34184.247839846605</c:v>
                </c:pt>
                <c:pt idx="12">
                  <c:v>-16886.227671632038</c:v>
                </c:pt>
                <c:pt idx="13">
                  <c:v>146.87771278450509</c:v>
                </c:pt>
                <c:pt idx="14">
                  <c:v>16857.138746332148</c:v>
                </c:pt>
                <c:pt idx="15">
                  <c:v>33188.59119146513</c:v>
                </c:pt>
                <c:pt idx="16">
                  <c:v>49087.477789682634</c:v>
                </c:pt>
                <c:pt idx="17">
                  <c:v>64502.478718505416</c:v>
                </c:pt>
                <c:pt idx="18">
                  <c:v>79384.92977140969</c:v>
                </c:pt>
                <c:pt idx="19">
                  <c:v>93689.027236608614</c:v>
                </c:pt>
                <c:pt idx="20">
                  <c:v>107372.01851573486</c:v>
                </c:pt>
                <c:pt idx="21">
                  <c:v>120394.37759342045</c:v>
                </c:pt>
                <c:pt idx="22">
                  <c:v>132719.96454285571</c:v>
                </c:pt>
                <c:pt idx="23">
                  <c:v>144316.16833052912</c:v>
                </c:pt>
                <c:pt idx="24">
                  <c:v>155154.03226494967</c:v>
                </c:pt>
                <c:pt idx="25">
                  <c:v>165208.36151888667</c:v>
                </c:pt>
                <c:pt idx="26">
                  <c:v>174457.81224219006</c:v>
                </c:pt>
                <c:pt idx="27">
                  <c:v>182884.96187200464</c:v>
                </c:pt>
                <c:pt idx="28">
                  <c:v>190476.36033886878</c:v>
                </c:pt>
                <c:pt idx="29">
                  <c:v>197222.56196025087</c:v>
                </c:pt>
                <c:pt idx="30">
                  <c:v>203118.13790712159</c:v>
                </c:pt>
                <c:pt idx="31">
                  <c:v>208161.6692237026</c:v>
                </c:pt>
                <c:pt idx="32">
                  <c:v>212355.72047512684</c:v>
                </c:pt>
                <c:pt idx="33">
                  <c:v>215706.79419192352</c:v>
                </c:pt>
                <c:pt idx="34">
                  <c:v>218225.26637355608</c:v>
                </c:pt>
                <c:pt idx="35">
                  <c:v>219925.30340520415</c:v>
                </c:pt>
                <c:pt idx="36">
                  <c:v>220824.76083221045</c:v>
                </c:pt>
                <c:pt idx="37">
                  <c:v>220945.0645245871</c:v>
                </c:pt>
                <c:pt idx="38">
                  <c:v>220311.07484933623</c:v>
                </c:pt>
                <c:pt idx="39">
                  <c:v>218950.93455062862</c:v>
                </c:pt>
                <c:pt idx="40">
                  <c:v>216895.90111673353</c:v>
                </c:pt>
                <c:pt idx="41">
                  <c:v>214180.16448757329</c:v>
                </c:pt>
                <c:pt idx="42">
                  <c:v>210840.65102757016</c:v>
                </c:pt>
                <c:pt idx="43">
                  <c:v>206916.81475471854</c:v>
                </c:pt>
                <c:pt idx="44">
                  <c:v>202450.41687813614</c:v>
                </c:pt>
                <c:pt idx="45">
                  <c:v>197485.2947526107</c:v>
                </c:pt>
                <c:pt idx="46">
                  <c:v>192067.12140936422</c:v>
                </c:pt>
                <c:pt idx="47">
                  <c:v>186243.1568673531</c:v>
                </c:pt>
                <c:pt idx="48">
                  <c:v>180061.99246858284</c:v>
                </c:pt>
                <c:pt idx="49">
                  <c:v>173573.28951397774</c:v>
                </c:pt>
                <c:pt idx="50">
                  <c:v>166827.51350315474</c:v>
                </c:pt>
                <c:pt idx="51">
                  <c:v>159875.66530186863</c:v>
                </c:pt>
                <c:pt idx="52">
                  <c:v>152769.01057485511</c:v>
                </c:pt>
                <c:pt idx="53">
                  <c:v>145558.80882914286</c:v>
                </c:pt>
                <c:pt idx="54">
                  <c:v>138296.0434137604</c:v>
                </c:pt>
                <c:pt idx="55">
                  <c:v>131031.15381592276</c:v>
                </c:pt>
                <c:pt idx="56">
                  <c:v>123813.77158147471</c:v>
                </c:pt>
                <c:pt idx="57">
                  <c:v>116692.46116850291</c:v>
                </c:pt>
                <c:pt idx="58">
                  <c:v>109714.46701778573</c:v>
                </c:pt>
                <c:pt idx="59">
                  <c:v>102925.46809222526</c:v>
                </c:pt>
                <c:pt idx="60">
                  <c:v>96369.341099744648</c:v>
                </c:pt>
                <c:pt idx="61">
                  <c:v>90087.9335705501</c:v>
                </c:pt>
                <c:pt idx="62">
                  <c:v>84120.847910337732</c:v>
                </c:pt>
                <c:pt idx="63">
                  <c:v>78505.237496214031</c:v>
                </c:pt>
                <c:pt idx="64">
                  <c:v>73275.615822096908</c:v>
                </c:pt>
                <c:pt idx="65">
                  <c:v>68463.679635416091</c:v>
                </c:pt>
                <c:pt idx="66">
                  <c:v>64098.146937392063</c:v>
                </c:pt>
                <c:pt idx="67">
                  <c:v>60204.610645373163</c:v>
                </c:pt>
                <c:pt idx="68">
                  <c:v>56805.408638000779</c:v>
                </c:pt>
                <c:pt idx="69">
                  <c:v>53919.510822749748</c:v>
                </c:pt>
                <c:pt idx="70">
                  <c:v>51562.423781040285</c:v>
                </c:pt>
                <c:pt idx="71">
                  <c:v>49746.113459056185</c:v>
                </c:pt>
                <c:pt idx="72">
                  <c:v>48478.946283060955</c:v>
                </c:pt>
                <c:pt idx="73">
                  <c:v>47765.648986807209</c:v>
                </c:pt>
                <c:pt idx="74">
                  <c:v>47607.287346040663</c:v>
                </c:pt>
                <c:pt idx="75">
                  <c:v>48001.263921552731</c:v>
                </c:pt>
                <c:pt idx="76">
                  <c:v>48941.334818204909</c:v>
                </c:pt>
                <c:pt idx="77">
                  <c:v>50417.645373270803</c:v>
                </c:pt>
                <c:pt idx="78">
                  <c:v>52416.784593811426</c:v>
                </c:pt>
                <c:pt idx="79">
                  <c:v>54921.858070037371</c:v>
                </c:pt>
                <c:pt idx="80">
                  <c:v>57912.579000202553</c:v>
                </c:pt>
                <c:pt idx="81">
                  <c:v>61365.376872942863</c:v>
                </c:pt>
                <c:pt idx="82">
                  <c:v>65253.523265577394</c:v>
                </c:pt>
                <c:pt idx="83">
                  <c:v>69547.274132130769</c:v>
                </c:pt>
                <c:pt idx="84">
                  <c:v>74214.027873162602</c:v>
                </c:pt>
                <c:pt idx="85">
                  <c:v>79218.498401268691</c:v>
                </c:pt>
                <c:pt idx="86">
                  <c:v>84522.902341754598</c:v>
                </c:pt>
                <c:pt idx="87">
                  <c:v>90087.15943783072</c:v>
                </c:pt>
                <c:pt idx="88">
                  <c:v>95869.105164080625</c:v>
                </c:pt>
                <c:pt idx="89">
                  <c:v>101824.71449123506</c:v>
                </c:pt>
                <c:pt idx="90">
                  <c:v>107908.33568974925</c:v>
                </c:pt>
                <c:pt idx="91">
                  <c:v>114072.9330095732</c:v>
                </c:pt>
                <c:pt idx="92">
                  <c:v>120270.33702911311</c:v>
                </c:pt>
                <c:pt idx="93">
                  <c:v>126451.5014278834</c:v>
                </c:pt>
                <c:pt idx="94">
                  <c:v>132566.76490495965</c:v>
                </c:pt>
                <c:pt idx="95">
                  <c:v>138566.11693920533</c:v>
                </c:pt>
                <c:pt idx="96">
                  <c:v>144399.46606750169</c:v>
                </c:pt>
                <c:pt idx="97">
                  <c:v>150016.90934394373</c:v>
                </c:pt>
                <c:pt idx="98">
                  <c:v>155369.00163625836</c:v>
                </c:pt>
                <c:pt idx="99">
                  <c:v>160407.02341556703</c:v>
                </c:pt>
                <c:pt idx="100">
                  <c:v>165083.2457020795</c:v>
                </c:pt>
                <c:pt idx="101">
                  <c:v>169351.19084231622</c:v>
                </c:pt>
                <c:pt idx="102">
                  <c:v>173165.88781296404</c:v>
                </c:pt>
                <c:pt idx="103">
                  <c:v>176484.12077237896</c:v>
                </c:pt>
                <c:pt idx="104">
                  <c:v>179264.66961292786</c:v>
                </c:pt>
                <c:pt idx="105">
                  <c:v>181468.54130566184</c:v>
                </c:pt>
                <c:pt idx="106">
                  <c:v>183059.19087304341</c:v>
                </c:pt>
                <c:pt idx="107">
                  <c:v>184002.73087539722</c:v>
                </c:pt>
                <c:pt idx="108">
                  <c:v>184268.12835218335</c:v>
                </c:pt>
                <c:pt idx="109">
                  <c:v>183827.38821981059</c:v>
                </c:pt>
                <c:pt idx="110">
                  <c:v>182655.72219325815</c:v>
                </c:pt>
                <c:pt idx="111">
                  <c:v>180731.70236889919</c:v>
                </c:pt>
                <c:pt idx="112">
                  <c:v>178037.39868030275</c:v>
                </c:pt>
                <c:pt idx="113">
                  <c:v>174558.49951706472</c:v>
                </c:pt>
                <c:pt idx="114">
                  <c:v>170284.41487849611</c:v>
                </c:pt>
                <c:pt idx="115">
                  <c:v>165208.36151888649</c:v>
                </c:pt>
                <c:pt idx="116">
                  <c:v>159327.42962864303</c:v>
                </c:pt>
                <c:pt idx="117">
                  <c:v>152642.63068546896</c:v>
                </c:pt>
                <c:pt idx="118">
                  <c:v>145158.92620142089</c:v>
                </c:pt>
                <c:pt idx="119">
                  <c:v>136885.23718477195</c:v>
                </c:pt>
                <c:pt idx="120">
                  <c:v>127834.4342295981</c:v>
                </c:pt>
                <c:pt idx="121">
                  <c:v>118023.30824050005</c:v>
                </c:pt>
                <c:pt idx="122">
                  <c:v>107472.52189435302</c:v>
                </c:pt>
                <c:pt idx="123">
                  <c:v>96206.542035031045</c:v>
                </c:pt>
                <c:pt idx="124">
                  <c:v>84253.553290195166</c:v>
                </c:pt>
                <c:pt idx="125">
                  <c:v>71645.353291006264</c:v>
                </c:pt>
                <c:pt idx="126">
                  <c:v>58417.22996561513</c:v>
                </c:pt>
                <c:pt idx="127">
                  <c:v>44607.821464992696</c:v>
                </c:pt>
                <c:pt idx="128">
                  <c:v>30258.959364740538</c:v>
                </c:pt>
                <c:pt idx="129">
                  <c:v>15415.495868465745</c:v>
                </c:pt>
                <c:pt idx="130">
                  <c:v>125.11581680665635</c:v>
                </c:pt>
                <c:pt idx="131">
                  <c:v>-15561.865619209488</c:v>
                </c:pt>
                <c:pt idx="132">
                  <c:v>-31592.718611429544</c:v>
                </c:pt>
                <c:pt idx="133">
                  <c:v>-47912.526699591668</c:v>
                </c:pt>
                <c:pt idx="134">
                  <c:v>-64464.426092373433</c:v>
                </c:pt>
                <c:pt idx="135">
                  <c:v>-81189.855113017285</c:v>
                </c:pt>
                <c:pt idx="136">
                  <c:v>-98028.812607887696</c:v>
                </c:pt>
                <c:pt idx="137">
                  <c:v>-114920.12409177555</c:v>
                </c:pt>
                <c:pt idx="138">
                  <c:v>-131801.71436522107</c:v>
                </c:pt>
                <c:pt idx="139">
                  <c:v>-148610.88530664565</c:v>
                </c:pt>
                <c:pt idx="140">
                  <c:v>-165284.59751593732</c:v>
                </c:pt>
                <c:pt idx="141">
                  <c:v>-181759.75446636369</c:v>
                </c:pt>
                <c:pt idx="142">
                  <c:v>-197973.48780843258</c:v>
                </c:pt>
                <c:pt idx="143">
                  <c:v>-213863.44246266008</c:v>
                </c:pt>
                <c:pt idx="144">
                  <c:v>-229368.06013811202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Лист1!$L$34</c:f>
              <c:strCache>
                <c:ptCount val="1"/>
                <c:pt idx="0">
                  <c:v>Сила инерции ПДЧ, Н</c:v>
                </c:pt>
              </c:strCache>
            </c:strRef>
          </c:tx>
          <c:spPr>
            <a:ln w="381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Лист1!$L$35:$L$179</c:f>
              <c:numCache>
                <c:formatCode>0.0</c:formatCode>
                <c:ptCount val="145"/>
                <c:pt idx="0">
                  <c:v>-1898608.7857457069</c:v>
                </c:pt>
                <c:pt idx="1">
                  <c:v>-1894959.8586029389</c:v>
                </c:pt>
                <c:pt idx="2">
                  <c:v>-1884029.6652893175</c:v>
                </c:pt>
                <c:pt idx="3">
                  <c:v>-1865867.890781984</c:v>
                </c:pt>
                <c:pt idx="4">
                  <c:v>-1840557.0792047363</c:v>
                </c:pt>
                <c:pt idx="5">
                  <c:v>-1808212.2389161563</c:v>
                </c:pt>
                <c:pt idx="6">
                  <c:v>-1768980.2923168242</c:v>
                </c:pt>
                <c:pt idx="7">
                  <c:v>-1723039.3730437858</c:v>
                </c:pt>
                <c:pt idx="8">
                  <c:v>-1670597.9739604366</c:v>
                </c:pt>
                <c:pt idx="9">
                  <c:v>-1611893.9500734487</c:v>
                </c:pt>
                <c:pt idx="10">
                  <c:v>-1547193.3812116617</c:v>
                </c:pt>
                <c:pt idx="11">
                  <c:v>-1476789.2999816919</c:v>
                </c:pt>
                <c:pt idx="12">
                  <c:v>-1401000.2911679521</c:v>
                </c:pt>
                <c:pt idx="13">
                  <c:v>-1320168.969367743</c:v>
                </c:pt>
                <c:pt idx="14">
                  <c:v>-1234660.3422419804</c:v>
                </c:pt>
                <c:pt idx="15">
                  <c:v>-1144860.0673161189</c:v>
                </c:pt>
                <c:pt idx="16">
                  <c:v>-1051172.6107812228</c:v>
                </c:pt>
                <c:pt idx="17">
                  <c:v>-954019.31721940544</c:v>
                </c:pt>
                <c:pt idx="18">
                  <c:v>-853836.39960870671</c:v>
                </c:pt>
                <c:pt idx="19">
                  <c:v>-751072.85934781993</c:v>
                </c:pt>
                <c:pt idx="20">
                  <c:v>-646188.34637901268</c:v>
                </c:pt>
                <c:pt idx="21">
                  <c:v>-539650.96977649792</c:v>
                </c:pt>
                <c:pt idx="22">
                  <c:v>-431935.06940599007</c:v>
                </c:pt>
                <c:pt idx="23">
                  <c:v>-323518.95944804134</c:v>
                </c:pt>
                <c:pt idx="24">
                  <c:v>-214882.65471214685</c:v>
                </c:pt>
                <c:pt idx="25">
                  <c:v>-106505.5907498016</c:v>
                </c:pt>
                <c:pt idx="26">
                  <c:v>1135.651197615415</c:v>
                </c:pt>
                <c:pt idx="27">
                  <c:v>107569.60340627111</c:v>
                </c:pt>
                <c:pt idx="28">
                  <c:v>212332.14410232441</c:v>
                </c:pt>
                <c:pt idx="29">
                  <c:v>314968.69232178864</c:v>
                </c:pt>
                <c:pt idx="30">
                  <c:v>415036.35458545323</c:v>
                </c:pt>
                <c:pt idx="31">
                  <c:v>512106.01301332162</c:v>
                </c:pt>
                <c:pt idx="32">
                  <c:v>605764.34479029453</c:v>
                </c:pt>
                <c:pt idx="33">
                  <c:v>695615.76323116478</c:v>
                </c:pt>
                <c:pt idx="34">
                  <c:v>781284.27107669972</c:v>
                </c:pt>
                <c:pt idx="35">
                  <c:v>862415.21708184842</c:v>
                </c:pt>
                <c:pt idx="36">
                  <c:v>938676.94742981694</c:v>
                </c:pt>
                <c:pt idx="37">
                  <c:v>1009762.3440195782</c:v>
                </c:pt>
                <c:pt idx="38">
                  <c:v>1075390.2422268577</c:v>
                </c:pt>
                <c:pt idx="39">
                  <c:v>1135306.7213270261</c:v>
                </c:pt>
                <c:pt idx="40">
                  <c:v>1189286.2613898087</c:v>
                </c:pt>
                <c:pt idx="41">
                  <c:v>1237132.7611072173</c:v>
                </c:pt>
                <c:pt idx="42">
                  <c:v>1278680.4116945046</c:v>
                </c:pt>
                <c:pt idx="43">
                  <c:v>1313794.422705848</c:v>
                </c:pt>
                <c:pt idx="44">
                  <c:v>1342371.5963285619</c:v>
                </c:pt>
                <c:pt idx="45">
                  <c:v>1364340.7474583068</c:v>
                </c:pt>
                <c:pt idx="46">
                  <c:v>1379662.9676094875</c:v>
                </c:pt>
                <c:pt idx="47">
                  <c:v>1388331.7314760883</c:v>
                </c:pt>
                <c:pt idx="48">
                  <c:v>1390372.8457249156</c:v>
                </c:pt>
                <c:pt idx="49">
                  <c:v>1385844.240371834</c:v>
                </c:pt>
                <c:pt idx="50">
                  <c:v>1374835.6038583943</c:v>
                </c:pt>
                <c:pt idx="51">
                  <c:v>1357467.8637074679</c:v>
                </c:pt>
                <c:pt idx="52">
                  <c:v>1333892.5153884648</c:v>
                </c:pt>
                <c:pt idx="53">
                  <c:v>1304290.8027617268</c:v>
                </c:pt>
                <c:pt idx="54">
                  <c:v>1268872.7541941605</c:v>
                </c:pt>
                <c:pt idx="55">
                  <c:v>1227876.0791406094</c:v>
                </c:pt>
                <c:pt idx="56">
                  <c:v>1181564.9306643894</c:v>
                </c:pt>
                <c:pt idx="57">
                  <c:v>1130228.5400225846</c:v>
                </c:pt>
                <c:pt idx="58">
                  <c:v>1074179.7300638906</c:v>
                </c:pt>
                <c:pt idx="59">
                  <c:v>1013753.3147759971</c:v>
                </c:pt>
                <c:pt idx="60">
                  <c:v>949304.39287285379</c:v>
                </c:pt>
                <c:pt idx="61">
                  <c:v>881206.5438269421</c:v>
                </c:pt>
                <c:pt idx="62">
                  <c:v>809849.93522542692</c:v>
                </c:pt>
                <c:pt idx="63">
                  <c:v>735639.35075939936</c:v>
                </c:pt>
                <c:pt idx="64">
                  <c:v>658992.148540347</c:v>
                </c:pt>
                <c:pt idx="65">
                  <c:v>580336.15977554687</c:v>
                </c:pt>
                <c:pt idx="66">
                  <c:v>500107.53812266391</c:v>
                </c:pt>
                <c:pt idx="67">
                  <c:v>418748.57028205896</c:v>
                </c:pt>
                <c:pt idx="68">
                  <c:v>336705.45857197169</c:v>
                </c:pt>
                <c:pt idx="69">
                  <c:v>254426.08636598149</c:v>
                </c:pt>
                <c:pt idx="70">
                  <c:v>172357.77735326777</c:v>
                </c:pt>
                <c:pt idx="71">
                  <c:v>90945.059609858072</c:v>
                </c:pt>
                <c:pt idx="72">
                  <c:v>10627.445443036475</c:v>
                </c:pt>
                <c:pt idx="73">
                  <c:v>-68162.762108345472</c:v>
                </c:pt>
                <c:pt idx="74">
                  <c:v>-145002.62536750725</c:v>
                </c:pt>
                <c:pt idx="75">
                  <c:v>-219480.68014218827</c:v>
                </c:pt>
                <c:pt idx="76">
                  <c:v>-291198.98554733919</c:v>
                </c:pt>
                <c:pt idx="77">
                  <c:v>-359775.10548644263</c:v>
                </c:pt>
                <c:pt idx="78">
                  <c:v>-424844.01208579697</c:v>
                </c:pt>
                <c:pt idx="79">
                  <c:v>-486059.90175939695</c:v>
                </c:pt>
                <c:pt idx="80">
                  <c:v>-543097.91501079604</c:v>
                </c:pt>
                <c:pt idx="81">
                  <c:v>-595655.75155052845</c:v>
                </c:pt>
                <c:pt idx="82">
                  <c:v>-643455.17282086774</c:v>
                </c:pt>
                <c:pt idx="83">
                  <c:v>-686243.38457153691</c:v>
                </c:pt>
                <c:pt idx="84">
                  <c:v>-723794.29271767009</c:v>
                </c:pt>
                <c:pt idx="85">
                  <c:v>-755909.62633204705</c:v>
                </c:pt>
                <c:pt idx="86">
                  <c:v>-782419.92227431515</c:v>
                </c:pt>
                <c:pt idx="87">
                  <c:v>-803185.36663743586</c:v>
                </c:pt>
                <c:pt idx="88">
                  <c:v>-818096.4888926188</c:v>
                </c:pt>
                <c:pt idx="89">
                  <c:v>-827074.70533511019</c:v>
                </c:pt>
                <c:pt idx="90">
                  <c:v>-830072.70917090715</c:v>
                </c:pt>
                <c:pt idx="91">
                  <c:v>-827074.70533511043</c:v>
                </c:pt>
                <c:pt idx="92">
                  <c:v>-818096.48889261892</c:v>
                </c:pt>
                <c:pt idx="93">
                  <c:v>-803185.36663743586</c:v>
                </c:pt>
                <c:pt idx="94">
                  <c:v>-782419.92227431503</c:v>
                </c:pt>
                <c:pt idx="95">
                  <c:v>-755909.62633204705</c:v>
                </c:pt>
                <c:pt idx="96">
                  <c:v>-723794.29271766986</c:v>
                </c:pt>
                <c:pt idx="97">
                  <c:v>-686243.38457153714</c:v>
                </c:pt>
                <c:pt idx="98">
                  <c:v>-643455.1728208682</c:v>
                </c:pt>
                <c:pt idx="99">
                  <c:v>-595655.75155052869</c:v>
                </c:pt>
                <c:pt idx="100">
                  <c:v>-543097.91501079651</c:v>
                </c:pt>
                <c:pt idx="101">
                  <c:v>-486059.9017593973</c:v>
                </c:pt>
                <c:pt idx="102">
                  <c:v>-424844.0120857975</c:v>
                </c:pt>
                <c:pt idx="103">
                  <c:v>-359775.10548644222</c:v>
                </c:pt>
                <c:pt idx="104">
                  <c:v>-291198.98554733879</c:v>
                </c:pt>
                <c:pt idx="105">
                  <c:v>-219480.68014218783</c:v>
                </c:pt>
                <c:pt idx="106">
                  <c:v>-145002.6253675078</c:v>
                </c:pt>
                <c:pt idx="107">
                  <c:v>-68162.762108345953</c:v>
                </c:pt>
                <c:pt idx="108">
                  <c:v>10627.44544303594</c:v>
                </c:pt>
                <c:pt idx="109">
                  <c:v>90945.059609857475</c:v>
                </c:pt>
                <c:pt idx="110">
                  <c:v>172357.77735326721</c:v>
                </c:pt>
                <c:pt idx="111">
                  <c:v>254426.08636598094</c:v>
                </c:pt>
                <c:pt idx="112">
                  <c:v>336705.45857197215</c:v>
                </c:pt>
                <c:pt idx="113">
                  <c:v>418748.57028205937</c:v>
                </c:pt>
                <c:pt idx="114">
                  <c:v>500107.53812266432</c:v>
                </c:pt>
                <c:pt idx="115">
                  <c:v>580336.15977554617</c:v>
                </c:pt>
                <c:pt idx="116">
                  <c:v>658992.14854034747</c:v>
                </c:pt>
                <c:pt idx="117">
                  <c:v>735639.35075939877</c:v>
                </c:pt>
                <c:pt idx="118">
                  <c:v>809849.93522542727</c:v>
                </c:pt>
                <c:pt idx="119">
                  <c:v>881206.54382694163</c:v>
                </c:pt>
                <c:pt idx="120">
                  <c:v>949304.39287285251</c:v>
                </c:pt>
                <c:pt idx="121">
                  <c:v>1013753.3147759974</c:v>
                </c:pt>
                <c:pt idx="122">
                  <c:v>1074179.7300638901</c:v>
                </c:pt>
                <c:pt idx="123">
                  <c:v>1130228.5400225851</c:v>
                </c:pt>
                <c:pt idx="124">
                  <c:v>1181564.9306643889</c:v>
                </c:pt>
                <c:pt idx="125">
                  <c:v>1227876.0791406096</c:v>
                </c:pt>
                <c:pt idx="126">
                  <c:v>1268872.75419416</c:v>
                </c:pt>
                <c:pt idx="127">
                  <c:v>1304290.8027617268</c:v>
                </c:pt>
                <c:pt idx="128">
                  <c:v>1333892.5153884648</c:v>
                </c:pt>
                <c:pt idx="129">
                  <c:v>1357467.8637074674</c:v>
                </c:pt>
                <c:pt idx="130">
                  <c:v>1374835.6038583943</c:v>
                </c:pt>
                <c:pt idx="131">
                  <c:v>1385844.2403718338</c:v>
                </c:pt>
                <c:pt idx="132">
                  <c:v>1390372.8457249156</c:v>
                </c:pt>
                <c:pt idx="133">
                  <c:v>1388331.7314760885</c:v>
                </c:pt>
                <c:pt idx="134">
                  <c:v>1379662.9676094875</c:v>
                </c:pt>
                <c:pt idx="135">
                  <c:v>1364340.7474583068</c:v>
                </c:pt>
                <c:pt idx="136">
                  <c:v>1342371.5963285619</c:v>
                </c:pt>
                <c:pt idx="137">
                  <c:v>1313794.422705848</c:v>
                </c:pt>
                <c:pt idx="138">
                  <c:v>1278680.4116945046</c:v>
                </c:pt>
                <c:pt idx="139">
                  <c:v>1237132.7611072173</c:v>
                </c:pt>
                <c:pt idx="140">
                  <c:v>1189286.2613898094</c:v>
                </c:pt>
                <c:pt idx="141">
                  <c:v>1135306.7213270261</c:v>
                </c:pt>
                <c:pt idx="142">
                  <c:v>1075390.2422268582</c:v>
                </c:pt>
                <c:pt idx="143">
                  <c:v>1009762.3440195778</c:v>
                </c:pt>
                <c:pt idx="144">
                  <c:v>938676.94742981764</c:v>
                </c:pt>
              </c:numCache>
            </c:numRef>
          </c:yVal>
          <c:smooth val="1"/>
        </c:ser>
        <c:axId val="69070848"/>
        <c:axId val="69072384"/>
      </c:scatterChart>
      <c:valAx>
        <c:axId val="690708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9072384"/>
        <c:crosses val="autoZero"/>
        <c:crossBetween val="midCat"/>
      </c:valAx>
      <c:valAx>
        <c:axId val="690723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69070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91666666666667"/>
          <c:y val="0.33955857385398991"/>
          <c:w val="0.24895833333333339"/>
          <c:h val="0.322580645161290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5491209927611186E-2"/>
          <c:y val="3.7288135593220348E-2"/>
          <c:w val="0.89658738366080659"/>
          <c:h val="0.92711864406779654"/>
        </c:manualLayout>
      </c:layout>
      <c:scatterChart>
        <c:scatterStyle val="smoothMarker"/>
        <c:ser>
          <c:idx val="0"/>
          <c:order val="0"/>
          <c:tx>
            <c:strRef>
              <c:f>Лист1!$O$34</c:f>
              <c:strCache>
                <c:ptCount val="1"/>
                <c:pt idx="0">
                  <c:v>Сила от давления, Н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Лист1!$B$35:$B$179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Лист1!$O$35:$O$179</c:f>
              <c:numCache>
                <c:formatCode>0.0</c:formatCode>
                <c:ptCount val="145"/>
                <c:pt idx="0">
                  <c:v>1584.2887413762908</c:v>
                </c:pt>
                <c:pt idx="1">
                  <c:v>1584.2887413762908</c:v>
                </c:pt>
                <c:pt idx="2">
                  <c:v>1584.2887413762908</c:v>
                </c:pt>
                <c:pt idx="3">
                  <c:v>1584.2887413762908</c:v>
                </c:pt>
                <c:pt idx="4">
                  <c:v>1584.2887413762908</c:v>
                </c:pt>
                <c:pt idx="5">
                  <c:v>1584.2887413762908</c:v>
                </c:pt>
                <c:pt idx="6">
                  <c:v>1584.2887413762908</c:v>
                </c:pt>
                <c:pt idx="7">
                  <c:v>1584.2887413762908</c:v>
                </c:pt>
                <c:pt idx="8">
                  <c:v>1584.2887413762908</c:v>
                </c:pt>
                <c:pt idx="9">
                  <c:v>1584.2887413762908</c:v>
                </c:pt>
                <c:pt idx="10">
                  <c:v>1584.2887413762908</c:v>
                </c:pt>
                <c:pt idx="11">
                  <c:v>1584.2887413762908</c:v>
                </c:pt>
                <c:pt idx="12">
                  <c:v>1584.2887413762908</c:v>
                </c:pt>
                <c:pt idx="13">
                  <c:v>1584.2887413762908</c:v>
                </c:pt>
                <c:pt idx="14">
                  <c:v>1584.2887413762908</c:v>
                </c:pt>
                <c:pt idx="15">
                  <c:v>1584.2887413762908</c:v>
                </c:pt>
                <c:pt idx="16">
                  <c:v>1584.2887413762908</c:v>
                </c:pt>
                <c:pt idx="17">
                  <c:v>1584.2887413762908</c:v>
                </c:pt>
                <c:pt idx="18">
                  <c:v>1584.2887413762908</c:v>
                </c:pt>
                <c:pt idx="19">
                  <c:v>1584.2887413762908</c:v>
                </c:pt>
                <c:pt idx="20">
                  <c:v>1584.2887413762908</c:v>
                </c:pt>
                <c:pt idx="21">
                  <c:v>1584.2887413762908</c:v>
                </c:pt>
                <c:pt idx="22">
                  <c:v>1584.2887413762908</c:v>
                </c:pt>
                <c:pt idx="23">
                  <c:v>1584.2887413762908</c:v>
                </c:pt>
                <c:pt idx="24">
                  <c:v>1584.2887413762908</c:v>
                </c:pt>
                <c:pt idx="25">
                  <c:v>1584.2887413762908</c:v>
                </c:pt>
                <c:pt idx="26">
                  <c:v>1584.2887413762908</c:v>
                </c:pt>
                <c:pt idx="27">
                  <c:v>1584.2887413762908</c:v>
                </c:pt>
                <c:pt idx="28">
                  <c:v>1584.2887413762908</c:v>
                </c:pt>
                <c:pt idx="29">
                  <c:v>1584.2887413762908</c:v>
                </c:pt>
                <c:pt idx="30">
                  <c:v>1584.2887413762908</c:v>
                </c:pt>
                <c:pt idx="31">
                  <c:v>1584.2887413762908</c:v>
                </c:pt>
                <c:pt idx="32">
                  <c:v>1584.2887413762908</c:v>
                </c:pt>
                <c:pt idx="33">
                  <c:v>1584.2887413762908</c:v>
                </c:pt>
                <c:pt idx="34">
                  <c:v>1584.2887413762908</c:v>
                </c:pt>
                <c:pt idx="35">
                  <c:v>1584.2887413762908</c:v>
                </c:pt>
                <c:pt idx="36">
                  <c:v>1584.2887413762908</c:v>
                </c:pt>
                <c:pt idx="37">
                  <c:v>1584.2887413762908</c:v>
                </c:pt>
                <c:pt idx="38">
                  <c:v>1584.2887413762908</c:v>
                </c:pt>
                <c:pt idx="39">
                  <c:v>1584.2887413762908</c:v>
                </c:pt>
                <c:pt idx="40">
                  <c:v>1584.2887413762908</c:v>
                </c:pt>
                <c:pt idx="41">
                  <c:v>1584.2887413762908</c:v>
                </c:pt>
                <c:pt idx="42">
                  <c:v>1584.2887413762908</c:v>
                </c:pt>
                <c:pt idx="43">
                  <c:v>1584.2887413762908</c:v>
                </c:pt>
                <c:pt idx="44">
                  <c:v>1584.2887413762908</c:v>
                </c:pt>
                <c:pt idx="45">
                  <c:v>1584.2887413762908</c:v>
                </c:pt>
                <c:pt idx="46">
                  <c:v>1584.2887413762908</c:v>
                </c:pt>
                <c:pt idx="47">
                  <c:v>1584.2887413762908</c:v>
                </c:pt>
                <c:pt idx="48">
                  <c:v>1584.2887413762908</c:v>
                </c:pt>
                <c:pt idx="49">
                  <c:v>1584.2887413762908</c:v>
                </c:pt>
                <c:pt idx="50">
                  <c:v>1584.2887413762908</c:v>
                </c:pt>
                <c:pt idx="51">
                  <c:v>1584.2887413762908</c:v>
                </c:pt>
                <c:pt idx="52">
                  <c:v>1584.2887413762908</c:v>
                </c:pt>
                <c:pt idx="53">
                  <c:v>1584.2887413762908</c:v>
                </c:pt>
                <c:pt idx="54">
                  <c:v>1584.2887413762908</c:v>
                </c:pt>
                <c:pt idx="55">
                  <c:v>1584.2887413762908</c:v>
                </c:pt>
                <c:pt idx="56">
                  <c:v>1584.2887413762908</c:v>
                </c:pt>
                <c:pt idx="57">
                  <c:v>1584.2887413762908</c:v>
                </c:pt>
                <c:pt idx="58">
                  <c:v>1584.2887413762908</c:v>
                </c:pt>
                <c:pt idx="59">
                  <c:v>1584.2887413762908</c:v>
                </c:pt>
                <c:pt idx="60">
                  <c:v>1584.2887413762908</c:v>
                </c:pt>
                <c:pt idx="61">
                  <c:v>1584.2887413762908</c:v>
                </c:pt>
                <c:pt idx="62">
                  <c:v>1584.2887413762908</c:v>
                </c:pt>
                <c:pt idx="63">
                  <c:v>1584.2887413762908</c:v>
                </c:pt>
                <c:pt idx="64">
                  <c:v>1584.2887413762908</c:v>
                </c:pt>
                <c:pt idx="65">
                  <c:v>1584.2887413762908</c:v>
                </c:pt>
                <c:pt idx="66">
                  <c:v>1584.2887413762908</c:v>
                </c:pt>
                <c:pt idx="67">
                  <c:v>1584.2887413762908</c:v>
                </c:pt>
                <c:pt idx="68">
                  <c:v>1584.2887413762908</c:v>
                </c:pt>
                <c:pt idx="69">
                  <c:v>1584.2887413762908</c:v>
                </c:pt>
                <c:pt idx="70">
                  <c:v>1584.2887413762908</c:v>
                </c:pt>
                <c:pt idx="71">
                  <c:v>1584.2887413762908</c:v>
                </c:pt>
                <c:pt idx="72">
                  <c:v>1584.2887413762908</c:v>
                </c:pt>
                <c:pt idx="73">
                  <c:v>1584.2887413762908</c:v>
                </c:pt>
                <c:pt idx="74">
                  <c:v>1584.2887413762908</c:v>
                </c:pt>
                <c:pt idx="75">
                  <c:v>1584.2887413762908</c:v>
                </c:pt>
                <c:pt idx="76">
                  <c:v>1584.2887413762908</c:v>
                </c:pt>
                <c:pt idx="77">
                  <c:v>1584.2887413762908</c:v>
                </c:pt>
                <c:pt idx="78">
                  <c:v>1584.2887413762908</c:v>
                </c:pt>
                <c:pt idx="79">
                  <c:v>1584.2887413762908</c:v>
                </c:pt>
                <c:pt idx="80">
                  <c:v>1584.2887413762908</c:v>
                </c:pt>
                <c:pt idx="81">
                  <c:v>1584.2887413762908</c:v>
                </c:pt>
                <c:pt idx="82">
                  <c:v>1584.2887413762908</c:v>
                </c:pt>
                <c:pt idx="83">
                  <c:v>1584.2887413762908</c:v>
                </c:pt>
                <c:pt idx="84">
                  <c:v>1584.2887413762908</c:v>
                </c:pt>
                <c:pt idx="85">
                  <c:v>1584.2887413762908</c:v>
                </c:pt>
                <c:pt idx="86">
                  <c:v>1584.2887413762908</c:v>
                </c:pt>
                <c:pt idx="87">
                  <c:v>1584.2887413762908</c:v>
                </c:pt>
                <c:pt idx="88">
                  <c:v>1584.2887413762908</c:v>
                </c:pt>
                <c:pt idx="89">
                  <c:v>1584.2887413762908</c:v>
                </c:pt>
                <c:pt idx="90">
                  <c:v>1584.2887413762908</c:v>
                </c:pt>
                <c:pt idx="91">
                  <c:v>1583.4355855021406</c:v>
                </c:pt>
                <c:pt idx="92">
                  <c:v>1580.8870538162193</c:v>
                </c:pt>
                <c:pt idx="93">
                  <c:v>1576.67568670111</c:v>
                </c:pt>
                <c:pt idx="94">
                  <c:v>1570.8548392629471</c:v>
                </c:pt>
                <c:pt idx="95">
                  <c:v>1563.497406069305</c:v>
                </c:pt>
                <c:pt idx="96">
                  <c:v>1554.6941186389142</c:v>
                </c:pt>
                <c:pt idx="97">
                  <c:v>1544.5514913842048</c:v>
                </c:pt>
                <c:pt idx="98">
                  <c:v>1533.1895039464521</c:v>
                </c:pt>
                <c:pt idx="99">
                  <c:v>1520.7391143895309</c:v>
                </c:pt>
                <c:pt idx="100">
                  <c:v>1507.3396985124059</c:v>
                </c:pt>
                <c:pt idx="101">
                  <c:v>1493.1365060604153</c:v>
                </c:pt>
                <c:pt idx="102">
                  <c:v>1478.2782157029108</c:v>
                </c:pt>
                <c:pt idx="103">
                  <c:v>1462.9146583985316</c:v>
                </c:pt>
                <c:pt idx="104">
                  <c:v>1447.1947644076893</c:v>
                </c:pt>
                <c:pt idx="105">
                  <c:v>1431.2647739423776</c:v>
                </c:pt>
                <c:pt idx="106">
                  <c:v>1415.2667363563583</c:v>
                </c:pt>
                <c:pt idx="107">
                  <c:v>1399.3373087703571</c:v>
                </c:pt>
                <c:pt idx="108">
                  <c:v>1383.6068527582609</c:v>
                </c:pt>
                <c:pt idx="109">
                  <c:v>1368.1988176074863</c:v>
                </c:pt>
                <c:pt idx="110">
                  <c:v>1353.2293908969555</c:v>
                </c:pt>
                <c:pt idx="111">
                  <c:v>1338.807391702368</c:v>
                </c:pt>
                <c:pt idx="112">
                  <c:v>1325.0343784833353</c:v>
                </c:pt>
                <c:pt idx="113">
                  <c:v>1312.004942370344</c:v>
                </c:pt>
                <c:pt idx="114">
                  <c:v>1299.8071568326795</c:v>
                </c:pt>
                <c:pt idx="115">
                  <c:v>1288.5231562321546</c:v>
                </c:pt>
                <c:pt idx="116">
                  <c:v>1278.2298182219802</c:v>
                </c:pt>
                <c:pt idx="117">
                  <c:v>1268.9995280356065</c:v>
                </c:pt>
                <c:pt idx="118">
                  <c:v>1260.9010061704907</c:v>
                </c:pt>
                <c:pt idx="119">
                  <c:v>1254.00018459935</c:v>
                </c:pt>
                <c:pt idx="120">
                  <c:v>1248.3611202794152</c:v>
                </c:pt>
                <c:pt idx="121">
                  <c:v>1244.0469382687256</c:v>
                </c:pt>
                <c:pt idx="122">
                  <c:v>1241.1208001298967</c:v>
                </c:pt>
                <c:pt idx="123">
                  <c:v>1239.6468964741878</c:v>
                </c:pt>
                <c:pt idx="124">
                  <c:v>1239.6914654698217</c:v>
                </c:pt>
                <c:pt idx="125">
                  <c:v>1241.323841929415</c:v>
                </c:pt>
                <c:pt idx="126">
                  <c:v>1244.6175442413903</c:v>
                </c:pt>
                <c:pt idx="127">
                  <c:v>1249.6514089727575</c:v>
                </c:pt>
                <c:pt idx="128">
                  <c:v>1256.5107855097926</c:v>
                </c:pt>
                <c:pt idx="129">
                  <c:v>1265.2888056919207</c:v>
                </c:pt>
                <c:pt idx="130">
                  <c:v>1276.0877461131124</c:v>
                </c:pt>
                <c:pt idx="131">
                  <c:v>1289.0205037023147</c:v>
                </c:pt>
                <c:pt idx="132">
                  <c:v>1304.2122084458088</c:v>
                </c:pt>
                <c:pt idx="133">
                  <c:v>1321.8020007847688</c:v>
                </c:pt>
                <c:pt idx="134">
                  <c:v>1341.9450054265967</c:v>
                </c:pt>
                <c:pt idx="135">
                  <c:v>1364.8145381771055</c:v>
                </c:pt>
                <c:pt idx="136">
                  <c:v>1390.6045880762574</c:v>
                </c:pt>
                <c:pt idx="137">
                  <c:v>1419.5326237639279</c:v>
                </c:pt>
                <c:pt idx="138">
                  <c:v>1451.8427807951402</c:v>
                </c:pt>
                <c:pt idx="139">
                  <c:v>1487.8094957681303</c:v>
                </c:pt>
                <c:pt idx="140">
                  <c:v>1527.7416638466318</c:v>
                </c:pt>
                <c:pt idx="141">
                  <c:v>1571.9874087914839</c:v>
                </c:pt>
                <c:pt idx="142">
                  <c:v>1620.939569219463</c:v>
                </c:pt>
                <c:pt idx="143">
                  <c:v>1675.0420217313749</c:v>
                </c:pt>
                <c:pt idx="144">
                  <c:v>1734.7969810228346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Лист1!$Q$34</c:f>
              <c:strCache>
                <c:ptCount val="1"/>
                <c:pt idx="0">
                  <c:v>Суммарная сила, Н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Лист1!$B$35:$B$179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Лист1!$Q$35:$Q$179</c:f>
              <c:numCache>
                <c:formatCode>0.0</c:formatCode>
                <c:ptCount val="145"/>
                <c:pt idx="0">
                  <c:v>-1897024.4970043306</c:v>
                </c:pt>
                <c:pt idx="1">
                  <c:v>-1893375.5698615627</c:v>
                </c:pt>
                <c:pt idx="2">
                  <c:v>-1882445.3765479412</c:v>
                </c:pt>
                <c:pt idx="3">
                  <c:v>-1864283.6020406077</c:v>
                </c:pt>
                <c:pt idx="4">
                  <c:v>-1838972.79046336</c:v>
                </c:pt>
                <c:pt idx="5">
                  <c:v>-1806627.9501747801</c:v>
                </c:pt>
                <c:pt idx="6">
                  <c:v>-1767396.0035754479</c:v>
                </c:pt>
                <c:pt idx="7">
                  <c:v>-1721455.0843024096</c:v>
                </c:pt>
                <c:pt idx="8">
                  <c:v>-1669013.6852190604</c:v>
                </c:pt>
                <c:pt idx="9">
                  <c:v>-1610309.6613320725</c:v>
                </c:pt>
                <c:pt idx="10">
                  <c:v>-1545609.0924702855</c:v>
                </c:pt>
                <c:pt idx="11">
                  <c:v>-1475205.0112403156</c:v>
                </c:pt>
                <c:pt idx="12">
                  <c:v>-1399416.0024265759</c:v>
                </c:pt>
                <c:pt idx="13">
                  <c:v>-1318584.6806263668</c:v>
                </c:pt>
                <c:pt idx="14">
                  <c:v>-1233076.0535006041</c:v>
                </c:pt>
                <c:pt idx="15">
                  <c:v>-1143275.7785747426</c:v>
                </c:pt>
                <c:pt idx="16">
                  <c:v>-1049588.3220398466</c:v>
                </c:pt>
                <c:pt idx="17">
                  <c:v>-952435.02847802918</c:v>
                </c:pt>
                <c:pt idx="18">
                  <c:v>-852252.11086733046</c:v>
                </c:pt>
                <c:pt idx="19">
                  <c:v>-749488.57060644368</c:v>
                </c:pt>
                <c:pt idx="20">
                  <c:v>-644604.05763763643</c:v>
                </c:pt>
                <c:pt idx="21">
                  <c:v>-538066.68103512167</c:v>
                </c:pt>
                <c:pt idx="22">
                  <c:v>-430350.78066461376</c:v>
                </c:pt>
                <c:pt idx="23">
                  <c:v>-321934.67070666503</c:v>
                </c:pt>
                <c:pt idx="24">
                  <c:v>-213298.36597077057</c:v>
                </c:pt>
                <c:pt idx="25">
                  <c:v>-104921.30200842531</c:v>
                </c:pt>
                <c:pt idx="26">
                  <c:v>2719.9399389917057</c:v>
                </c:pt>
                <c:pt idx="27">
                  <c:v>109153.89214764741</c:v>
                </c:pt>
                <c:pt idx="28">
                  <c:v>213916.43284370069</c:v>
                </c:pt>
                <c:pt idx="29">
                  <c:v>316552.98106316495</c:v>
                </c:pt>
                <c:pt idx="30">
                  <c:v>416620.64332682954</c:v>
                </c:pt>
                <c:pt idx="31">
                  <c:v>513690.30175469792</c:v>
                </c:pt>
                <c:pt idx="32">
                  <c:v>607348.63353167078</c:v>
                </c:pt>
                <c:pt idx="33">
                  <c:v>697200.05197254103</c:v>
                </c:pt>
                <c:pt idx="34">
                  <c:v>782868.55981807597</c:v>
                </c:pt>
                <c:pt idx="35">
                  <c:v>863999.50582322467</c:v>
                </c:pt>
                <c:pt idx="36">
                  <c:v>940261.23617119319</c:v>
                </c:pt>
                <c:pt idx="37">
                  <c:v>1011346.6327609544</c:v>
                </c:pt>
                <c:pt idx="38">
                  <c:v>1076974.5309682339</c:v>
                </c:pt>
                <c:pt idx="39">
                  <c:v>1136891.0100684024</c:v>
                </c:pt>
                <c:pt idx="40">
                  <c:v>1190870.550131185</c:v>
                </c:pt>
                <c:pt idx="41">
                  <c:v>1238717.0498485935</c:v>
                </c:pt>
                <c:pt idx="42">
                  <c:v>1280264.7004358808</c:v>
                </c:pt>
                <c:pt idx="43">
                  <c:v>1315378.7114472243</c:v>
                </c:pt>
                <c:pt idx="44">
                  <c:v>1343955.8850699381</c:v>
                </c:pt>
                <c:pt idx="45">
                  <c:v>1365925.0361996831</c:v>
                </c:pt>
                <c:pt idx="46">
                  <c:v>1381247.2563508637</c:v>
                </c:pt>
                <c:pt idx="47">
                  <c:v>1389916.0202174645</c:v>
                </c:pt>
                <c:pt idx="48">
                  <c:v>1391957.1344662919</c:v>
                </c:pt>
                <c:pt idx="49">
                  <c:v>1387428.5291132103</c:v>
                </c:pt>
                <c:pt idx="50">
                  <c:v>1376419.8925997706</c:v>
                </c:pt>
                <c:pt idx="51">
                  <c:v>1359052.1524488442</c:v>
                </c:pt>
                <c:pt idx="52">
                  <c:v>1335476.804129841</c:v>
                </c:pt>
                <c:pt idx="53">
                  <c:v>1305875.091503103</c:v>
                </c:pt>
                <c:pt idx="54">
                  <c:v>1270457.0429355367</c:v>
                </c:pt>
                <c:pt idx="55">
                  <c:v>1229460.3678819856</c:v>
                </c:pt>
                <c:pt idx="56">
                  <c:v>1183149.2194057656</c:v>
                </c:pt>
                <c:pt idx="57">
                  <c:v>1131812.8287639609</c:v>
                </c:pt>
                <c:pt idx="58">
                  <c:v>1075764.0188052668</c:v>
                </c:pt>
                <c:pt idx="59">
                  <c:v>1015337.6035173733</c:v>
                </c:pt>
                <c:pt idx="60">
                  <c:v>950888.68161423004</c:v>
                </c:pt>
                <c:pt idx="61">
                  <c:v>882790.83256831835</c:v>
                </c:pt>
                <c:pt idx="62">
                  <c:v>811434.22396680317</c:v>
                </c:pt>
                <c:pt idx="63">
                  <c:v>737223.63950077561</c:v>
                </c:pt>
                <c:pt idx="64">
                  <c:v>660576.43728172325</c:v>
                </c:pt>
                <c:pt idx="65">
                  <c:v>581920.44851692312</c:v>
                </c:pt>
                <c:pt idx="66">
                  <c:v>501691.82686404022</c:v>
                </c:pt>
                <c:pt idx="67">
                  <c:v>420332.85902343527</c:v>
                </c:pt>
                <c:pt idx="68">
                  <c:v>338289.74731334799</c:v>
                </c:pt>
                <c:pt idx="69">
                  <c:v>256010.37510735777</c:v>
                </c:pt>
                <c:pt idx="70">
                  <c:v>173942.06609464405</c:v>
                </c:pt>
                <c:pt idx="71">
                  <c:v>92529.348351234366</c:v>
                </c:pt>
                <c:pt idx="72">
                  <c:v>12211.734184412766</c:v>
                </c:pt>
                <c:pt idx="73">
                  <c:v>-66578.473366969178</c:v>
                </c:pt>
                <c:pt idx="74">
                  <c:v>-143418.33662613097</c:v>
                </c:pt>
                <c:pt idx="75">
                  <c:v>-217896.39140081199</c:v>
                </c:pt>
                <c:pt idx="76">
                  <c:v>-289614.69680596289</c:v>
                </c:pt>
                <c:pt idx="77">
                  <c:v>-358190.81674506632</c:v>
                </c:pt>
                <c:pt idx="78">
                  <c:v>-423259.72334442066</c:v>
                </c:pt>
                <c:pt idx="79">
                  <c:v>-484475.61301802064</c:v>
                </c:pt>
                <c:pt idx="80">
                  <c:v>-541513.62626941979</c:v>
                </c:pt>
                <c:pt idx="81">
                  <c:v>-594071.4628091522</c:v>
                </c:pt>
                <c:pt idx="82">
                  <c:v>-641870.88407949149</c:v>
                </c:pt>
                <c:pt idx="83">
                  <c:v>-684659.09583016066</c:v>
                </c:pt>
                <c:pt idx="84">
                  <c:v>-722210.00397629384</c:v>
                </c:pt>
                <c:pt idx="85">
                  <c:v>-754325.3375906708</c:v>
                </c:pt>
                <c:pt idx="86">
                  <c:v>-780835.6335329389</c:v>
                </c:pt>
                <c:pt idx="87">
                  <c:v>-801601.07789605961</c:v>
                </c:pt>
                <c:pt idx="88">
                  <c:v>-816512.20015124255</c:v>
                </c:pt>
                <c:pt idx="89">
                  <c:v>-825490.41659373394</c:v>
                </c:pt>
                <c:pt idx="90">
                  <c:v>-828488.4204295309</c:v>
                </c:pt>
                <c:pt idx="91">
                  <c:v>-825491.26974960824</c:v>
                </c:pt>
                <c:pt idx="92">
                  <c:v>-816515.60183880269</c:v>
                </c:pt>
                <c:pt idx="93">
                  <c:v>-801608.69095073477</c:v>
                </c:pt>
                <c:pt idx="94">
                  <c:v>-780849.06743505213</c:v>
                </c:pt>
                <c:pt idx="95">
                  <c:v>-754346.12892597774</c:v>
                </c:pt>
                <c:pt idx="96">
                  <c:v>-722239.59859903099</c:v>
                </c:pt>
                <c:pt idx="97">
                  <c:v>-684698.83308015298</c:v>
                </c:pt>
                <c:pt idx="98">
                  <c:v>-641921.98331692175</c:v>
                </c:pt>
                <c:pt idx="99">
                  <c:v>-594135.01243613916</c:v>
                </c:pt>
                <c:pt idx="100">
                  <c:v>-541590.57531228405</c:v>
                </c:pt>
                <c:pt idx="101">
                  <c:v>-484566.76525333687</c:v>
                </c:pt>
                <c:pt idx="102">
                  <c:v>-423365.73387009458</c:v>
                </c:pt>
                <c:pt idx="103">
                  <c:v>-358312.19082804368</c:v>
                </c:pt>
                <c:pt idx="104">
                  <c:v>-289751.79078293109</c:v>
                </c:pt>
                <c:pt idx="105">
                  <c:v>-218049.41536824545</c:v>
                </c:pt>
                <c:pt idx="106">
                  <c:v>-143587.35863115144</c:v>
                </c:pt>
                <c:pt idx="107">
                  <c:v>-66763.424799575601</c:v>
                </c:pt>
                <c:pt idx="108">
                  <c:v>12011.052295794201</c:v>
                </c:pt>
                <c:pt idx="109">
                  <c:v>92313.258427464956</c:v>
                </c:pt>
                <c:pt idx="110">
                  <c:v>173711.00674416416</c:v>
                </c:pt>
                <c:pt idx="111">
                  <c:v>255764.89375768331</c:v>
                </c:pt>
                <c:pt idx="112">
                  <c:v>338030.49295045546</c:v>
                </c:pt>
                <c:pt idx="113">
                  <c:v>420060.57522442972</c:v>
                </c:pt>
                <c:pt idx="114">
                  <c:v>501407.34527949698</c:v>
                </c:pt>
                <c:pt idx="115">
                  <c:v>581624.68293177837</c:v>
                </c:pt>
                <c:pt idx="116">
                  <c:v>660270.37835856946</c:v>
                </c:pt>
                <c:pt idx="117">
                  <c:v>736908.35028743441</c:v>
                </c:pt>
                <c:pt idx="118">
                  <c:v>811110.83623159782</c:v>
                </c:pt>
                <c:pt idx="119">
                  <c:v>882460.54401154094</c:v>
                </c:pt>
                <c:pt idx="120">
                  <c:v>950552.75399313192</c:v>
                </c:pt>
                <c:pt idx="121">
                  <c:v>1014997.3617142661</c:v>
                </c:pt>
                <c:pt idx="122">
                  <c:v>1075420.8508640199</c:v>
                </c:pt>
                <c:pt idx="123">
                  <c:v>1131468.1869190594</c:v>
                </c:pt>
                <c:pt idx="124">
                  <c:v>1182804.6221298587</c:v>
                </c:pt>
                <c:pt idx="125">
                  <c:v>1229117.402982539</c:v>
                </c:pt>
                <c:pt idx="126">
                  <c:v>1270117.3717384015</c:v>
                </c:pt>
                <c:pt idx="127">
                  <c:v>1305540.4541706995</c:v>
                </c:pt>
                <c:pt idx="128">
                  <c:v>1335149.0261739746</c:v>
                </c:pt>
                <c:pt idx="129">
                  <c:v>1358733.1525131594</c:v>
                </c:pt>
                <c:pt idx="130">
                  <c:v>1376111.6916045074</c:v>
                </c:pt>
                <c:pt idx="131">
                  <c:v>1387133.2608755361</c:v>
                </c:pt>
                <c:pt idx="132">
                  <c:v>1391677.0579333615</c:v>
                </c:pt>
                <c:pt idx="133">
                  <c:v>1389653.5334768733</c:v>
                </c:pt>
                <c:pt idx="134">
                  <c:v>1381004.9126149141</c:v>
                </c:pt>
                <c:pt idx="135">
                  <c:v>1365705.5619964839</c:v>
                </c:pt>
                <c:pt idx="136">
                  <c:v>1343762.2009166381</c:v>
                </c:pt>
                <c:pt idx="137">
                  <c:v>1315213.9553296119</c:v>
                </c:pt>
                <c:pt idx="138">
                  <c:v>1280132.2544752997</c:v>
                </c:pt>
                <c:pt idx="139">
                  <c:v>1238620.5706029853</c:v>
                </c:pt>
                <c:pt idx="140">
                  <c:v>1190814.0030536561</c:v>
                </c:pt>
                <c:pt idx="141">
                  <c:v>1136878.7087358176</c:v>
                </c:pt>
                <c:pt idx="142">
                  <c:v>1077011.1817960776</c:v>
                </c:pt>
                <c:pt idx="143">
                  <c:v>1011437.3860413092</c:v>
                </c:pt>
                <c:pt idx="144">
                  <c:v>940411.74441084045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Лист1!$R$34</c:f>
              <c:strCache>
                <c:ptCount val="1"/>
                <c:pt idx="0">
                  <c:v>Боковая сила, Н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Лист1!$B$35:$B$179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Лист1!$R$35:$R$179</c:f>
              <c:numCache>
                <c:formatCode>0.0</c:formatCode>
                <c:ptCount val="145"/>
                <c:pt idx="0">
                  <c:v>0</c:v>
                </c:pt>
                <c:pt idx="1">
                  <c:v>-169414.74262169443</c:v>
                </c:pt>
                <c:pt idx="2">
                  <c:v>-340778.9417176788</c:v>
                </c:pt>
                <c:pt idx="3">
                  <c:v>-516370.27236529096</c:v>
                </c:pt>
                <c:pt idx="4">
                  <c:v>-699222.82116178365</c:v>
                </c:pt>
                <c:pt idx="5">
                  <c:v>-893813.70165920712</c:v>
                </c:pt>
                <c:pt idx="6">
                  <c:v>-1107342.6308733402</c:v>
                </c:pt>
                <c:pt idx="7">
                  <c:v>-1352449.8570102009</c:v>
                </c:pt>
                <c:pt idx="8">
                  <c:v>-1653907.8386002539</c:v>
                </c:pt>
                <c:pt idx="9">
                  <c:v>-2068820.8671314211</c:v>
                </c:pt>
                <c:pt idx="10">
                  <c:v>-2771978.2533268682</c:v>
                </c:pt>
                <c:pt idx="11">
                  <c:v>-4843834.5551584885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-1590775.3143376538</c:v>
                </c:pt>
                <c:pt idx="80">
                  <c:v>-971179.58428927069</c:v>
                </c:pt>
                <c:pt idx="81">
                  <c:v>-763224.28433435201</c:v>
                </c:pt>
                <c:pt idx="82">
                  <c:v>-636061.46309639781</c:v>
                </c:pt>
                <c:pt idx="83">
                  <c:v>-537897.91246947728</c:v>
                </c:pt>
                <c:pt idx="84">
                  <c:v>-452492.7770733271</c:v>
                </c:pt>
                <c:pt idx="85">
                  <c:v>-373195.99875670089</c:v>
                </c:pt>
                <c:pt idx="86">
                  <c:v>-296892.97056156077</c:v>
                </c:pt>
                <c:pt idx="87">
                  <c:v>-222027.89665071791</c:v>
                </c:pt>
                <c:pt idx="88">
                  <c:v>-147813.14078678581</c:v>
                </c:pt>
                <c:pt idx="89">
                  <c:v>-73862.919058435305</c:v>
                </c:pt>
                <c:pt idx="90">
                  <c:v>-2.5920227883242388E-10</c:v>
                </c:pt>
                <c:pt idx="91">
                  <c:v>73862.995396793209</c:v>
                </c:pt>
                <c:pt idx="92">
                  <c:v>147813.75659402262</c:v>
                </c:pt>
                <c:pt idx="93">
                  <c:v>222030.00531868605</c:v>
                </c:pt>
                <c:pt idx="94">
                  <c:v>296898.07846255007</c:v>
                </c:pt>
                <c:pt idx="95">
                  <c:v>373206.28509173309</c:v>
                </c:pt>
                <c:pt idx="96">
                  <c:v>452511.31926044077</c:v>
                </c:pt>
                <c:pt idx="97">
                  <c:v>537929.13177839713</c:v>
                </c:pt>
                <c:pt idx="98">
                  <c:v>636112.09984676063</c:v>
                </c:pt>
                <c:pt idx="99">
                  <c:v>763305.92875192186</c:v>
                </c:pt>
                <c:pt idx="100">
                  <c:v>971317.58883030841</c:v>
                </c:pt>
                <c:pt idx="101">
                  <c:v>1591074.6126343822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Лист1!$S$34</c:f>
              <c:strCache>
                <c:ptCount val="1"/>
                <c:pt idx="0">
                  <c:v>Сила вдоль шатуна, Н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Лист1!$B$35:$B$179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Лист1!$S$35:$S$179</c:f>
              <c:numCache>
                <c:formatCode>0.0</c:formatCode>
                <c:ptCount val="145"/>
                <c:pt idx="0">
                  <c:v>-1897024.4970043306</c:v>
                </c:pt>
                <c:pt idx="1">
                  <c:v>-1900939.8737377708</c:v>
                </c:pt>
                <c:pt idx="2">
                  <c:v>-1913042.310772279</c:v>
                </c:pt>
                <c:pt idx="3">
                  <c:v>-1934474.5041018524</c:v>
                </c:pt>
                <c:pt idx="4">
                  <c:v>-1967417.9722921208</c:v>
                </c:pt>
                <c:pt idx="5">
                  <c:v>-2015640.7129313652</c:v>
                </c:pt>
                <c:pt idx="6">
                  <c:v>-2085640.5096765731</c:v>
                </c:pt>
                <c:pt idx="7">
                  <c:v>-2189184.3739158949</c:v>
                </c:pt>
                <c:pt idx="8">
                  <c:v>-2349684.6213974915</c:v>
                </c:pt>
                <c:pt idx="9">
                  <c:v>-2621663.0190888033</c:v>
                </c:pt>
                <c:pt idx="10">
                  <c:v>-3173762.8934190869</c:v>
                </c:pt>
                <c:pt idx="11">
                  <c:v>-5063493.1641047932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-1662913.92450579</c:v>
                </c:pt>
                <c:pt idx="80">
                  <c:v>-1111947.2974811969</c:v>
                </c:pt>
                <c:pt idx="81">
                  <c:v>-967177.44551963662</c:v>
                </c:pt>
                <c:pt idx="82">
                  <c:v>-903643.965655345</c:v>
                </c:pt>
                <c:pt idx="83">
                  <c:v>-870684.92679154291</c:v>
                </c:pt>
                <c:pt idx="84">
                  <c:v>-852254.07194508018</c:v>
                </c:pt>
                <c:pt idx="85">
                  <c:v>-841594.89567088685</c:v>
                </c:pt>
                <c:pt idx="86">
                  <c:v>-835374.00160865299</c:v>
                </c:pt>
                <c:pt idx="87">
                  <c:v>-831781.62697625544</c:v>
                </c:pt>
                <c:pt idx="88">
                  <c:v>-829783.64504554856</c:v>
                </c:pt>
                <c:pt idx="89">
                  <c:v>-828788.36785993166</c:v>
                </c:pt>
                <c:pt idx="90">
                  <c:v>-828488.4204295309</c:v>
                </c:pt>
                <c:pt idx="91">
                  <c:v>-828789.22442428453</c:v>
                </c:pt>
                <c:pt idx="92">
                  <c:v>-829787.10202353657</c:v>
                </c:pt>
                <c:pt idx="93">
                  <c:v>-831789.52666498895</c:v>
                </c:pt>
                <c:pt idx="94">
                  <c:v>-835388.37381719961</c:v>
                </c:pt>
                <c:pt idx="95">
                  <c:v>-841618.09240152373</c:v>
                </c:pt>
                <c:pt idx="96">
                  <c:v>-852288.99549584347</c:v>
                </c:pt>
                <c:pt idx="97">
                  <c:v>-870735.460881882</c:v>
                </c:pt>
                <c:pt idx="98">
                  <c:v>-903715.90460552671</c:v>
                </c:pt>
                <c:pt idx="99">
                  <c:v>-967280.90742572048</c:v>
                </c:pt>
                <c:pt idx="100">
                  <c:v>-1112105.3051029902</c:v>
                </c:pt>
                <c:pt idx="101">
                  <c:v>-1663226.7954063667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Лист1!$T$34</c:f>
              <c:strCache>
                <c:ptCount val="1"/>
                <c:pt idx="0">
                  <c:v>Тангенциальная сила на кривошипе, Н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Лист1!$B$35:$B$179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Лист1!$T$35:$T$179</c:f>
              <c:numCache>
                <c:formatCode>0.0</c:formatCode>
                <c:ptCount val="145"/>
                <c:pt idx="0">
                  <c:v>0</c:v>
                </c:pt>
                <c:pt idx="1">
                  <c:v>-236329.80820217516</c:v>
                </c:pt>
                <c:pt idx="2">
                  <c:v>-478921.37508527539</c:v>
                </c:pt>
                <c:pt idx="3">
                  <c:v>-735084.20019596419</c:v>
                </c:pt>
                <c:pt idx="4">
                  <c:v>-1014592.4312888139</c:v>
                </c:pt>
                <c:pt idx="5">
                  <c:v>-1332083.2847713246</c:v>
                </c:pt>
                <c:pt idx="6">
                  <c:v>-1711808.989106901</c:v>
                </c:pt>
                <c:pt idx="7">
                  <c:v>-2198441.0047142142</c:v>
                </c:pt>
                <c:pt idx="8">
                  <c:v>-2885880.0681972648</c:v>
                </c:pt>
                <c:pt idx="9">
                  <c:v>-4013431.5617745644</c:v>
                </c:pt>
                <c:pt idx="10">
                  <c:v>-6434218.0559289549</c:v>
                </c:pt>
                <c:pt idx="11">
                  <c:v>-17312154.467603467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4439649.095865069</c:v>
                </c:pt>
                <c:pt idx="80">
                  <c:v>1493651.0150960619</c:v>
                </c:pt>
                <c:pt idx="81">
                  <c:v>882876.72414883308</c:v>
                </c:pt>
                <c:pt idx="82">
                  <c:v>611698.45834995399</c:v>
                </c:pt>
                <c:pt idx="83">
                  <c:v>453090.9887189907</c:v>
                </c:pt>
                <c:pt idx="84">
                  <c:v>345108.34428170603</c:v>
                </c:pt>
                <c:pt idx="85">
                  <c:v>263904.82083293563</c:v>
                </c:pt>
                <c:pt idx="86">
                  <c:v>198277.06185010893</c:v>
                </c:pt>
                <c:pt idx="87">
                  <c:v>142180.38023401826</c:v>
                </c:pt>
                <c:pt idx="88">
                  <c:v>91966.97056529914</c:v>
                </c:pt>
                <c:pt idx="89">
                  <c:v>45188.539925237805</c:v>
                </c:pt>
                <c:pt idx="90">
                  <c:v>2.6642063717858454E-10</c:v>
                </c:pt>
                <c:pt idx="91">
                  <c:v>-45188.586628224373</c:v>
                </c:pt>
                <c:pt idx="92">
                  <c:v>-91967.35371070652</c:v>
                </c:pt>
                <c:pt idx="93">
                  <c:v>-142181.73056529625</c:v>
                </c:pt>
                <c:pt idx="94">
                  <c:v>-198280.47311174459</c:v>
                </c:pt>
                <c:pt idx="95">
                  <c:v>-263912.09479464137</c:v>
                </c:pt>
                <c:pt idx="96">
                  <c:v>-345122.48608422407</c:v>
                </c:pt>
                <c:pt idx="97">
                  <c:v>-453117.28587913531</c:v>
                </c:pt>
                <c:pt idx="98">
                  <c:v>-611747.15556544228</c:v>
                </c:pt>
                <c:pt idx="99">
                  <c:v>-882971.16815095383</c:v>
                </c:pt>
                <c:pt idx="100">
                  <c:v>-1493863.2627855113</c:v>
                </c:pt>
                <c:pt idx="101">
                  <c:v>-4440484.398877657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Лист1!$U$34</c:f>
              <c:strCache>
                <c:ptCount val="1"/>
                <c:pt idx="0">
                  <c:v>Радиальная сила на кривошипе, Н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Лист1!$B$35:$B$179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Лист1!$U$35:$U$179</c:f>
              <c:numCache>
                <c:formatCode>0.0</c:formatCode>
                <c:ptCount val="145"/>
                <c:pt idx="0">
                  <c:v>-1897024.4970043306</c:v>
                </c:pt>
                <c:pt idx="1">
                  <c:v>-1893845.7620439534</c:v>
                </c:pt>
                <c:pt idx="2">
                  <c:v>-1884224.3201888395</c:v>
                </c:pt>
                <c:pt idx="3">
                  <c:v>-1867869.6677614618</c:v>
                </c:pt>
                <c:pt idx="4">
                  <c:v>-1844161.2479131955</c:v>
                </c:pt>
                <c:pt idx="5">
                  <c:v>-1811852.9962549217</c:v>
                </c:pt>
                <c:pt idx="6">
                  <c:v>-1768378.7263769514</c:v>
                </c:pt>
                <c:pt idx="7">
                  <c:v>-1708070.3478435939</c:v>
                </c:pt>
                <c:pt idx="8">
                  <c:v>-1616862.792683613</c:v>
                </c:pt>
                <c:pt idx="9">
                  <c:v>-1452536.6653509736</c:v>
                </c:pt>
                <c:pt idx="10">
                  <c:v>-1035584.0731491387</c:v>
                </c:pt>
                <c:pt idx="11">
                  <c:v>1533411.1338236085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3587245.1098966557</c:v>
                </c:pt>
                <c:pt idx="80">
                  <c:v>1726954.1080206158</c:v>
                </c:pt>
                <c:pt idx="81">
                  <c:v>1303814.585120705</c:v>
                </c:pt>
                <c:pt idx="82">
                  <c:v>1115462.0180986221</c:v>
                </c:pt>
                <c:pt idx="83">
                  <c:v>1010308.0237444305</c:v>
                </c:pt>
                <c:pt idx="84">
                  <c:v>944648.97795263038</c:v>
                </c:pt>
                <c:pt idx="85">
                  <c:v>901111.39374330558</c:v>
                </c:pt>
                <c:pt idx="86">
                  <c:v>871449.7239643822</c:v>
                </c:pt>
                <c:pt idx="87">
                  <c:v>851307.07284771674</c:v>
                </c:pt>
                <c:pt idx="88">
                  <c:v>838240.84919190744</c:v>
                </c:pt>
                <c:pt idx="89">
                  <c:v>830871.56967088836</c:v>
                </c:pt>
                <c:pt idx="90">
                  <c:v>828488.4204295309</c:v>
                </c:pt>
                <c:pt idx="91">
                  <c:v>830872.42838825937</c:v>
                </c:pt>
                <c:pt idx="92">
                  <c:v>838244.34140362008</c:v>
                </c:pt>
                <c:pt idx="93">
                  <c:v>851315.15797568066</c:v>
                </c:pt>
                <c:pt idx="94">
                  <c:v>871464.71683840826</c:v>
                </c:pt>
                <c:pt idx="95">
                  <c:v>901136.23091660847</c:v>
                </c:pt>
                <c:pt idx="96">
                  <c:v>944687.68764921173</c:v>
                </c:pt>
                <c:pt idx="97">
                  <c:v>1010366.6614850997</c:v>
                </c:pt>
                <c:pt idx="98">
                  <c:v>1115550.8198497528</c:v>
                </c:pt>
                <c:pt idx="99">
                  <c:v>1303954.0581230794</c:v>
                </c:pt>
                <c:pt idx="100">
                  <c:v>1727199.5080608607</c:v>
                </c:pt>
                <c:pt idx="101">
                  <c:v>3587920.0363565036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axId val="72424064"/>
        <c:axId val="72443008"/>
      </c:scatterChart>
      <c:valAx>
        <c:axId val="724240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443008"/>
        <c:crosses val="autoZero"/>
        <c:crossBetween val="midCat"/>
      </c:valAx>
      <c:valAx>
        <c:axId val="72443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424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634953464322659"/>
          <c:y val="0.11525423728813561"/>
          <c:w val="0.27817993795243023"/>
          <c:h val="0.2152542372881356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7559462254395056E-2"/>
          <c:y val="3.5593220338983052E-2"/>
          <c:w val="0.74457083764219256"/>
          <c:h val="0.9288135593220338"/>
        </c:manualLayout>
      </c:layout>
      <c:scatterChart>
        <c:scatterStyle val="smoothMarker"/>
        <c:ser>
          <c:idx val="0"/>
          <c:order val="0"/>
          <c:tx>
            <c:strRef>
              <c:f>Лист1!$CW$297</c:f>
              <c:strCache>
                <c:ptCount val="1"/>
                <c:pt idx="0">
                  <c:v>СилаТ цилиндра 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Лист1!$CW$298:$CW$442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Лист1!$CX$297</c:f>
              <c:strCache>
                <c:ptCount val="1"/>
                <c:pt idx="0">
                  <c:v>СилаТ цилиндра 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Лист1!$CX$298:$CX$442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Лист1!$CY$297</c:f>
              <c:strCache>
                <c:ptCount val="1"/>
                <c:pt idx="0">
                  <c:v>СилаТ цилиндра 4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Лист1!$CY$298:$CY$442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-3115928.8410394005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Лист1!$CZ$297</c:f>
              <c:strCache>
                <c:ptCount val="1"/>
                <c:pt idx="0">
                  <c:v>СилаТ цилиндра 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Лист1!$CZ$298:$CZ$442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-1827389.8622376295</c:v>
                </c:pt>
                <c:pt idx="80">
                  <c:v>-1700687.893579172</c:v>
                </c:pt>
                <c:pt idx="81">
                  <c:v>-1613124.5204829171</c:v>
                </c:pt>
                <c:pt idx="82">
                  <c:v>-1528478.850478444</c:v>
                </c:pt>
                <c:pt idx="83">
                  <c:v>-1437248.8067162447</c:v>
                </c:pt>
                <c:pt idx="84">
                  <c:v>-1333392.2161517492</c:v>
                </c:pt>
                <c:pt idx="85">
                  <c:v>-1210207.8333006254</c:v>
                </c:pt>
                <c:pt idx="86">
                  <c:v>-1056503.9218782543</c:v>
                </c:pt>
                <c:pt idx="87">
                  <c:v>-846582.06462766859</c:v>
                </c:pt>
                <c:pt idx="88">
                  <c:v>-492858.30217663542</c:v>
                </c:pt>
                <c:pt idx="89">
                  <c:v>955423.30004753824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Лист1!$DA$297</c:f>
              <c:strCache>
                <c:ptCount val="1"/>
                <c:pt idx="0">
                  <c:v>СилаТ цилиндра 6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Лист1!$DA$298:$DA$442</c:f>
              <c:numCache>
                <c:formatCode>General</c:formatCode>
                <c:ptCount val="145"/>
                <c:pt idx="0">
                  <c:v>0</c:v>
                </c:pt>
                <c:pt idx="1">
                  <c:v>-3135301.0341558321</c:v>
                </c:pt>
                <c:pt idx="2">
                  <c:v>-1619155.5286792743</c:v>
                </c:pt>
                <c:pt idx="3">
                  <c:v>-1268189.5744861669</c:v>
                </c:pt>
                <c:pt idx="4">
                  <c:v>-1057024.9967436334</c:v>
                </c:pt>
                <c:pt idx="5">
                  <c:v>-895159.97958918347</c:v>
                </c:pt>
                <c:pt idx="6">
                  <c:v>-758723.7949654219</c:v>
                </c:pt>
                <c:pt idx="7">
                  <c:v>-640346.09900653793</c:v>
                </c:pt>
                <c:pt idx="8">
                  <c:v>-540028.47275717917</c:v>
                </c:pt>
                <c:pt idx="9">
                  <c:v>-465762.77604646073</c:v>
                </c:pt>
                <c:pt idx="10">
                  <c:v>-449219.89979788766</c:v>
                </c:pt>
                <c:pt idx="11">
                  <c:v>-707559.67036009906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-2309678.2908763392</c:v>
                </c:pt>
                <c:pt idx="92">
                  <c:v>-1698483.0227605226</c:v>
                </c:pt>
                <c:pt idx="93">
                  <c:v>-1610266.6565757352</c:v>
                </c:pt>
                <c:pt idx="94">
                  <c:v>-1587098.5564397117</c:v>
                </c:pt>
                <c:pt idx="95">
                  <c:v>-1586818.9191459813</c:v>
                </c:pt>
                <c:pt idx="96">
                  <c:v>-1597898.9255648982</c:v>
                </c:pt>
                <c:pt idx="97">
                  <c:v>-1617075.2717956384</c:v>
                </c:pt>
                <c:pt idx="98">
                  <c:v>-1645826.3813341295</c:v>
                </c:pt>
                <c:pt idx="99">
                  <c:v>-1692489.2518153097</c:v>
                </c:pt>
                <c:pt idx="100">
                  <c:v>-1786850.4628442975</c:v>
                </c:pt>
                <c:pt idx="101">
                  <c:v>-2120244.9843744198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Лист1!$DB$297</c:f>
              <c:strCache>
                <c:ptCount val="1"/>
                <c:pt idx="0">
                  <c:v>СилаТ цилиндра 7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Лист1!$DB$298:$DB$442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2649113.1507090386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-5810643.1939232983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Лист1!$DC$297</c:f>
              <c:strCache>
                <c:ptCount val="1"/>
                <c:pt idx="0">
                  <c:v>СилаТ цилиндра 8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Лист1!$DC$298:$DC$442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Лист1!$DD$297</c:f>
              <c:strCache>
                <c:ptCount val="1"/>
                <c:pt idx="0">
                  <c:v>СилаТ цилиндра 9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Лист1!$CI$298:$CI$442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Лист1!$DD$298:$DD$442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axId val="87986560"/>
        <c:axId val="87988480"/>
      </c:scatterChart>
      <c:valAx>
        <c:axId val="879865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7988480"/>
        <c:crosses val="autoZero"/>
        <c:crossBetween val="midCat"/>
      </c:valAx>
      <c:valAx>
        <c:axId val="87988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7986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591520165460199"/>
          <c:y val="0.35762711864406782"/>
          <c:w val="0.14994829369183046"/>
          <c:h val="0.286440677966101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036496350364965"/>
          <c:y val="4.8442988421463461E-2"/>
          <c:w val="0.69343065693430661"/>
          <c:h val="0.8961952857970739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Лист1!$BY$298:$BY$442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Лист1!$BZ$298:$BZ$442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Лист1!$CA$298:$CA$442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1.1292467587155635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Лист1!$CB$298:$CB$442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-0.52788900523947291</c:v>
                </c:pt>
                <c:pt idx="80">
                  <c:v>-0.36441697924833949</c:v>
                </c:pt>
                <c:pt idx="81">
                  <c:v>-0.21020887502615418</c:v>
                </c:pt>
                <c:pt idx="82">
                  <c:v>-6.0706798004714027E-2</c:v>
                </c:pt>
                <c:pt idx="83">
                  <c:v>8.7510714713732424E-2</c:v>
                </c:pt>
                <c:pt idx="84">
                  <c:v>0.23759015128641275</c:v>
                </c:pt>
                <c:pt idx="85">
                  <c:v>0.39308127794330183</c:v>
                </c:pt>
                <c:pt idx="86">
                  <c:v>0.55888972376084489</c:v>
                </c:pt>
                <c:pt idx="87">
                  <c:v>0.74341770621589665</c:v>
                </c:pt>
                <c:pt idx="88">
                  <c:v>0.96587335312415035</c:v>
                </c:pt>
                <c:pt idx="89">
                  <c:v>1.3142883957776208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4"/>
          <c:order val="4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Лист1!$CC$298:$CC$442</c:f>
              <c:numCache>
                <c:formatCode>0.000</c:formatCode>
                <c:ptCount val="145"/>
                <c:pt idx="0">
                  <c:v>0</c:v>
                </c:pt>
                <c:pt idx="1">
                  <c:v>1.3142883957776197</c:v>
                </c:pt>
                <c:pt idx="2">
                  <c:v>0.96587335312415012</c:v>
                </c:pt>
                <c:pt idx="3">
                  <c:v>0.74341770621589653</c:v>
                </c:pt>
                <c:pt idx="4">
                  <c:v>0.55888972376084267</c:v>
                </c:pt>
                <c:pt idx="5">
                  <c:v>0.39308127794330144</c:v>
                </c:pt>
                <c:pt idx="6">
                  <c:v>0.23759015128641242</c:v>
                </c:pt>
                <c:pt idx="7">
                  <c:v>8.7510714713732146E-2</c:v>
                </c:pt>
                <c:pt idx="8">
                  <c:v>-6.0706798004714221E-2</c:v>
                </c:pt>
                <c:pt idx="9">
                  <c:v>-0.21020887502615429</c:v>
                </c:pt>
                <c:pt idx="10">
                  <c:v>-0.36441697924833955</c:v>
                </c:pt>
                <c:pt idx="11">
                  <c:v>-0.52788900523947291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-1.3142883957776217</c:v>
                </c:pt>
                <c:pt idx="92">
                  <c:v>-0.9658733531241509</c:v>
                </c:pt>
                <c:pt idx="93">
                  <c:v>-0.74341770621589687</c:v>
                </c:pt>
                <c:pt idx="94">
                  <c:v>-0.55888972376084312</c:v>
                </c:pt>
                <c:pt idx="95">
                  <c:v>-0.39308127794330022</c:v>
                </c:pt>
                <c:pt idx="96">
                  <c:v>-0.23759015128641117</c:v>
                </c:pt>
                <c:pt idx="97">
                  <c:v>-8.7510714713732826E-2</c:v>
                </c:pt>
                <c:pt idx="98">
                  <c:v>6.0706798004713639E-2</c:v>
                </c:pt>
                <c:pt idx="99">
                  <c:v>0.21020887502615385</c:v>
                </c:pt>
                <c:pt idx="100">
                  <c:v>0.3644169792483391</c:v>
                </c:pt>
                <c:pt idx="101">
                  <c:v>0.52788900523947246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5"/>
          <c:order val="5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Лист1!$CD$298:$CD$442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1.1292467587155623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-1.1292467587155628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6"/>
          <c:order val="6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Лист1!$CE$298:$CE$442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ser>
          <c:idx val="7"/>
          <c:order val="7"/>
          <c:marker>
            <c:symbol val="none"/>
          </c:marker>
          <c:xVal>
            <c:numRef>
              <c:f>Лист1!$B$298:$B$442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Лист1!$CF$298:$CF$442</c:f>
              <c:numCache>
                <c:formatCode>0.000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1"/>
        </c:ser>
        <c:axId val="72550272"/>
        <c:axId val="72551808"/>
      </c:scatterChart>
      <c:valAx>
        <c:axId val="725502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72551808"/>
        <c:crosses val="autoZero"/>
        <c:crossBetween val="midCat"/>
      </c:valAx>
      <c:valAx>
        <c:axId val="72551808"/>
        <c:scaling>
          <c:orientation val="minMax"/>
        </c:scaling>
        <c:axPos val="l"/>
        <c:majorGridlines/>
        <c:numFmt formatCode="0.000" sourceLinked="1"/>
        <c:tickLblPos val="nextTo"/>
        <c:crossAx val="725502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21897810218978"/>
          <c:y val="0.1660902460164462"/>
          <c:w val="0.12226277372262777"/>
          <c:h val="0.6643609840657847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1888111888111889"/>
          <c:y val="8.8028169014084529E-2"/>
          <c:w val="0.83741258741258739"/>
          <c:h val="0.82746478873239426"/>
        </c:manualLayout>
      </c:layout>
      <c:scatterChart>
        <c:scatterStyle val="smoothMarker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Лист1!$B$35:$B$179</c:f>
              <c:numCache>
                <c:formatCode>General</c:formatCode>
                <c:ptCount val="14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</c:numCache>
            </c:numRef>
          </c:xVal>
          <c:yVal>
            <c:numRef>
              <c:f>Лист1!$L$35:$L$179</c:f>
              <c:numCache>
                <c:formatCode>0.0</c:formatCode>
                <c:ptCount val="145"/>
                <c:pt idx="0">
                  <c:v>-1898608.7857457069</c:v>
                </c:pt>
                <c:pt idx="1">
                  <c:v>-1894959.8586029389</c:v>
                </c:pt>
                <c:pt idx="2">
                  <c:v>-1884029.6652893175</c:v>
                </c:pt>
                <c:pt idx="3">
                  <c:v>-1865867.890781984</c:v>
                </c:pt>
                <c:pt idx="4">
                  <c:v>-1840557.0792047363</c:v>
                </c:pt>
                <c:pt idx="5">
                  <c:v>-1808212.2389161563</c:v>
                </c:pt>
                <c:pt idx="6">
                  <c:v>-1768980.2923168242</c:v>
                </c:pt>
                <c:pt idx="7">
                  <c:v>-1723039.3730437858</c:v>
                </c:pt>
                <c:pt idx="8">
                  <c:v>-1670597.9739604366</c:v>
                </c:pt>
                <c:pt idx="9">
                  <c:v>-1611893.9500734487</c:v>
                </c:pt>
                <c:pt idx="10">
                  <c:v>-1547193.3812116617</c:v>
                </c:pt>
                <c:pt idx="11">
                  <c:v>-1476789.2999816919</c:v>
                </c:pt>
                <c:pt idx="12">
                  <c:v>-1401000.2911679521</c:v>
                </c:pt>
                <c:pt idx="13">
                  <c:v>-1320168.969367743</c:v>
                </c:pt>
                <c:pt idx="14">
                  <c:v>-1234660.3422419804</c:v>
                </c:pt>
                <c:pt idx="15">
                  <c:v>-1144860.0673161189</c:v>
                </c:pt>
                <c:pt idx="16">
                  <c:v>-1051172.6107812228</c:v>
                </c:pt>
                <c:pt idx="17">
                  <c:v>-954019.31721940544</c:v>
                </c:pt>
                <c:pt idx="18">
                  <c:v>-853836.39960870671</c:v>
                </c:pt>
                <c:pt idx="19">
                  <c:v>-751072.85934781993</c:v>
                </c:pt>
                <c:pt idx="20">
                  <c:v>-646188.34637901268</c:v>
                </c:pt>
                <c:pt idx="21">
                  <c:v>-539650.96977649792</c:v>
                </c:pt>
                <c:pt idx="22">
                  <c:v>-431935.06940599007</c:v>
                </c:pt>
                <c:pt idx="23">
                  <c:v>-323518.95944804134</c:v>
                </c:pt>
                <c:pt idx="24">
                  <c:v>-214882.65471214685</c:v>
                </c:pt>
                <c:pt idx="25">
                  <c:v>-106505.5907498016</c:v>
                </c:pt>
                <c:pt idx="26">
                  <c:v>1135.651197615415</c:v>
                </c:pt>
                <c:pt idx="27">
                  <c:v>107569.60340627111</c:v>
                </c:pt>
                <c:pt idx="28">
                  <c:v>212332.14410232441</c:v>
                </c:pt>
                <c:pt idx="29">
                  <c:v>314968.69232178864</c:v>
                </c:pt>
                <c:pt idx="30">
                  <c:v>415036.35458545323</c:v>
                </c:pt>
                <c:pt idx="31">
                  <c:v>512106.01301332162</c:v>
                </c:pt>
                <c:pt idx="32">
                  <c:v>605764.34479029453</c:v>
                </c:pt>
                <c:pt idx="33">
                  <c:v>695615.76323116478</c:v>
                </c:pt>
                <c:pt idx="34">
                  <c:v>781284.27107669972</c:v>
                </c:pt>
                <c:pt idx="35">
                  <c:v>862415.21708184842</c:v>
                </c:pt>
                <c:pt idx="36">
                  <c:v>938676.94742981694</c:v>
                </c:pt>
                <c:pt idx="37">
                  <c:v>1009762.3440195782</c:v>
                </c:pt>
                <c:pt idx="38">
                  <c:v>1075390.2422268577</c:v>
                </c:pt>
                <c:pt idx="39">
                  <c:v>1135306.7213270261</c:v>
                </c:pt>
                <c:pt idx="40">
                  <c:v>1189286.2613898087</c:v>
                </c:pt>
                <c:pt idx="41">
                  <c:v>1237132.7611072173</c:v>
                </c:pt>
                <c:pt idx="42">
                  <c:v>1278680.4116945046</c:v>
                </c:pt>
                <c:pt idx="43">
                  <c:v>1313794.422705848</c:v>
                </c:pt>
                <c:pt idx="44">
                  <c:v>1342371.5963285619</c:v>
                </c:pt>
                <c:pt idx="45">
                  <c:v>1364340.7474583068</c:v>
                </c:pt>
                <c:pt idx="46">
                  <c:v>1379662.9676094875</c:v>
                </c:pt>
                <c:pt idx="47">
                  <c:v>1388331.7314760883</c:v>
                </c:pt>
                <c:pt idx="48">
                  <c:v>1390372.8457249156</c:v>
                </c:pt>
                <c:pt idx="49">
                  <c:v>1385844.240371834</c:v>
                </c:pt>
                <c:pt idx="50">
                  <c:v>1374835.6038583943</c:v>
                </c:pt>
                <c:pt idx="51">
                  <c:v>1357467.8637074679</c:v>
                </c:pt>
                <c:pt idx="52">
                  <c:v>1333892.5153884648</c:v>
                </c:pt>
                <c:pt idx="53">
                  <c:v>1304290.8027617268</c:v>
                </c:pt>
                <c:pt idx="54">
                  <c:v>1268872.7541941605</c:v>
                </c:pt>
                <c:pt idx="55">
                  <c:v>1227876.0791406094</c:v>
                </c:pt>
                <c:pt idx="56">
                  <c:v>1181564.9306643894</c:v>
                </c:pt>
                <c:pt idx="57">
                  <c:v>1130228.5400225846</c:v>
                </c:pt>
                <c:pt idx="58">
                  <c:v>1074179.7300638906</c:v>
                </c:pt>
                <c:pt idx="59">
                  <c:v>1013753.3147759971</c:v>
                </c:pt>
                <c:pt idx="60">
                  <c:v>949304.39287285379</c:v>
                </c:pt>
                <c:pt idx="61">
                  <c:v>881206.5438269421</c:v>
                </c:pt>
                <c:pt idx="62">
                  <c:v>809849.93522542692</c:v>
                </c:pt>
                <c:pt idx="63">
                  <c:v>735639.35075939936</c:v>
                </c:pt>
                <c:pt idx="64">
                  <c:v>658992.148540347</c:v>
                </c:pt>
                <c:pt idx="65">
                  <c:v>580336.15977554687</c:v>
                </c:pt>
                <c:pt idx="66">
                  <c:v>500107.53812266391</c:v>
                </c:pt>
                <c:pt idx="67">
                  <c:v>418748.57028205896</c:v>
                </c:pt>
                <c:pt idx="68">
                  <c:v>336705.45857197169</c:v>
                </c:pt>
                <c:pt idx="69">
                  <c:v>254426.08636598149</c:v>
                </c:pt>
                <c:pt idx="70">
                  <c:v>172357.77735326777</c:v>
                </c:pt>
                <c:pt idx="71">
                  <c:v>90945.059609858072</c:v>
                </c:pt>
                <c:pt idx="72">
                  <c:v>10627.445443036475</c:v>
                </c:pt>
                <c:pt idx="73">
                  <c:v>-68162.762108345472</c:v>
                </c:pt>
                <c:pt idx="74">
                  <c:v>-145002.62536750725</c:v>
                </c:pt>
                <c:pt idx="75">
                  <c:v>-219480.68014218827</c:v>
                </c:pt>
                <c:pt idx="76">
                  <c:v>-291198.98554733919</c:v>
                </c:pt>
                <c:pt idx="77">
                  <c:v>-359775.10548644263</c:v>
                </c:pt>
                <c:pt idx="78">
                  <c:v>-424844.01208579697</c:v>
                </c:pt>
                <c:pt idx="79">
                  <c:v>-486059.90175939695</c:v>
                </c:pt>
                <c:pt idx="80">
                  <c:v>-543097.91501079604</c:v>
                </c:pt>
                <c:pt idx="81">
                  <c:v>-595655.75155052845</c:v>
                </c:pt>
                <c:pt idx="82">
                  <c:v>-643455.17282086774</c:v>
                </c:pt>
                <c:pt idx="83">
                  <c:v>-686243.38457153691</c:v>
                </c:pt>
                <c:pt idx="84">
                  <c:v>-723794.29271767009</c:v>
                </c:pt>
                <c:pt idx="85">
                  <c:v>-755909.62633204705</c:v>
                </c:pt>
                <c:pt idx="86">
                  <c:v>-782419.92227431515</c:v>
                </c:pt>
                <c:pt idx="87">
                  <c:v>-803185.36663743586</c:v>
                </c:pt>
                <c:pt idx="88">
                  <c:v>-818096.4888926188</c:v>
                </c:pt>
                <c:pt idx="89">
                  <c:v>-827074.70533511019</c:v>
                </c:pt>
                <c:pt idx="90">
                  <c:v>-830072.70917090715</c:v>
                </c:pt>
                <c:pt idx="91">
                  <c:v>-827074.70533511043</c:v>
                </c:pt>
                <c:pt idx="92">
                  <c:v>-818096.48889261892</c:v>
                </c:pt>
                <c:pt idx="93">
                  <c:v>-803185.36663743586</c:v>
                </c:pt>
                <c:pt idx="94">
                  <c:v>-782419.92227431503</c:v>
                </c:pt>
                <c:pt idx="95">
                  <c:v>-755909.62633204705</c:v>
                </c:pt>
                <c:pt idx="96">
                  <c:v>-723794.29271766986</c:v>
                </c:pt>
                <c:pt idx="97">
                  <c:v>-686243.38457153714</c:v>
                </c:pt>
                <c:pt idx="98">
                  <c:v>-643455.1728208682</c:v>
                </c:pt>
                <c:pt idx="99">
                  <c:v>-595655.75155052869</c:v>
                </c:pt>
                <c:pt idx="100">
                  <c:v>-543097.91501079651</c:v>
                </c:pt>
                <c:pt idx="101">
                  <c:v>-486059.9017593973</c:v>
                </c:pt>
                <c:pt idx="102">
                  <c:v>-424844.0120857975</c:v>
                </c:pt>
                <c:pt idx="103">
                  <c:v>-359775.10548644222</c:v>
                </c:pt>
                <c:pt idx="104">
                  <c:v>-291198.98554733879</c:v>
                </c:pt>
                <c:pt idx="105">
                  <c:v>-219480.68014218783</c:v>
                </c:pt>
                <c:pt idx="106">
                  <c:v>-145002.6253675078</c:v>
                </c:pt>
                <c:pt idx="107">
                  <c:v>-68162.762108345953</c:v>
                </c:pt>
                <c:pt idx="108">
                  <c:v>10627.44544303594</c:v>
                </c:pt>
                <c:pt idx="109">
                  <c:v>90945.059609857475</c:v>
                </c:pt>
                <c:pt idx="110">
                  <c:v>172357.77735326721</c:v>
                </c:pt>
                <c:pt idx="111">
                  <c:v>254426.08636598094</c:v>
                </c:pt>
                <c:pt idx="112">
                  <c:v>336705.45857197215</c:v>
                </c:pt>
                <c:pt idx="113">
                  <c:v>418748.57028205937</c:v>
                </c:pt>
                <c:pt idx="114">
                  <c:v>500107.53812266432</c:v>
                </c:pt>
                <c:pt idx="115">
                  <c:v>580336.15977554617</c:v>
                </c:pt>
                <c:pt idx="116">
                  <c:v>658992.14854034747</c:v>
                </c:pt>
                <c:pt idx="117">
                  <c:v>735639.35075939877</c:v>
                </c:pt>
                <c:pt idx="118">
                  <c:v>809849.93522542727</c:v>
                </c:pt>
                <c:pt idx="119">
                  <c:v>881206.54382694163</c:v>
                </c:pt>
                <c:pt idx="120">
                  <c:v>949304.39287285251</c:v>
                </c:pt>
                <c:pt idx="121">
                  <c:v>1013753.3147759974</c:v>
                </c:pt>
                <c:pt idx="122">
                  <c:v>1074179.7300638901</c:v>
                </c:pt>
                <c:pt idx="123">
                  <c:v>1130228.5400225851</c:v>
                </c:pt>
                <c:pt idx="124">
                  <c:v>1181564.9306643889</c:v>
                </c:pt>
                <c:pt idx="125">
                  <c:v>1227876.0791406096</c:v>
                </c:pt>
                <c:pt idx="126">
                  <c:v>1268872.75419416</c:v>
                </c:pt>
                <c:pt idx="127">
                  <c:v>1304290.8027617268</c:v>
                </c:pt>
                <c:pt idx="128">
                  <c:v>1333892.5153884648</c:v>
                </c:pt>
                <c:pt idx="129">
                  <c:v>1357467.8637074674</c:v>
                </c:pt>
                <c:pt idx="130">
                  <c:v>1374835.6038583943</c:v>
                </c:pt>
                <c:pt idx="131">
                  <c:v>1385844.2403718338</c:v>
                </c:pt>
                <c:pt idx="132">
                  <c:v>1390372.8457249156</c:v>
                </c:pt>
                <c:pt idx="133">
                  <c:v>1388331.7314760885</c:v>
                </c:pt>
                <c:pt idx="134">
                  <c:v>1379662.9676094875</c:v>
                </c:pt>
                <c:pt idx="135">
                  <c:v>1364340.7474583068</c:v>
                </c:pt>
                <c:pt idx="136">
                  <c:v>1342371.5963285619</c:v>
                </c:pt>
                <c:pt idx="137">
                  <c:v>1313794.422705848</c:v>
                </c:pt>
                <c:pt idx="138">
                  <c:v>1278680.4116945046</c:v>
                </c:pt>
                <c:pt idx="139">
                  <c:v>1237132.7611072173</c:v>
                </c:pt>
                <c:pt idx="140">
                  <c:v>1189286.2613898094</c:v>
                </c:pt>
                <c:pt idx="141">
                  <c:v>1135306.7213270261</c:v>
                </c:pt>
                <c:pt idx="142">
                  <c:v>1075390.2422268582</c:v>
                </c:pt>
                <c:pt idx="143">
                  <c:v>1009762.3440195778</c:v>
                </c:pt>
                <c:pt idx="144">
                  <c:v>938676.94742981764</c:v>
                </c:pt>
              </c:numCache>
            </c:numRef>
          </c:yVal>
          <c:smooth val="1"/>
        </c:ser>
        <c:axId val="72592768"/>
        <c:axId val="72606848"/>
      </c:scatterChart>
      <c:valAx>
        <c:axId val="72592768"/>
        <c:scaling>
          <c:orientation val="minMax"/>
          <c:max val="720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606848"/>
        <c:crosses val="autoZero"/>
        <c:crossBetween val="midCat"/>
        <c:majorUnit val="90"/>
      </c:valAx>
      <c:valAx>
        <c:axId val="726068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59276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0.10058309037900873"/>
          <c:y val="6.2201029597120774E-2"/>
          <c:w val="0.76967930029154541"/>
          <c:h val="0.8301445103923426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Лист1!$N$35:$N$179</c:f>
              <c:numCache>
                <c:formatCode>General</c:formatCode>
                <c:ptCount val="145"/>
                <c:pt idx="0">
                  <c:v>79460.142999999996</c:v>
                </c:pt>
                <c:pt idx="1">
                  <c:v>79460.142999999996</c:v>
                </c:pt>
                <c:pt idx="2">
                  <c:v>79460.142999999996</c:v>
                </c:pt>
                <c:pt idx="3">
                  <c:v>79460.142999999996</c:v>
                </c:pt>
                <c:pt idx="4">
                  <c:v>79460.142999999996</c:v>
                </c:pt>
                <c:pt idx="5">
                  <c:v>79460.142999999996</c:v>
                </c:pt>
                <c:pt idx="6">
                  <c:v>79460.142999999996</c:v>
                </c:pt>
                <c:pt idx="7">
                  <c:v>79460.142999999996</c:v>
                </c:pt>
                <c:pt idx="8">
                  <c:v>79460.142999999996</c:v>
                </c:pt>
                <c:pt idx="9">
                  <c:v>79460.142999999996</c:v>
                </c:pt>
                <c:pt idx="10">
                  <c:v>79460.142999999996</c:v>
                </c:pt>
                <c:pt idx="11">
                  <c:v>79460.142999999996</c:v>
                </c:pt>
                <c:pt idx="12">
                  <c:v>79460.142999999996</c:v>
                </c:pt>
                <c:pt idx="13">
                  <c:v>79460.142999999996</c:v>
                </c:pt>
                <c:pt idx="14">
                  <c:v>79460.142999999996</c:v>
                </c:pt>
                <c:pt idx="15">
                  <c:v>79460.142999999996</c:v>
                </c:pt>
                <c:pt idx="16">
                  <c:v>79460.142999999996</c:v>
                </c:pt>
                <c:pt idx="17">
                  <c:v>79460.142999999996</c:v>
                </c:pt>
                <c:pt idx="18">
                  <c:v>79460.142999999996</c:v>
                </c:pt>
                <c:pt idx="19">
                  <c:v>79460.142999999996</c:v>
                </c:pt>
                <c:pt idx="20">
                  <c:v>79460.142999999996</c:v>
                </c:pt>
                <c:pt idx="21">
                  <c:v>79460.142999999996</c:v>
                </c:pt>
                <c:pt idx="22">
                  <c:v>79460.142999999996</c:v>
                </c:pt>
                <c:pt idx="23">
                  <c:v>79460.142999999996</c:v>
                </c:pt>
                <c:pt idx="24">
                  <c:v>79460.142999999996</c:v>
                </c:pt>
                <c:pt idx="25">
                  <c:v>79460.142999999996</c:v>
                </c:pt>
                <c:pt idx="26">
                  <c:v>79460.142999999996</c:v>
                </c:pt>
                <c:pt idx="27">
                  <c:v>79460.142999999996</c:v>
                </c:pt>
                <c:pt idx="28">
                  <c:v>79460.142999999996</c:v>
                </c:pt>
                <c:pt idx="29">
                  <c:v>79460.142999999996</c:v>
                </c:pt>
                <c:pt idx="30">
                  <c:v>79460.142999999996</c:v>
                </c:pt>
                <c:pt idx="31">
                  <c:v>79460.142999999996</c:v>
                </c:pt>
                <c:pt idx="32">
                  <c:v>79460.142999999996</c:v>
                </c:pt>
                <c:pt idx="33">
                  <c:v>79460.142999999996</c:v>
                </c:pt>
                <c:pt idx="34">
                  <c:v>79460.142999999996</c:v>
                </c:pt>
                <c:pt idx="35">
                  <c:v>79460.142999999996</c:v>
                </c:pt>
                <c:pt idx="36">
                  <c:v>79460.142999999996</c:v>
                </c:pt>
                <c:pt idx="37">
                  <c:v>79460.142999999996</c:v>
                </c:pt>
                <c:pt idx="38">
                  <c:v>79460.142999999996</c:v>
                </c:pt>
                <c:pt idx="39">
                  <c:v>79460.142999999996</c:v>
                </c:pt>
                <c:pt idx="40">
                  <c:v>79460.142999999996</c:v>
                </c:pt>
                <c:pt idx="41">
                  <c:v>79460.142999999996</c:v>
                </c:pt>
                <c:pt idx="42">
                  <c:v>79460.142999999996</c:v>
                </c:pt>
                <c:pt idx="43">
                  <c:v>79460.142999999996</c:v>
                </c:pt>
                <c:pt idx="44">
                  <c:v>79460.142999999996</c:v>
                </c:pt>
                <c:pt idx="45">
                  <c:v>79460.142999999996</c:v>
                </c:pt>
                <c:pt idx="46">
                  <c:v>79460.142999999996</c:v>
                </c:pt>
                <c:pt idx="47">
                  <c:v>79460.142999999996</c:v>
                </c:pt>
                <c:pt idx="48">
                  <c:v>79460.142999999996</c:v>
                </c:pt>
                <c:pt idx="49">
                  <c:v>79460.142999999996</c:v>
                </c:pt>
                <c:pt idx="50">
                  <c:v>79460.142999999996</c:v>
                </c:pt>
                <c:pt idx="51">
                  <c:v>79460.142999999996</c:v>
                </c:pt>
                <c:pt idx="52">
                  <c:v>79460.142999999996</c:v>
                </c:pt>
                <c:pt idx="53">
                  <c:v>79460.142999999996</c:v>
                </c:pt>
                <c:pt idx="54">
                  <c:v>79460.142999999996</c:v>
                </c:pt>
                <c:pt idx="55">
                  <c:v>79460.142999999996</c:v>
                </c:pt>
                <c:pt idx="56">
                  <c:v>79460.142999999996</c:v>
                </c:pt>
                <c:pt idx="57">
                  <c:v>79460.142999999996</c:v>
                </c:pt>
                <c:pt idx="58">
                  <c:v>79460.142999999996</c:v>
                </c:pt>
                <c:pt idx="59">
                  <c:v>79460.142999999996</c:v>
                </c:pt>
                <c:pt idx="60">
                  <c:v>79460.142999999996</c:v>
                </c:pt>
                <c:pt idx="61">
                  <c:v>79460.142999999996</c:v>
                </c:pt>
                <c:pt idx="62">
                  <c:v>79460.142999999996</c:v>
                </c:pt>
                <c:pt idx="63">
                  <c:v>79460.142999999996</c:v>
                </c:pt>
                <c:pt idx="64">
                  <c:v>79460.142999999996</c:v>
                </c:pt>
                <c:pt idx="65">
                  <c:v>79460.142999999996</c:v>
                </c:pt>
                <c:pt idx="66">
                  <c:v>79460.142999999996</c:v>
                </c:pt>
                <c:pt idx="67">
                  <c:v>79460.142999999996</c:v>
                </c:pt>
                <c:pt idx="68">
                  <c:v>79460.142999999996</c:v>
                </c:pt>
                <c:pt idx="69">
                  <c:v>79460.142999999996</c:v>
                </c:pt>
                <c:pt idx="70">
                  <c:v>79460.142999999996</c:v>
                </c:pt>
                <c:pt idx="71">
                  <c:v>79460.142999999996</c:v>
                </c:pt>
                <c:pt idx="72">
                  <c:v>79460.142999999996</c:v>
                </c:pt>
                <c:pt idx="73">
                  <c:v>79460.142999999996</c:v>
                </c:pt>
                <c:pt idx="74">
                  <c:v>79460.142999999996</c:v>
                </c:pt>
                <c:pt idx="75">
                  <c:v>79460.142999999996</c:v>
                </c:pt>
                <c:pt idx="76">
                  <c:v>79460.142999999996</c:v>
                </c:pt>
                <c:pt idx="77">
                  <c:v>79460.142999999996</c:v>
                </c:pt>
                <c:pt idx="78">
                  <c:v>79460.142999999996</c:v>
                </c:pt>
                <c:pt idx="79">
                  <c:v>79460.142999999996</c:v>
                </c:pt>
                <c:pt idx="80">
                  <c:v>79460.142999999996</c:v>
                </c:pt>
                <c:pt idx="81">
                  <c:v>79460.142999999996</c:v>
                </c:pt>
                <c:pt idx="82">
                  <c:v>79460.142999999996</c:v>
                </c:pt>
                <c:pt idx="83">
                  <c:v>79460.142999999996</c:v>
                </c:pt>
                <c:pt idx="84">
                  <c:v>79460.142999999996</c:v>
                </c:pt>
                <c:pt idx="85">
                  <c:v>79460.142999999996</c:v>
                </c:pt>
                <c:pt idx="86">
                  <c:v>79460.142999999996</c:v>
                </c:pt>
                <c:pt idx="87">
                  <c:v>79460.142999999996</c:v>
                </c:pt>
                <c:pt idx="88">
                  <c:v>79460.142999999996</c:v>
                </c:pt>
                <c:pt idx="89">
                  <c:v>79460.142999999996</c:v>
                </c:pt>
                <c:pt idx="90">
                  <c:v>79460.142999999996</c:v>
                </c:pt>
                <c:pt idx="91">
                  <c:v>79417.352891107104</c:v>
                </c:pt>
                <c:pt idx="92">
                  <c:v>79289.53105729958</c:v>
                </c:pt>
                <c:pt idx="93">
                  <c:v>79078.30956436554</c:v>
                </c:pt>
                <c:pt idx="94">
                  <c:v>78786.364442407663</c:v>
                </c:pt>
                <c:pt idx="95">
                  <c:v>78417.351724958266</c:v>
                </c:pt>
                <c:pt idx="96">
                  <c:v>77975.82205942439</c:v>
                </c:pt>
                <c:pt idx="97">
                  <c:v>77467.117685652993</c:v>
                </c:pt>
                <c:pt idx="98">
                  <c:v>76897.256193243637</c:v>
                </c:pt>
                <c:pt idx="99">
                  <c:v>76272.80579555966</c:v>
                </c:pt>
                <c:pt idx="100">
                  <c:v>75600.756898217951</c:v>
                </c:pt>
                <c:pt idx="101">
                  <c:v>74888.394515139167</c:v>
                </c:pt>
                <c:pt idx="102">
                  <c:v>74143.175638233442</c:v>
                </c:pt>
                <c:pt idx="103">
                  <c:v>73372.615052582783</c:v>
                </c:pt>
                <c:pt idx="104">
                  <c:v>72584.182368669324</c:v>
                </c:pt>
                <c:pt idx="105">
                  <c:v>71785.212277357132</c:v>
                </c:pt>
                <c:pt idx="106">
                  <c:v>70982.829276642151</c:v>
                </c:pt>
                <c:pt idx="107">
                  <c:v>70183.887416591926</c:v>
                </c:pt>
                <c:pt idx="108">
                  <c:v>69394.924993561304</c:v>
                </c:pt>
                <c:pt idx="109">
                  <c:v>68622.133617561252</c:v>
                </c:pt>
                <c:pt idx="110">
                  <c:v>67871.340686966112</c:v>
                </c:pt>
                <c:pt idx="111">
                  <c:v>67148.004032214478</c:v>
                </c:pt>
                <c:pt idx="112">
                  <c:v>66457.217326898055</c:v>
                </c:pt>
                <c:pt idx="113">
                  <c:v>65803.724797595438</c:v>
                </c:pt>
                <c:pt idx="114">
                  <c:v>65191.943777006876</c:v>
                </c:pt>
                <c:pt idx="115">
                  <c:v>64625.993721368104</c:v>
                </c:pt>
                <c:pt idx="116">
                  <c:v>64109.730436226484</c:v>
                </c:pt>
                <c:pt idx="117">
                  <c:v>63646.784409415995</c:v>
                </c:pt>
                <c:pt idx="118">
                  <c:v>63240.602323610285</c:v>
                </c:pt>
                <c:pt idx="119">
                  <c:v>62894.491002776194</c:v>
                </c:pt>
                <c:pt idx="120">
                  <c:v>62611.663229311765</c:v>
                </c:pt>
                <c:pt idx="121">
                  <c:v>62395.285046128047</c:v>
                </c:pt>
                <c:pt idx="122">
                  <c:v>62248.52432702636</c:v>
                </c:pt>
                <c:pt idx="123">
                  <c:v>62174.600557834434</c:v>
                </c:pt>
                <c:pt idx="124">
                  <c:v>62176.83591978201</c:v>
                </c:pt>
                <c:pt idx="125">
                  <c:v>62258.707906574295</c:v>
                </c:pt>
                <c:pt idx="126">
                  <c:v>62423.90383953385</c:v>
                </c:pt>
                <c:pt idx="127">
                  <c:v>62676.377773704211</c:v>
                </c:pt>
                <c:pt idx="128">
                  <c:v>63020.41041515956</c:v>
                </c:pt>
                <c:pt idx="129">
                  <c:v>63460.672799605265</c:v>
                </c:pt>
                <c:pt idx="130">
                  <c:v>64002.294618725769</c:v>
                </c:pt>
                <c:pt idx="131">
                  <c:v>64650.938228052713</c:v>
                </c:pt>
                <c:pt idx="132">
                  <c:v>65412.879533198364</c:v>
                </c:pt>
                <c:pt idx="133">
                  <c:v>66295.097135388656</c:v>
                </c:pt>
                <c:pt idx="134">
                  <c:v>67305.371328146517</c:v>
                </c:pt>
                <c:pt idx="135">
                  <c:v>68452.39478115672</c:v>
                </c:pt>
                <c:pt idx="136">
                  <c:v>69745.897032004956</c:v>
                </c:pt>
                <c:pt idx="137">
                  <c:v>71196.785239702847</c:v>
                </c:pt>
                <c:pt idx="138">
                  <c:v>72817.304044767559</c:v>
                </c:pt>
                <c:pt idx="139">
                  <c:v>74621.217839238714</c:v>
                </c:pt>
                <c:pt idx="140">
                  <c:v>76624.019287579082</c:v>
                </c:pt>
                <c:pt idx="141">
                  <c:v>78843.168568034904</c:v>
                </c:pt>
                <c:pt idx="142">
                  <c:v>81298.368536436567</c:v>
                </c:pt>
                <c:pt idx="143">
                  <c:v>84011.881863251372</c:v>
                </c:pt>
                <c:pt idx="144">
                  <c:v>87008.897171290359</c:v>
                </c:pt>
              </c:numCache>
            </c:numRef>
          </c:val>
        </c:ser>
        <c:marker val="1"/>
        <c:axId val="72613248"/>
        <c:axId val="72623616"/>
      </c:lineChart>
      <c:catAx>
        <c:axId val="726132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623616"/>
        <c:crosses val="autoZero"/>
        <c:auto val="1"/>
        <c:lblAlgn val="ctr"/>
        <c:lblOffset val="100"/>
        <c:tickLblSkip val="7"/>
        <c:tickMarkSkip val="1"/>
      </c:catAx>
      <c:valAx>
        <c:axId val="726236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61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29737609329462"/>
          <c:y val="0.45215363822522409"/>
          <c:w val="0.10204081632653061"/>
          <c:h val="5.263164042833296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0379008746355696E-2"/>
          <c:y val="6.2201029597120774E-2"/>
          <c:w val="0.77988338192419837"/>
          <c:h val="0.8301445103923426"/>
        </c:manualLayout>
      </c:layout>
      <c:lineChart>
        <c:grouping val="standard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Лист1!$N$72:$N$106</c:f>
              <c:numCache>
                <c:formatCode>General</c:formatCode>
                <c:ptCount val="35"/>
                <c:pt idx="0">
                  <c:v>79460.142999999996</c:v>
                </c:pt>
                <c:pt idx="1">
                  <c:v>79460.142999999996</c:v>
                </c:pt>
                <c:pt idx="2">
                  <c:v>79460.142999999996</c:v>
                </c:pt>
                <c:pt idx="3">
                  <c:v>79460.142999999996</c:v>
                </c:pt>
                <c:pt idx="4">
                  <c:v>79460.142999999996</c:v>
                </c:pt>
                <c:pt idx="5">
                  <c:v>79460.142999999996</c:v>
                </c:pt>
                <c:pt idx="6">
                  <c:v>79460.142999999996</c:v>
                </c:pt>
                <c:pt idx="7">
                  <c:v>79460.142999999996</c:v>
                </c:pt>
                <c:pt idx="8">
                  <c:v>79460.142999999996</c:v>
                </c:pt>
                <c:pt idx="9">
                  <c:v>79460.142999999996</c:v>
                </c:pt>
                <c:pt idx="10">
                  <c:v>79460.142999999996</c:v>
                </c:pt>
                <c:pt idx="11">
                  <c:v>79460.142999999996</c:v>
                </c:pt>
                <c:pt idx="12">
                  <c:v>79460.142999999996</c:v>
                </c:pt>
                <c:pt idx="13">
                  <c:v>79460.142999999996</c:v>
                </c:pt>
                <c:pt idx="14">
                  <c:v>79460.142999999996</c:v>
                </c:pt>
                <c:pt idx="15">
                  <c:v>79460.142999999996</c:v>
                </c:pt>
                <c:pt idx="16">
                  <c:v>79460.142999999996</c:v>
                </c:pt>
                <c:pt idx="17">
                  <c:v>79460.142999999996</c:v>
                </c:pt>
                <c:pt idx="18">
                  <c:v>79460.142999999996</c:v>
                </c:pt>
                <c:pt idx="19">
                  <c:v>79460.142999999996</c:v>
                </c:pt>
                <c:pt idx="20">
                  <c:v>79460.142999999996</c:v>
                </c:pt>
                <c:pt idx="21">
                  <c:v>79460.142999999996</c:v>
                </c:pt>
                <c:pt idx="22">
                  <c:v>79460.142999999996</c:v>
                </c:pt>
                <c:pt idx="23">
                  <c:v>79460.142999999996</c:v>
                </c:pt>
                <c:pt idx="24">
                  <c:v>79460.142999999996</c:v>
                </c:pt>
                <c:pt idx="25">
                  <c:v>79460.142999999996</c:v>
                </c:pt>
                <c:pt idx="26">
                  <c:v>79460.142999999996</c:v>
                </c:pt>
                <c:pt idx="27">
                  <c:v>79460.142999999996</c:v>
                </c:pt>
                <c:pt idx="28">
                  <c:v>79460.142999999996</c:v>
                </c:pt>
                <c:pt idx="29">
                  <c:v>79460.142999999996</c:v>
                </c:pt>
                <c:pt idx="30">
                  <c:v>79460.142999999996</c:v>
                </c:pt>
                <c:pt idx="31">
                  <c:v>79460.142999999996</c:v>
                </c:pt>
                <c:pt idx="32">
                  <c:v>79460.142999999996</c:v>
                </c:pt>
                <c:pt idx="33">
                  <c:v>79460.142999999996</c:v>
                </c:pt>
                <c:pt idx="34">
                  <c:v>79460.142999999996</c:v>
                </c:pt>
              </c:numCache>
            </c:numRef>
          </c:val>
        </c:ser>
        <c:marker val="1"/>
        <c:axId val="72630656"/>
        <c:axId val="72632576"/>
      </c:lineChart>
      <c:catAx>
        <c:axId val="72630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632576"/>
        <c:crosses val="autoZero"/>
        <c:auto val="1"/>
        <c:lblAlgn val="ctr"/>
        <c:lblOffset val="100"/>
        <c:tickLblSkip val="2"/>
        <c:tickMarkSkip val="1"/>
      </c:catAx>
      <c:valAx>
        <c:axId val="72632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263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629737609329462"/>
          <c:y val="0.45215363822522409"/>
          <c:w val="0.10204081632653061"/>
          <c:h val="5.263164042833296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>
        <c:manualLayout>
          <c:xMode val="edge"/>
          <c:yMode val="edge"/>
          <c:x val="0.41212182191320718"/>
          <c:y val="3.7162162162162171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title>
    <c:plotArea>
      <c:layout>
        <c:manualLayout>
          <c:layoutTarget val="inner"/>
          <c:xMode val="edge"/>
          <c:yMode val="edge"/>
          <c:x val="9.3939532936098719E-2"/>
          <c:y val="0.20270270270270271"/>
          <c:w val="0.63484942419718327"/>
          <c:h val="0.71283783783783783"/>
        </c:manualLayout>
      </c:layout>
      <c:scatterChart>
        <c:scatterStyle val="smoothMarker"/>
        <c:ser>
          <c:idx val="0"/>
          <c:order val="0"/>
          <c:tx>
            <c:strRef>
              <c:f>Лист2!$K$7</c:f>
              <c:strCache>
                <c:ptCount val="1"/>
                <c:pt idx="0">
                  <c:v>Суммарная сила Т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Лист2!$F$8:$F$152</c:f>
              <c:numCache>
                <c:formatCode>General</c:formatCode>
                <c:ptCount val="14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</c:numCache>
            </c:numRef>
          </c:xVal>
          <c:yVal>
            <c:numRef>
              <c:f>Лист2!$K$8:$K$152</c:f>
              <c:numCache>
                <c:formatCode>General</c:formatCode>
                <c:ptCount val="145"/>
                <c:pt idx="0">
                  <c:v>-1.7416975374965684E-11</c:v>
                </c:pt>
                <c:pt idx="1">
                  <c:v>6863.797654148746</c:v>
                </c:pt>
                <c:pt idx="2">
                  <c:v>12831.955705110666</c:v>
                </c:pt>
                <c:pt idx="3">
                  <c:v>17267.286255433984</c:v>
                </c:pt>
                <c:pt idx="4">
                  <c:v>19923.877683486437</c:v>
                </c:pt>
                <c:pt idx="5">
                  <c:v>20920.679419331656</c:v>
                </c:pt>
                <c:pt idx="6">
                  <c:v>20614.532639603316</c:v>
                </c:pt>
                <c:pt idx="7">
                  <c:v>19455.946141203513</c:v>
                </c:pt>
                <c:pt idx="8">
                  <c:v>17880.49327941813</c:v>
                </c:pt>
                <c:pt idx="9">
                  <c:v>16248.989412186856</c:v>
                </c:pt>
                <c:pt idx="10">
                  <c:v>14826.631346835671</c:v>
                </c:pt>
                <c:pt idx="11">
                  <c:v>13785.583159056974</c:v>
                </c:pt>
                <c:pt idx="12">
                  <c:v>13218.441291970357</c:v>
                </c:pt>
                <c:pt idx="13">
                  <c:v>13154.826231524652</c:v>
                </c:pt>
                <c:pt idx="14">
                  <c:v>13577.158985540947</c:v>
                </c:pt>
                <c:pt idx="15">
                  <c:v>14434.009887171585</c:v>
                </c:pt>
                <c:pt idx="16">
                  <c:v>15650.629113356772</c:v>
                </c:pt>
                <c:pt idx="17">
                  <c:v>17136.846471037243</c:v>
                </c:pt>
                <c:pt idx="18">
                  <c:v>18792.7854148892</c:v>
                </c:pt>
                <c:pt idx="19">
                  <c:v>20512.94722598324</c:v>
                </c:pt>
                <c:pt idx="20">
                  <c:v>22189.261130531562</c:v>
                </c:pt>
                <c:pt idx="21">
                  <c:v>23713.688952044889</c:v>
                </c:pt>
                <c:pt idx="22">
                  <c:v>24980.923743639556</c:v>
                </c:pt>
                <c:pt idx="23">
                  <c:v>25891.634203157977</c:v>
                </c:pt>
                <c:pt idx="24">
                  <c:v>26356.587966155254</c:v>
                </c:pt>
                <c:pt idx="25">
                  <c:v>26301.84469055212</c:v>
                </c:pt>
                <c:pt idx="26">
                  <c:v>25675.040232894698</c:v>
                </c:pt>
                <c:pt idx="27">
                  <c:v>24452.552456724788</c:v>
                </c:pt>
                <c:pt idx="28">
                  <c:v>22646.963565391357</c:v>
                </c:pt>
                <c:pt idx="29">
                  <c:v>20313.573943183463</c:v>
                </c:pt>
                <c:pt idx="30">
                  <c:v>17553.640413894442</c:v>
                </c:pt>
                <c:pt idx="31">
                  <c:v>14510.587362001022</c:v>
                </c:pt>
                <c:pt idx="32">
                  <c:v>11354.436616948384</c:v>
                </c:pt>
                <c:pt idx="33">
                  <c:v>8251.0871471384398</c:v>
                </c:pt>
                <c:pt idx="34">
                  <c:v>5319.5320548446944</c:v>
                </c:pt>
                <c:pt idx="35">
                  <c:v>2591.8078337022725</c:v>
                </c:pt>
                <c:pt idx="36">
                  <c:v>-1.0047644980322804E-11</c:v>
                </c:pt>
                <c:pt idx="37">
                  <c:v>6863.797654148746</c:v>
                </c:pt>
                <c:pt idx="38">
                  <c:v>12831.955705110666</c:v>
                </c:pt>
                <c:pt idx="39">
                  <c:v>17267.286255433984</c:v>
                </c:pt>
                <c:pt idx="40">
                  <c:v>19923.877683486437</c:v>
                </c:pt>
                <c:pt idx="41">
                  <c:v>20920.679419331656</c:v>
                </c:pt>
                <c:pt idx="42">
                  <c:v>20614.532639603316</c:v>
                </c:pt>
                <c:pt idx="43">
                  <c:v>19455.946141203509</c:v>
                </c:pt>
                <c:pt idx="44">
                  <c:v>17880.49327941813</c:v>
                </c:pt>
                <c:pt idx="45">
                  <c:v>16248.989412186856</c:v>
                </c:pt>
                <c:pt idx="46">
                  <c:v>14826.631346835671</c:v>
                </c:pt>
                <c:pt idx="47">
                  <c:v>13785.583159056972</c:v>
                </c:pt>
                <c:pt idx="48">
                  <c:v>13218.441291970357</c:v>
                </c:pt>
                <c:pt idx="49">
                  <c:v>13154.82623152465</c:v>
                </c:pt>
                <c:pt idx="50">
                  <c:v>13577.158985540946</c:v>
                </c:pt>
                <c:pt idx="51">
                  <c:v>14434.009887171585</c:v>
                </c:pt>
                <c:pt idx="52">
                  <c:v>15650.629113356774</c:v>
                </c:pt>
                <c:pt idx="53">
                  <c:v>17136.846471037243</c:v>
                </c:pt>
                <c:pt idx="54">
                  <c:v>18792.7854148892</c:v>
                </c:pt>
                <c:pt idx="55">
                  <c:v>20512.94722598324</c:v>
                </c:pt>
                <c:pt idx="56">
                  <c:v>22189.261130531559</c:v>
                </c:pt>
                <c:pt idx="57">
                  <c:v>23713.688952044889</c:v>
                </c:pt>
                <c:pt idx="58">
                  <c:v>24980.92374363956</c:v>
                </c:pt>
                <c:pt idx="59">
                  <c:v>25891.634203157973</c:v>
                </c:pt>
                <c:pt idx="60">
                  <c:v>26356.587966155254</c:v>
                </c:pt>
                <c:pt idx="61">
                  <c:v>26301.84469055212</c:v>
                </c:pt>
                <c:pt idx="62">
                  <c:v>25675.040232894698</c:v>
                </c:pt>
                <c:pt idx="63">
                  <c:v>24452.552456724788</c:v>
                </c:pt>
                <c:pt idx="64">
                  <c:v>22646.963565391357</c:v>
                </c:pt>
                <c:pt idx="65">
                  <c:v>20313.573943183463</c:v>
                </c:pt>
                <c:pt idx="66">
                  <c:v>17553.640413894442</c:v>
                </c:pt>
                <c:pt idx="67">
                  <c:v>14510.587362001022</c:v>
                </c:pt>
                <c:pt idx="68">
                  <c:v>11354.436616948386</c:v>
                </c:pt>
                <c:pt idx="69">
                  <c:v>8251.0871471384417</c:v>
                </c:pt>
                <c:pt idx="70">
                  <c:v>5319.5320548446944</c:v>
                </c:pt>
                <c:pt idx="71">
                  <c:v>2591.8078337022725</c:v>
                </c:pt>
                <c:pt idx="72">
                  <c:v>-1.0047644980322806E-11</c:v>
                </c:pt>
                <c:pt idx="73">
                  <c:v>6863.797654148746</c:v>
                </c:pt>
                <c:pt idx="74">
                  <c:v>12831.955705110664</c:v>
                </c:pt>
                <c:pt idx="75">
                  <c:v>17267.286255433984</c:v>
                </c:pt>
                <c:pt idx="76">
                  <c:v>19923.877683486437</c:v>
                </c:pt>
                <c:pt idx="77">
                  <c:v>20920.679419331656</c:v>
                </c:pt>
                <c:pt idx="78">
                  <c:v>20614.53263960332</c:v>
                </c:pt>
                <c:pt idx="79">
                  <c:v>19455.946141203513</c:v>
                </c:pt>
                <c:pt idx="80">
                  <c:v>17880.49327941813</c:v>
                </c:pt>
                <c:pt idx="81">
                  <c:v>16248.989412186856</c:v>
                </c:pt>
                <c:pt idx="82">
                  <c:v>14826.631346835671</c:v>
                </c:pt>
                <c:pt idx="83">
                  <c:v>13785.583159056974</c:v>
                </c:pt>
                <c:pt idx="84">
                  <c:v>13218.441291970357</c:v>
                </c:pt>
                <c:pt idx="85">
                  <c:v>13154.82623152465</c:v>
                </c:pt>
                <c:pt idx="86">
                  <c:v>13577.158985540949</c:v>
                </c:pt>
                <c:pt idx="87">
                  <c:v>14434.009887171585</c:v>
                </c:pt>
                <c:pt idx="88">
                  <c:v>15650.629113356772</c:v>
                </c:pt>
                <c:pt idx="89">
                  <c:v>17136.846471037243</c:v>
                </c:pt>
                <c:pt idx="90">
                  <c:v>18792.785414889204</c:v>
                </c:pt>
                <c:pt idx="91">
                  <c:v>20512.94722598324</c:v>
                </c:pt>
                <c:pt idx="92">
                  <c:v>22189.261130531559</c:v>
                </c:pt>
                <c:pt idx="93">
                  <c:v>23713.688952044889</c:v>
                </c:pt>
                <c:pt idx="94">
                  <c:v>24980.923743639556</c:v>
                </c:pt>
                <c:pt idx="95">
                  <c:v>25891.634203157977</c:v>
                </c:pt>
                <c:pt idx="96">
                  <c:v>26356.587966155254</c:v>
                </c:pt>
                <c:pt idx="97">
                  <c:v>26301.844690552123</c:v>
                </c:pt>
                <c:pt idx="98">
                  <c:v>25675.040232894698</c:v>
                </c:pt>
                <c:pt idx="99">
                  <c:v>24452.552456724788</c:v>
                </c:pt>
                <c:pt idx="100">
                  <c:v>22646.963565391354</c:v>
                </c:pt>
                <c:pt idx="101">
                  <c:v>20313.573943183459</c:v>
                </c:pt>
                <c:pt idx="102">
                  <c:v>17553.640413894442</c:v>
                </c:pt>
                <c:pt idx="103">
                  <c:v>14510.587362001022</c:v>
                </c:pt>
                <c:pt idx="104">
                  <c:v>11354.436616948384</c:v>
                </c:pt>
                <c:pt idx="105">
                  <c:v>8251.0871471384417</c:v>
                </c:pt>
                <c:pt idx="106">
                  <c:v>5319.5320548446934</c:v>
                </c:pt>
                <c:pt idx="107">
                  <c:v>2591.8078337022725</c:v>
                </c:pt>
                <c:pt idx="108">
                  <c:v>-1.7416975374965684E-11</c:v>
                </c:pt>
                <c:pt idx="109">
                  <c:v>6863.7976541487469</c:v>
                </c:pt>
                <c:pt idx="110">
                  <c:v>12831.955705110664</c:v>
                </c:pt>
                <c:pt idx="111">
                  <c:v>17267.286255433988</c:v>
                </c:pt>
                <c:pt idx="112">
                  <c:v>19923.877683486433</c:v>
                </c:pt>
                <c:pt idx="113">
                  <c:v>20920.679419331656</c:v>
                </c:pt>
                <c:pt idx="114">
                  <c:v>20614.532639603316</c:v>
                </c:pt>
                <c:pt idx="115">
                  <c:v>19455.946141203513</c:v>
                </c:pt>
                <c:pt idx="116">
                  <c:v>17880.49327941813</c:v>
                </c:pt>
                <c:pt idx="117">
                  <c:v>16248.989412186856</c:v>
                </c:pt>
                <c:pt idx="118">
                  <c:v>14826.631346835671</c:v>
                </c:pt>
                <c:pt idx="119">
                  <c:v>13785.583159056972</c:v>
                </c:pt>
                <c:pt idx="120">
                  <c:v>13218.441291970355</c:v>
                </c:pt>
                <c:pt idx="121">
                  <c:v>13154.82623152465</c:v>
                </c:pt>
                <c:pt idx="122">
                  <c:v>13577.158985540947</c:v>
                </c:pt>
                <c:pt idx="123">
                  <c:v>14434.009887171585</c:v>
                </c:pt>
                <c:pt idx="124">
                  <c:v>15650.629113356774</c:v>
                </c:pt>
                <c:pt idx="125">
                  <c:v>17136.846471037243</c:v>
                </c:pt>
                <c:pt idx="126">
                  <c:v>18792.7854148892</c:v>
                </c:pt>
                <c:pt idx="127">
                  <c:v>20512.94722598324</c:v>
                </c:pt>
                <c:pt idx="128">
                  <c:v>22189.261130531562</c:v>
                </c:pt>
                <c:pt idx="129">
                  <c:v>23713.688952044889</c:v>
                </c:pt>
                <c:pt idx="130">
                  <c:v>24980.923743639556</c:v>
                </c:pt>
                <c:pt idx="131">
                  <c:v>25891.634203157977</c:v>
                </c:pt>
                <c:pt idx="132">
                  <c:v>26356.587966155254</c:v>
                </c:pt>
                <c:pt idx="133">
                  <c:v>26301.84469055212</c:v>
                </c:pt>
                <c:pt idx="134">
                  <c:v>25675.040232894698</c:v>
                </c:pt>
                <c:pt idx="135">
                  <c:v>24452.552456724788</c:v>
                </c:pt>
                <c:pt idx="136">
                  <c:v>22646.963565391357</c:v>
                </c:pt>
                <c:pt idx="137">
                  <c:v>20313.573943183463</c:v>
                </c:pt>
                <c:pt idx="138">
                  <c:v>17553.640413894442</c:v>
                </c:pt>
                <c:pt idx="139">
                  <c:v>14510.587362001022</c:v>
                </c:pt>
                <c:pt idx="140">
                  <c:v>11354.436616948384</c:v>
                </c:pt>
                <c:pt idx="141">
                  <c:v>8251.0871471384398</c:v>
                </c:pt>
                <c:pt idx="142">
                  <c:v>5319.5320548446944</c:v>
                </c:pt>
                <c:pt idx="143">
                  <c:v>2591.8078337022725</c:v>
                </c:pt>
              </c:numCache>
            </c:numRef>
          </c:yVal>
          <c:smooth val="1"/>
        </c:ser>
        <c:axId val="73067520"/>
        <c:axId val="73069312"/>
      </c:scatterChart>
      <c:valAx>
        <c:axId val="730675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3069312"/>
        <c:crosses val="autoZero"/>
        <c:crossBetween val="midCat"/>
      </c:valAx>
      <c:valAx>
        <c:axId val="73069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3067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36374935450605"/>
          <c:y val="0.5236486486486488"/>
          <c:w val="0.22424275604100979"/>
          <c:h val="7.432432432432434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image" Target="../media/image3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10225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323851</xdr:colOff>
      <xdr:row>19</xdr:row>
      <xdr:rowOff>201971</xdr:rowOff>
    </xdr:from>
    <xdr:to>
      <xdr:col>20</xdr:col>
      <xdr:colOff>597208</xdr:colOff>
      <xdr:row>30</xdr:row>
      <xdr:rowOff>63090</xdr:rowOff>
    </xdr:to>
    <xdr:graphicFrame macro="">
      <xdr:nvGraphicFramePr>
        <xdr:cNvPr id="1047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466725</xdr:colOff>
      <xdr:row>41</xdr:row>
      <xdr:rowOff>104775</xdr:rowOff>
    </xdr:from>
    <xdr:to>
      <xdr:col>34</xdr:col>
      <xdr:colOff>428625</xdr:colOff>
      <xdr:row>55</xdr:row>
      <xdr:rowOff>142875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282575</xdr:colOff>
      <xdr:row>156</xdr:row>
      <xdr:rowOff>174625</xdr:rowOff>
    </xdr:from>
    <xdr:to>
      <xdr:col>32</xdr:col>
      <xdr:colOff>3175</xdr:colOff>
      <xdr:row>177</xdr:row>
      <xdr:rowOff>155575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600075</xdr:colOff>
      <xdr:row>79</xdr:row>
      <xdr:rowOff>0</xdr:rowOff>
    </xdr:from>
    <xdr:to>
      <xdr:col>20</xdr:col>
      <xdr:colOff>95250</xdr:colOff>
      <xdr:row>99</xdr:row>
      <xdr:rowOff>171450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571499</xdr:colOff>
      <xdr:row>4</xdr:row>
      <xdr:rowOff>78151</xdr:rowOff>
    </xdr:from>
    <xdr:to>
      <xdr:col>18</xdr:col>
      <xdr:colOff>695324</xdr:colOff>
      <xdr:row>19</xdr:row>
      <xdr:rowOff>153405</xdr:rowOff>
    </xdr:to>
    <xdr:pic>
      <xdr:nvPicPr>
        <xdr:cNvPr id="1063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048749" y="925876"/>
          <a:ext cx="3590925" cy="312325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285750</xdr:colOff>
      <xdr:row>0</xdr:row>
      <xdr:rowOff>19051</xdr:rowOff>
    </xdr:from>
    <xdr:to>
      <xdr:col>17</xdr:col>
      <xdr:colOff>166290</xdr:colOff>
      <xdr:row>1</xdr:row>
      <xdr:rowOff>123825</xdr:rowOff>
    </xdr:to>
    <xdr:pic>
      <xdr:nvPicPr>
        <xdr:cNvPr id="1064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058400" y="19051"/>
          <a:ext cx="1299765" cy="3524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190500</xdr:colOff>
      <xdr:row>1</xdr:row>
      <xdr:rowOff>190500</xdr:rowOff>
    </xdr:from>
    <xdr:to>
      <xdr:col>19</xdr:col>
      <xdr:colOff>0</xdr:colOff>
      <xdr:row>3</xdr:row>
      <xdr:rowOff>125546</xdr:rowOff>
    </xdr:to>
    <xdr:pic>
      <xdr:nvPicPr>
        <xdr:cNvPr id="1065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9963150" y="438150"/>
          <a:ext cx="2733675" cy="3350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23</xdr:row>
      <xdr:rowOff>66675</xdr:rowOff>
    </xdr:from>
    <xdr:to>
      <xdr:col>13</xdr:col>
      <xdr:colOff>257175</xdr:colOff>
      <xdr:row>38</xdr:row>
      <xdr:rowOff>28575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D442"/>
  <sheetViews>
    <sheetView tabSelected="1" workbookViewId="0">
      <selection activeCell="CG224" sqref="CE224:CG226"/>
    </sheetView>
  </sheetViews>
  <sheetFormatPr defaultRowHeight="15"/>
  <cols>
    <col min="3" max="3" width="11.28515625" bestFit="1" customWidth="1"/>
    <col min="4" max="4" width="11.28515625" customWidth="1"/>
    <col min="11" max="11" width="11.7109375" customWidth="1"/>
    <col min="12" max="12" width="16.42578125" customWidth="1"/>
    <col min="13" max="13" width="10.28515625" bestFit="1" customWidth="1"/>
    <col min="14" max="15" width="9.7109375" bestFit="1" customWidth="1"/>
    <col min="16" max="16" width="9.7109375" customWidth="1"/>
    <col min="17" max="17" width="11.5703125" customWidth="1"/>
    <col min="18" max="18" width="11.28515625" customWidth="1"/>
    <col min="19" max="19" width="11.28515625" bestFit="1" customWidth="1"/>
    <col min="20" max="20" width="10.85546875" customWidth="1"/>
    <col min="21" max="21" width="11" customWidth="1"/>
    <col min="22" max="22" width="10.28515625" bestFit="1" customWidth="1"/>
    <col min="25" max="25" width="10.28515625" bestFit="1" customWidth="1"/>
    <col min="37" max="37" width="9.140625" style="17"/>
    <col min="50" max="50" width="9.5703125" bestFit="1" customWidth="1"/>
    <col min="77" max="77" width="12.42578125" customWidth="1"/>
    <col min="87" max="88" width="9.140625" style="7"/>
  </cols>
  <sheetData>
    <row r="1" spans="2:25" ht="19.5" thickBot="1">
      <c r="B1" s="57" t="s">
        <v>36</v>
      </c>
      <c r="C1" s="58"/>
      <c r="D1" s="58"/>
      <c r="E1" s="58"/>
      <c r="F1" s="59"/>
      <c r="G1" s="54"/>
      <c r="I1" s="24" t="s">
        <v>12</v>
      </c>
      <c r="J1" s="25"/>
      <c r="K1" s="25"/>
      <c r="L1" s="26">
        <v>6.4</v>
      </c>
      <c r="N1" s="35" t="s">
        <v>83</v>
      </c>
      <c r="O1" s="47">
        <f>0.079460143*10^6</f>
        <v>79460.142999999996</v>
      </c>
      <c r="P1" s="52"/>
    </row>
    <row r="2" spans="2:25" ht="15.75" thickBot="1">
      <c r="B2" s="60" t="s">
        <v>3</v>
      </c>
      <c r="C2" s="58"/>
      <c r="D2" s="58"/>
      <c r="E2" s="58"/>
      <c r="F2" s="59"/>
      <c r="G2" s="55">
        <v>0.15933</v>
      </c>
      <c r="I2" s="24" t="s">
        <v>11</v>
      </c>
      <c r="J2" s="25"/>
      <c r="K2" s="25"/>
      <c r="L2" s="50">
        <f>G3*2*G2*G2*PI()/4</f>
        <v>3.5579639706739406E-2</v>
      </c>
      <c r="N2" s="36" t="s">
        <v>74</v>
      </c>
      <c r="O2" s="46">
        <f>6.53488*10^6</f>
        <v>6534880</v>
      </c>
      <c r="P2" s="52"/>
    </row>
    <row r="3" spans="2:25" ht="15.75" thickBot="1">
      <c r="B3" s="60" t="s">
        <v>4</v>
      </c>
      <c r="C3" s="58"/>
      <c r="D3" s="58"/>
      <c r="E3" s="58"/>
      <c r="F3" s="59"/>
      <c r="G3" s="55">
        <v>0.89224999999999999</v>
      </c>
      <c r="I3" s="24" t="s">
        <v>13</v>
      </c>
      <c r="J3" s="25"/>
      <c r="K3" s="25"/>
      <c r="L3" s="50">
        <f>L2/(L1-1)</f>
        <v>6.5888221679147041E-3</v>
      </c>
      <c r="N3" s="36" t="s">
        <v>84</v>
      </c>
      <c r="O3" s="37">
        <v>1.35</v>
      </c>
      <c r="P3" s="53"/>
    </row>
    <row r="4" spans="2:25" ht="15.75" thickBot="1">
      <c r="B4" s="60" t="s">
        <v>5</v>
      </c>
      <c r="C4" s="58"/>
      <c r="D4" s="58"/>
      <c r="E4" s="58"/>
      <c r="F4" s="59"/>
      <c r="G4" s="55">
        <v>0.34939999999999999</v>
      </c>
      <c r="I4" s="83" t="s">
        <v>102</v>
      </c>
      <c r="J4" s="84"/>
      <c r="K4" s="84"/>
      <c r="L4" s="51">
        <f>L2+L3</f>
        <v>4.216846187465411E-2</v>
      </c>
      <c r="N4" s="38" t="s">
        <v>85</v>
      </c>
      <c r="O4" s="39">
        <v>1.24</v>
      </c>
      <c r="P4" s="53"/>
    </row>
    <row r="5" spans="2:25" ht="15.75" thickBot="1">
      <c r="B5" s="60" t="s">
        <v>6</v>
      </c>
      <c r="C5" s="58"/>
      <c r="D5" s="58"/>
      <c r="E5" s="58"/>
      <c r="F5" s="59"/>
      <c r="G5" s="55">
        <v>0</v>
      </c>
      <c r="L5" s="23"/>
    </row>
    <row r="6" spans="2:25" ht="15.75" thickBot="1">
      <c r="B6" s="60" t="s">
        <v>43</v>
      </c>
      <c r="C6" s="58"/>
      <c r="D6" s="58"/>
      <c r="E6" s="58"/>
      <c r="F6" s="59"/>
      <c r="G6" s="56">
        <f>G3/G4</f>
        <v>2.5536634230108759</v>
      </c>
      <c r="I6" s="24" t="s">
        <v>18</v>
      </c>
      <c r="J6" s="25"/>
      <c r="K6" s="25"/>
      <c r="L6" s="26">
        <v>2100</v>
      </c>
    </row>
    <row r="7" spans="2:25" ht="15.75" thickBot="1">
      <c r="B7" s="60" t="s">
        <v>7</v>
      </c>
      <c r="C7" s="58"/>
      <c r="D7" s="58"/>
      <c r="E7" s="58"/>
      <c r="F7" s="59"/>
      <c r="G7" s="55">
        <f>G5/G3</f>
        <v>0</v>
      </c>
      <c r="I7" s="24" t="s">
        <v>19</v>
      </c>
      <c r="J7" s="25"/>
      <c r="K7" s="25"/>
      <c r="L7" s="40">
        <f>PI()*L6/30</f>
        <v>219.91148575128551</v>
      </c>
    </row>
    <row r="8" spans="2:25" ht="15.75" thickBot="1">
      <c r="G8" s="23"/>
    </row>
    <row r="9" spans="2:25" ht="19.5" thickBot="1">
      <c r="B9" s="61" t="s">
        <v>37</v>
      </c>
      <c r="C9" s="62"/>
      <c r="D9" s="62"/>
      <c r="E9" s="62"/>
      <c r="F9" s="63"/>
      <c r="G9" s="68"/>
      <c r="I9" s="41">
        <f>IF(E25&gt;0,(($G$4-$G$14)+$G$6/2*$G$3/(SIN(E25))^2*$G$14),5)</f>
        <v>0.48400976486568681</v>
      </c>
      <c r="K9" s="72" t="s">
        <v>130</v>
      </c>
      <c r="L9" s="73"/>
      <c r="M9" s="74" t="s">
        <v>131</v>
      </c>
    </row>
    <row r="10" spans="2:25" ht="15.75" thickBot="1">
      <c r="B10" s="64" t="s">
        <v>30</v>
      </c>
      <c r="C10" s="62"/>
      <c r="D10" s="62"/>
      <c r="E10" s="62"/>
      <c r="F10" s="63"/>
      <c r="G10" s="68">
        <v>9</v>
      </c>
      <c r="I10" s="41">
        <f t="shared" ref="I10:I16" si="0">IF(E26&gt;0,(($G$4-$G$14)+$G$6/2*$G$3/(SIN(E26))^2*$G$14),5)</f>
        <v>0.36278001653508551</v>
      </c>
      <c r="K10" s="85" t="s">
        <v>132</v>
      </c>
      <c r="L10" s="86"/>
      <c r="M10" s="75">
        <v>0.1555</v>
      </c>
    </row>
    <row r="11" spans="2:25" ht="15.75" thickBot="1">
      <c r="B11" s="64" t="s">
        <v>33</v>
      </c>
      <c r="C11" s="62"/>
      <c r="D11" s="62"/>
      <c r="E11" s="62"/>
      <c r="F11" s="63"/>
      <c r="G11" s="68">
        <f>360/G10</f>
        <v>40</v>
      </c>
      <c r="I11" s="41">
        <f t="shared" si="0"/>
        <v>0.38915571606086624</v>
      </c>
      <c r="K11" s="76" t="s">
        <v>16</v>
      </c>
      <c r="L11" s="77"/>
      <c r="M11" s="75">
        <v>2.9249999999999998</v>
      </c>
    </row>
    <row r="12" spans="2:25" ht="15.75" thickBot="1">
      <c r="B12" s="64" t="s">
        <v>35</v>
      </c>
      <c r="C12" s="62"/>
      <c r="D12" s="62"/>
      <c r="E12" s="62"/>
      <c r="F12" s="63"/>
      <c r="G12" s="68">
        <v>0</v>
      </c>
      <c r="I12" s="41">
        <f t="shared" si="0"/>
        <v>1.0188116631470234</v>
      </c>
      <c r="K12" s="85" t="s">
        <v>133</v>
      </c>
      <c r="L12" s="86"/>
      <c r="M12" s="75">
        <v>8.1999999999999993</v>
      </c>
    </row>
    <row r="13" spans="2:25" ht="15.75" thickBot="1">
      <c r="B13" s="64" t="s">
        <v>34</v>
      </c>
      <c r="C13" s="62"/>
      <c r="D13" s="62"/>
      <c r="E13" s="62"/>
      <c r="F13" s="63"/>
      <c r="G13" s="68">
        <f>G11+G12</f>
        <v>40</v>
      </c>
      <c r="I13" s="41">
        <f t="shared" si="0"/>
        <v>1.0188116631470243</v>
      </c>
      <c r="K13" s="85" t="s">
        <v>134</v>
      </c>
      <c r="L13" s="86"/>
      <c r="M13" s="75">
        <v>1.36</v>
      </c>
      <c r="V13" s="5"/>
      <c r="W13" s="12"/>
      <c r="X13" s="12"/>
      <c r="Y13" s="12"/>
    </row>
    <row r="14" spans="2:25" ht="15.75" thickBot="1">
      <c r="B14" s="64" t="s">
        <v>47</v>
      </c>
      <c r="C14" s="62"/>
      <c r="D14" s="62"/>
      <c r="E14" s="62"/>
      <c r="F14" s="63"/>
      <c r="G14" s="70">
        <v>7.6600000000000001E-2</v>
      </c>
      <c r="I14" s="41">
        <f t="shared" si="0"/>
        <v>0.3891557160608663</v>
      </c>
      <c r="K14" s="87" t="s">
        <v>17</v>
      </c>
      <c r="L14" s="88"/>
      <c r="M14" s="75">
        <v>0.38500000000000001</v>
      </c>
    </row>
    <row r="15" spans="2:25" ht="15.75" thickBot="1">
      <c r="B15" s="64" t="s">
        <v>32</v>
      </c>
      <c r="C15" s="62"/>
      <c r="D15" s="62"/>
      <c r="E15" s="62"/>
      <c r="F15" s="63"/>
      <c r="G15" s="71">
        <f>(G4/M16)*M15</f>
        <v>0.27471793843951325</v>
      </c>
      <c r="I15" s="41">
        <f t="shared" si="0"/>
        <v>0.36278001653508551</v>
      </c>
      <c r="K15" s="79" t="s">
        <v>135</v>
      </c>
      <c r="L15" s="80"/>
      <c r="M15" s="75">
        <v>0.27460000000000001</v>
      </c>
    </row>
    <row r="16" spans="2:25" ht="15.75" thickBot="1">
      <c r="B16" s="65"/>
      <c r="C16" s="66"/>
      <c r="D16" s="66"/>
      <c r="E16" s="66"/>
      <c r="F16" s="67"/>
      <c r="G16" s="69"/>
      <c r="I16" s="41">
        <f t="shared" si="0"/>
        <v>0.48400976486568653</v>
      </c>
      <c r="K16" s="81" t="s">
        <v>136</v>
      </c>
      <c r="L16" s="82"/>
      <c r="M16" s="78">
        <v>0.34925</v>
      </c>
    </row>
    <row r="17" spans="1:25" ht="15.75" thickBot="1">
      <c r="B17" s="60" t="s">
        <v>16</v>
      </c>
      <c r="C17" s="58"/>
      <c r="D17" s="58"/>
      <c r="E17" s="58"/>
      <c r="F17" s="59"/>
      <c r="G17" s="56">
        <f>M11*(G2/M10)^3</f>
        <v>3.1464972661594843</v>
      </c>
      <c r="I17" s="4"/>
    </row>
    <row r="18" spans="1:25" ht="15.75" thickBot="1">
      <c r="B18" s="60" t="s">
        <v>17</v>
      </c>
      <c r="C18" s="58"/>
      <c r="D18" s="58"/>
      <c r="E18" s="58"/>
      <c r="F18" s="59"/>
      <c r="G18" s="56">
        <f>M14*($G$2/$M$10)^3</f>
        <v>0.41415434101586379</v>
      </c>
      <c r="I18" s="4"/>
    </row>
    <row r="19" spans="1:25" ht="15.75" thickBot="1">
      <c r="B19" s="60" t="s">
        <v>29</v>
      </c>
      <c r="C19" s="58"/>
      <c r="D19" s="58"/>
      <c r="E19" s="58"/>
      <c r="F19" s="59"/>
      <c r="G19" s="56">
        <f>M12*($G$2/$M$10)^3</f>
        <v>8.8209496008573574</v>
      </c>
    </row>
    <row r="20" spans="1:25" ht="15.75" thickBot="1">
      <c r="B20" s="60" t="s">
        <v>49</v>
      </c>
      <c r="C20" s="58"/>
      <c r="D20" s="58"/>
      <c r="E20" s="58"/>
      <c r="F20" s="59"/>
      <c r="G20" s="56">
        <f>M13*($G$2/$M$10)^3</f>
        <v>1.4629867630690254</v>
      </c>
    </row>
    <row r="21" spans="1:25">
      <c r="A21" s="17"/>
      <c r="H21" s="17"/>
    </row>
    <row r="23" spans="1:25">
      <c r="B23" s="18"/>
      <c r="C23" s="17"/>
      <c r="D23" s="17"/>
      <c r="E23" s="17"/>
      <c r="F23" s="17"/>
      <c r="G23" s="17"/>
    </row>
    <row r="24" spans="1:25" ht="86.25" customHeight="1">
      <c r="B24" s="19" t="s">
        <v>38</v>
      </c>
      <c r="C24" s="20" t="s">
        <v>45</v>
      </c>
      <c r="D24" s="20"/>
      <c r="E24" s="20" t="s">
        <v>44</v>
      </c>
      <c r="F24" s="6" t="s">
        <v>46</v>
      </c>
      <c r="G24" s="6" t="s">
        <v>31</v>
      </c>
      <c r="H24" s="6" t="s">
        <v>32</v>
      </c>
      <c r="J24" s="5" t="s">
        <v>39</v>
      </c>
      <c r="K24" s="5" t="s">
        <v>40</v>
      </c>
      <c r="L24" s="5" t="s">
        <v>41</v>
      </c>
      <c r="M24" s="5" t="s">
        <v>42</v>
      </c>
      <c r="N24" s="6"/>
      <c r="V24" s="5"/>
      <c r="W24" s="12"/>
      <c r="X24" s="12"/>
      <c r="Y24" s="12"/>
    </row>
    <row r="25" spans="1:25">
      <c r="B25" s="21">
        <v>2</v>
      </c>
      <c r="C25" s="21">
        <f t="shared" ref="C25:C32" si="1">IF(B25&lt;=$G$10,$G$11*(B25-1),0)</f>
        <v>40</v>
      </c>
      <c r="D25" s="21"/>
      <c r="E25" s="22">
        <f>RADIANS(C25)</f>
        <v>0.69813170079773179</v>
      </c>
      <c r="F25" s="15">
        <f t="shared" ref="F25:F32" si="2">E25</f>
        <v>0.69813170079773179</v>
      </c>
      <c r="G25" s="16">
        <f t="shared" ref="G25:G32" si="3">$G$4-$G$15+$G$6/2*$G$3/($G$4-$G$14)*(SIN(E25))^2*$G$14</f>
        <v>0.20685410793938067</v>
      </c>
      <c r="H25" s="14">
        <f t="shared" ref="H25:H32" si="4">$G$15</f>
        <v>0.27471793843951325</v>
      </c>
      <c r="J25" s="11">
        <f>IF(C25&gt;0,($G$3*$L$7^2*($G$17+$G$18+$G$20)),0)</f>
        <v>216770.78529992676</v>
      </c>
      <c r="K25" s="14">
        <f>($G$6*G25/$G$4*(1+G25/H25))</f>
        <v>2.6502030915157557</v>
      </c>
      <c r="L25" s="14">
        <f>2*$G$6*G25/H25</f>
        <v>3.845659095615598</v>
      </c>
      <c r="M25" s="14">
        <f>$G$3/H25</f>
        <v>3.2478767315606274</v>
      </c>
      <c r="N25" s="15"/>
      <c r="V25" s="7"/>
      <c r="W25" s="14"/>
      <c r="X25" s="7"/>
      <c r="Y25" s="14"/>
    </row>
    <row r="26" spans="1:25">
      <c r="B26" s="21">
        <v>3</v>
      </c>
      <c r="C26" s="21">
        <f t="shared" si="1"/>
        <v>80</v>
      </c>
      <c r="D26" s="21"/>
      <c r="E26" s="22">
        <f t="shared" ref="E26:E32" si="5">RADIANS(C26)</f>
        <v>1.3962634015954636</v>
      </c>
      <c r="F26" s="15">
        <f t="shared" si="2"/>
        <v>1.3962634015954636</v>
      </c>
      <c r="G26" s="16">
        <f t="shared" si="3"/>
        <v>0.3849290243026825</v>
      </c>
      <c r="H26" s="14">
        <f t="shared" si="4"/>
        <v>0.27471793843951325</v>
      </c>
      <c r="J26" s="11">
        <f>IF(C26&gt;0,($G$3*$L$7^2*($G$17+$G$18+$G$20)),0)</f>
        <v>216770.78529992676</v>
      </c>
      <c r="K26" s="14">
        <f t="shared" ref="K26:K32" si="6">($G$6*G26/$G$4*(1+G26/H26))</f>
        <v>6.7553205625196258</v>
      </c>
      <c r="L26" s="14">
        <f t="shared" ref="L26:L32" si="7">2*$G$6*G26/H26</f>
        <v>7.1562794581283224</v>
      </c>
      <c r="M26" s="14">
        <f t="shared" ref="M26:M32" si="8">$G$3/H26</f>
        <v>3.2478767315606274</v>
      </c>
      <c r="N26" s="15"/>
      <c r="V26" s="7"/>
      <c r="W26" s="14"/>
      <c r="X26" s="7"/>
      <c r="Y26" s="14"/>
    </row>
    <row r="27" spans="1:25">
      <c r="B27" s="21">
        <v>4</v>
      </c>
      <c r="C27" s="21">
        <f t="shared" si="1"/>
        <v>120</v>
      </c>
      <c r="D27" s="21"/>
      <c r="E27" s="22">
        <f t="shared" si="5"/>
        <v>2.0943951023931953</v>
      </c>
      <c r="F27" s="15">
        <f t="shared" si="2"/>
        <v>2.0943951023931953</v>
      </c>
      <c r="G27" s="16">
        <f t="shared" si="3"/>
        <v>0.31460174735314539</v>
      </c>
      <c r="H27" s="14">
        <f t="shared" si="4"/>
        <v>0.27471793843951325</v>
      </c>
      <c r="J27" s="11">
        <f t="shared" ref="J27:J32" si="9">IF(C27&gt;0,($G$3*$L$7^2*($G$17+$G$18+$G$20)),0)</f>
        <v>216770.78529992676</v>
      </c>
      <c r="K27" s="14">
        <f t="shared" si="6"/>
        <v>4.9324854819140427</v>
      </c>
      <c r="L27" s="14">
        <f t="shared" si="7"/>
        <v>5.8488133654069623</v>
      </c>
      <c r="M27" s="14">
        <f t="shared" si="8"/>
        <v>3.2478767315606274</v>
      </c>
      <c r="N27" s="15"/>
      <c r="V27" s="7"/>
      <c r="W27" s="14"/>
      <c r="X27" s="7"/>
      <c r="Y27" s="14"/>
    </row>
    <row r="28" spans="1:25">
      <c r="B28" s="21">
        <v>5</v>
      </c>
      <c r="C28" s="21">
        <f t="shared" si="1"/>
        <v>160</v>
      </c>
      <c r="D28" s="21"/>
      <c r="E28" s="22">
        <f t="shared" si="5"/>
        <v>2.7925268031909272</v>
      </c>
      <c r="F28" s="15">
        <f t="shared" si="2"/>
        <v>2.7925268031909272</v>
      </c>
      <c r="G28" s="16">
        <f t="shared" si="3"/>
        <v>0.11210242402471428</v>
      </c>
      <c r="H28" s="14">
        <f t="shared" si="4"/>
        <v>0.27471793843951325</v>
      </c>
      <c r="J28" s="11">
        <f t="shared" si="9"/>
        <v>216770.78529992676</v>
      </c>
      <c r="K28" s="14">
        <f t="shared" si="6"/>
        <v>1.1536606183424545</v>
      </c>
      <c r="L28" s="14">
        <f t="shared" si="7"/>
        <v>2.0841147941695057</v>
      </c>
      <c r="M28" s="14">
        <f t="shared" si="8"/>
        <v>3.2478767315606274</v>
      </c>
      <c r="N28" s="15"/>
      <c r="V28" s="7"/>
      <c r="W28" s="14"/>
      <c r="X28" s="7"/>
      <c r="Y28" s="14"/>
    </row>
    <row r="29" spans="1:25">
      <c r="B29" s="21">
        <v>6</v>
      </c>
      <c r="C29" s="21">
        <f t="shared" si="1"/>
        <v>200</v>
      </c>
      <c r="D29" s="21"/>
      <c r="E29" s="22">
        <f t="shared" si="5"/>
        <v>3.4906585039886591</v>
      </c>
      <c r="F29" s="15">
        <f t="shared" si="2"/>
        <v>3.4906585039886591</v>
      </c>
      <c r="G29" s="16">
        <f t="shared" si="3"/>
        <v>0.11210242402471424</v>
      </c>
      <c r="H29" s="14">
        <f t="shared" si="4"/>
        <v>0.27471793843951325</v>
      </c>
      <c r="J29" s="11">
        <f t="shared" si="9"/>
        <v>216770.78529992676</v>
      </c>
      <c r="K29" s="14">
        <f t="shared" si="6"/>
        <v>1.1536606183424538</v>
      </c>
      <c r="L29" s="14">
        <f t="shared" si="7"/>
        <v>2.0841147941695048</v>
      </c>
      <c r="M29" s="14">
        <f t="shared" si="8"/>
        <v>3.2478767315606274</v>
      </c>
      <c r="N29" s="15"/>
      <c r="V29" s="7"/>
      <c r="W29" s="14"/>
      <c r="X29" s="7"/>
      <c r="Y29" s="14"/>
    </row>
    <row r="30" spans="1:25">
      <c r="B30" s="21">
        <v>7</v>
      </c>
      <c r="C30" s="21">
        <f t="shared" si="1"/>
        <v>240</v>
      </c>
      <c r="D30" s="21"/>
      <c r="E30" s="22">
        <f t="shared" si="5"/>
        <v>4.1887902047863905</v>
      </c>
      <c r="F30" s="15">
        <f t="shared" si="2"/>
        <v>4.1887902047863905</v>
      </c>
      <c r="G30" s="16">
        <f t="shared" si="3"/>
        <v>0.31460174735314528</v>
      </c>
      <c r="H30" s="14">
        <f t="shared" si="4"/>
        <v>0.27471793843951325</v>
      </c>
      <c r="J30" s="11">
        <f t="shared" si="9"/>
        <v>216770.78529992676</v>
      </c>
      <c r="K30" s="14">
        <f t="shared" si="6"/>
        <v>4.9324854819140409</v>
      </c>
      <c r="L30" s="14">
        <f t="shared" si="7"/>
        <v>5.8488133654069596</v>
      </c>
      <c r="M30" s="14">
        <f t="shared" si="8"/>
        <v>3.2478767315606274</v>
      </c>
      <c r="N30" s="15"/>
      <c r="V30" s="7"/>
      <c r="W30" s="14"/>
      <c r="X30" s="7"/>
      <c r="Y30" s="14"/>
    </row>
    <row r="31" spans="1:25">
      <c r="B31" s="21">
        <v>8</v>
      </c>
      <c r="C31" s="21">
        <f t="shared" si="1"/>
        <v>280</v>
      </c>
      <c r="D31" s="21"/>
      <c r="E31" s="22">
        <f t="shared" si="5"/>
        <v>4.8869219055841224</v>
      </c>
      <c r="F31" s="15">
        <f t="shared" si="2"/>
        <v>4.8869219055841224</v>
      </c>
      <c r="G31" s="16">
        <f t="shared" si="3"/>
        <v>0.38492902430268261</v>
      </c>
      <c r="H31" s="14">
        <f t="shared" si="4"/>
        <v>0.27471793843951325</v>
      </c>
      <c r="J31" s="11">
        <f t="shared" si="9"/>
        <v>216770.78529992676</v>
      </c>
      <c r="K31" s="14">
        <f t="shared" si="6"/>
        <v>6.7553205625196293</v>
      </c>
      <c r="L31" s="14">
        <f t="shared" si="7"/>
        <v>7.1562794581283242</v>
      </c>
      <c r="M31" s="14">
        <f t="shared" si="8"/>
        <v>3.2478767315606274</v>
      </c>
      <c r="N31" s="15"/>
      <c r="V31" s="7"/>
      <c r="W31" s="14"/>
      <c r="X31" s="7"/>
      <c r="Y31" s="14"/>
    </row>
    <row r="32" spans="1:25">
      <c r="B32" s="21">
        <v>9</v>
      </c>
      <c r="C32" s="21">
        <f t="shared" si="1"/>
        <v>320</v>
      </c>
      <c r="D32" s="21"/>
      <c r="E32" s="22">
        <f t="shared" si="5"/>
        <v>5.5850536063818543</v>
      </c>
      <c r="F32" s="15">
        <f t="shared" si="2"/>
        <v>5.5850536063818543</v>
      </c>
      <c r="G32" s="16">
        <f t="shared" si="3"/>
        <v>0.2068541079393808</v>
      </c>
      <c r="H32" s="14">
        <f t="shared" si="4"/>
        <v>0.27471793843951325</v>
      </c>
      <c r="J32" s="11">
        <f t="shared" si="9"/>
        <v>216770.78529992676</v>
      </c>
      <c r="K32" s="14">
        <f t="shared" si="6"/>
        <v>2.6502030915157579</v>
      </c>
      <c r="L32" s="14">
        <f t="shared" si="7"/>
        <v>3.8456590956156003</v>
      </c>
      <c r="M32" s="14">
        <f t="shared" si="8"/>
        <v>3.2478767315606274</v>
      </c>
      <c r="N32" s="15"/>
      <c r="V32" s="7"/>
      <c r="W32" s="14"/>
      <c r="X32" s="7"/>
      <c r="Y32" s="14"/>
    </row>
    <row r="33" spans="1:21">
      <c r="A33" s="8"/>
      <c r="B33" s="9"/>
      <c r="C33" s="8"/>
      <c r="D33" s="8"/>
      <c r="E33" s="9"/>
      <c r="F33" s="8"/>
      <c r="G33" s="8"/>
      <c r="H33" s="10"/>
      <c r="I33" s="10"/>
      <c r="J33" s="7"/>
      <c r="K33" s="7"/>
    </row>
    <row r="34" spans="1:21" s="1" customFormat="1" ht="85.5" customHeight="1">
      <c r="A34" s="1" t="s">
        <v>2</v>
      </c>
      <c r="B34" s="28" t="s">
        <v>0</v>
      </c>
      <c r="C34" s="1" t="s">
        <v>1</v>
      </c>
      <c r="E34" s="1" t="s">
        <v>8</v>
      </c>
      <c r="G34" s="1" t="s">
        <v>9</v>
      </c>
      <c r="H34" s="1" t="s">
        <v>10</v>
      </c>
      <c r="I34" s="1" t="s">
        <v>14</v>
      </c>
      <c r="J34" s="1" t="s">
        <v>15</v>
      </c>
      <c r="K34" s="1" t="s">
        <v>20</v>
      </c>
      <c r="L34" s="1" t="s">
        <v>21</v>
      </c>
      <c r="N34" s="48" t="s">
        <v>22</v>
      </c>
      <c r="O34" s="1" t="s">
        <v>23</v>
      </c>
      <c r="Q34" s="1" t="s">
        <v>24</v>
      </c>
      <c r="R34" s="1" t="s">
        <v>25</v>
      </c>
      <c r="S34" s="1" t="s">
        <v>26</v>
      </c>
      <c r="T34" s="1" t="s">
        <v>27</v>
      </c>
      <c r="U34" s="1" t="s">
        <v>28</v>
      </c>
    </row>
    <row r="35" spans="1:21">
      <c r="A35">
        <v>2</v>
      </c>
      <c r="B35" s="29">
        <v>0</v>
      </c>
      <c r="C35" s="14">
        <f>RADIANS(B35)</f>
        <v>0</v>
      </c>
      <c r="D35" s="14">
        <f>B35+12</f>
        <v>12</v>
      </c>
      <c r="E35">
        <f t="shared" ref="E35:E66" si="10">ASIN($G$6*SIN(C35)-$G$7)</f>
        <v>0</v>
      </c>
      <c r="G35">
        <f>DEGREES(E35)</f>
        <v>0</v>
      </c>
      <c r="H35">
        <f>$G$3*((1-COS(C35))+$G$6/4*(1-COS(C35*2))-$G$7*$G$6*SIN(C35))</f>
        <v>0</v>
      </c>
      <c r="I35">
        <f>H35*$G$2^2*PI()/4</f>
        <v>0</v>
      </c>
      <c r="J35" s="2">
        <f t="shared" ref="J35:J66" si="11">I35+$L$3</f>
        <v>6.5888221679147041E-3</v>
      </c>
      <c r="K35">
        <f t="shared" ref="K35:K66" si="12">$L$7^2*$G$3*(COS(C35)+$G$6*COS(2*C35)+$G$6*$G$7*SIN(C35))</f>
        <v>153341.13527368032</v>
      </c>
      <c r="L35" s="3">
        <f>-K35*($G$17+$G$18+$G$19)</f>
        <v>-1898608.7857457069</v>
      </c>
      <c r="M35" s="3">
        <f>L41</f>
        <v>-1768980.2923168242</v>
      </c>
      <c r="N35" s="49">
        <f t="shared" ref="N35:N98" si="13">IF(B35&lt;180,$O$1,(IF(B35&lt;360,($O$1*(($L$4)/(I35+$L$3))^$O$3),(IF(B35&lt;540,($O$2*($L$3/(I35+$L$3))^$O$4),0)))))</f>
        <v>79460.142999999996</v>
      </c>
      <c r="O35" s="3">
        <f>N35*$G$2^2*PI()/4</f>
        <v>1584.2887413762908</v>
      </c>
      <c r="P35" s="3">
        <f>O41</f>
        <v>1584.2887413762908</v>
      </c>
      <c r="Q35" s="3">
        <f>L35+O35</f>
        <v>-1897024.4970043306</v>
      </c>
      <c r="R35" s="3">
        <f t="shared" ref="R35:R66" si="14">Q35*TAN(E35)</f>
        <v>0</v>
      </c>
      <c r="S35" s="3">
        <f>Q35/COS(E35)</f>
        <v>-1897024.4970043306</v>
      </c>
      <c r="T35" s="3">
        <f>S35*SIN(C35+E35)/COS(E35)</f>
        <v>0</v>
      </c>
      <c r="U35" s="3">
        <f>S35*COS(C35+E35)/COS(E35)</f>
        <v>-1897024.4970043306</v>
      </c>
    </row>
    <row r="36" spans="1:21">
      <c r="B36" s="29">
        <f>B35+$A$35</f>
        <v>2</v>
      </c>
      <c r="C36" s="14">
        <f t="shared" ref="C36:C99" si="15">RADIANS(B36)</f>
        <v>3.4906585039886591E-2</v>
      </c>
      <c r="D36" s="14">
        <f t="shared" ref="D36:D48" si="16">B36+12</f>
        <v>14</v>
      </c>
      <c r="E36">
        <f t="shared" si="10"/>
        <v>8.9239968849846557E-2</v>
      </c>
      <c r="G36">
        <f t="shared" ref="G36:G99" si="17">DEGREES(E36)</f>
        <v>5.1130735789751434</v>
      </c>
      <c r="H36">
        <f t="shared" ref="H36:H66" si="18">$G$3*((1-COS(C36))+$G$6/4*(1-COS(C36*2))-$G$7*$G$6*SIN(C36))</f>
        <v>1.9311162320931863E-3</v>
      </c>
      <c r="I36">
        <f t="shared" ref="I36:I99" si="19">H36*$G$2^2*PI()/4</f>
        <v>3.8502897041026466E-5</v>
      </c>
      <c r="J36" s="2">
        <f t="shared" si="11"/>
        <v>6.6273250649557308E-3</v>
      </c>
      <c r="K36">
        <f t="shared" si="12"/>
        <v>153046.42967935052</v>
      </c>
      <c r="L36" s="3">
        <f t="shared" ref="L36:L66" si="20">-K36*($G$17+$G$18+$G$19)</f>
        <v>-1894959.8586029389</v>
      </c>
      <c r="N36" s="49">
        <f t="shared" si="13"/>
        <v>79460.142999999996</v>
      </c>
      <c r="O36" s="3">
        <f>N36*$G$2^2*PI()/4</f>
        <v>1584.2887413762908</v>
      </c>
      <c r="P36" s="3">
        <f t="shared" ref="P36:P41" si="21">O42</f>
        <v>1584.2887413762908</v>
      </c>
      <c r="Q36" s="3">
        <f t="shared" ref="Q36:Q99" si="22">L36+O36</f>
        <v>-1893375.5698615627</v>
      </c>
      <c r="R36" s="3">
        <f t="shared" si="14"/>
        <v>-169414.74262169443</v>
      </c>
      <c r="S36" s="3">
        <f t="shared" ref="S36:S99" si="23">Q36/COS(E36)</f>
        <v>-1900939.8737377708</v>
      </c>
      <c r="T36" s="3">
        <f>S36*SIN(C36+E36)/COS(E36)</f>
        <v>-236329.80820217516</v>
      </c>
      <c r="U36" s="3">
        <f t="shared" ref="U36:U99" si="24">S36*COS(C36+E36)/COS(E36)</f>
        <v>-1893845.7620439534</v>
      </c>
    </row>
    <row r="37" spans="1:21">
      <c r="B37" s="29">
        <f t="shared" ref="B37:B100" si="25">B36+$A$35</f>
        <v>4</v>
      </c>
      <c r="C37" s="14">
        <f t="shared" si="15"/>
        <v>6.9813170079773182E-2</v>
      </c>
      <c r="D37" s="14">
        <f t="shared" si="16"/>
        <v>16</v>
      </c>
      <c r="E37">
        <f t="shared" si="10"/>
        <v>0.17909035960834269</v>
      </c>
      <c r="G37">
        <f t="shared" si="17"/>
        <v>10.261121757038227</v>
      </c>
      <c r="H37">
        <f t="shared" si="18"/>
        <v>7.7170425569269554E-3</v>
      </c>
      <c r="I37">
        <f t="shared" si="19"/>
        <v>1.5386359976297904E-4</v>
      </c>
      <c r="J37" s="2">
        <f t="shared" si="11"/>
        <v>6.7426857676776836E-3</v>
      </c>
      <c r="K37">
        <f t="shared" si="12"/>
        <v>152163.65263541453</v>
      </c>
      <c r="L37" s="3">
        <f t="shared" si="20"/>
        <v>-1884029.6652893175</v>
      </c>
      <c r="N37" s="49">
        <f t="shared" si="13"/>
        <v>79460.142999999996</v>
      </c>
      <c r="O37" s="3">
        <f t="shared" ref="O37:O100" si="26">N37*$G$2^2*PI()/4</f>
        <v>1584.2887413762908</v>
      </c>
      <c r="P37" s="3">
        <f t="shared" si="21"/>
        <v>1584.2887413762908</v>
      </c>
      <c r="Q37" s="3">
        <f t="shared" si="22"/>
        <v>-1882445.3765479412</v>
      </c>
      <c r="R37" s="3">
        <f t="shared" si="14"/>
        <v>-340778.9417176788</v>
      </c>
      <c r="S37" s="3">
        <f t="shared" si="23"/>
        <v>-1913042.310772279</v>
      </c>
      <c r="T37" s="3">
        <f t="shared" ref="T37:T99" si="27">S37*SIN(C37+E37)/COS(E37)</f>
        <v>-478921.37508527539</v>
      </c>
      <c r="U37" s="3">
        <f t="shared" si="24"/>
        <v>-1884224.3201888395</v>
      </c>
    </row>
    <row r="38" spans="1:21">
      <c r="B38" s="29">
        <f t="shared" si="25"/>
        <v>6</v>
      </c>
      <c r="C38" s="14">
        <f t="shared" si="15"/>
        <v>0.10471975511965978</v>
      </c>
      <c r="D38" s="14">
        <f t="shared" si="16"/>
        <v>18</v>
      </c>
      <c r="E38">
        <f t="shared" si="10"/>
        <v>0.27020656601494075</v>
      </c>
      <c r="G38">
        <f t="shared" si="17"/>
        <v>15.481695829379168</v>
      </c>
      <c r="H38">
        <f t="shared" si="18"/>
        <v>1.7335545601780158E-2</v>
      </c>
      <c r="I38">
        <f t="shared" si="19"/>
        <v>3.456388157080913E-4</v>
      </c>
      <c r="J38" s="2">
        <f t="shared" si="11"/>
        <v>6.9344609836227951E-3</v>
      </c>
      <c r="K38">
        <f t="shared" si="12"/>
        <v>150696.81694896464</v>
      </c>
      <c r="L38" s="3">
        <f t="shared" si="20"/>
        <v>-1865867.890781984</v>
      </c>
      <c r="N38" s="49">
        <f t="shared" si="13"/>
        <v>79460.142999999996</v>
      </c>
      <c r="O38" s="3">
        <f t="shared" si="26"/>
        <v>1584.2887413762908</v>
      </c>
      <c r="P38" s="3">
        <f t="shared" si="21"/>
        <v>1584.2887413762908</v>
      </c>
      <c r="Q38" s="3">
        <f t="shared" si="22"/>
        <v>-1864283.6020406077</v>
      </c>
      <c r="R38" s="3">
        <f t="shared" si="14"/>
        <v>-516370.27236529096</v>
      </c>
      <c r="S38" s="3">
        <f t="shared" si="23"/>
        <v>-1934474.5041018524</v>
      </c>
      <c r="T38" s="3">
        <f t="shared" si="27"/>
        <v>-735084.20019596419</v>
      </c>
      <c r="U38" s="3">
        <f t="shared" si="24"/>
        <v>-1867869.6677614618</v>
      </c>
    </row>
    <row r="39" spans="1:21">
      <c r="B39" s="29">
        <f t="shared" si="25"/>
        <v>8</v>
      </c>
      <c r="C39" s="14">
        <f t="shared" si="15"/>
        <v>0.13962634015954636</v>
      </c>
      <c r="D39" s="14">
        <f t="shared" si="16"/>
        <v>20</v>
      </c>
      <c r="E39">
        <f t="shared" si="10"/>
        <v>0.36334331593023328</v>
      </c>
      <c r="G39">
        <f t="shared" si="17"/>
        <v>20.818038517090859</v>
      </c>
      <c r="H39">
        <f t="shared" si="18"/>
        <v>3.0749682056067203E-2</v>
      </c>
      <c r="I39">
        <f t="shared" si="19"/>
        <v>6.1309196338002849E-4</v>
      </c>
      <c r="J39" s="2">
        <f t="shared" si="11"/>
        <v>7.2019141312947323E-3</v>
      </c>
      <c r="K39">
        <f t="shared" si="12"/>
        <v>148652.58929601559</v>
      </c>
      <c r="L39" s="3">
        <f t="shared" si="20"/>
        <v>-1840557.0792047363</v>
      </c>
      <c r="N39" s="49">
        <f t="shared" si="13"/>
        <v>79460.142999999996</v>
      </c>
      <c r="O39" s="3">
        <f t="shared" si="26"/>
        <v>1584.2887413762908</v>
      </c>
      <c r="P39" s="3">
        <f t="shared" si="21"/>
        <v>1584.2887413762908</v>
      </c>
      <c r="Q39" s="3">
        <f t="shared" si="22"/>
        <v>-1838972.79046336</v>
      </c>
      <c r="R39" s="3">
        <f t="shared" si="14"/>
        <v>-699222.82116178365</v>
      </c>
      <c r="S39" s="3">
        <f t="shared" si="23"/>
        <v>-1967417.9722921208</v>
      </c>
      <c r="T39" s="3">
        <f t="shared" si="27"/>
        <v>-1014592.4312888139</v>
      </c>
      <c r="U39" s="3">
        <f t="shared" si="24"/>
        <v>-1844161.2479131955</v>
      </c>
    </row>
    <row r="40" spans="1:21">
      <c r="B40" s="29">
        <f t="shared" si="25"/>
        <v>10</v>
      </c>
      <c r="C40" s="14">
        <f t="shared" si="15"/>
        <v>0.17453292519943295</v>
      </c>
      <c r="D40" s="14">
        <f t="shared" si="16"/>
        <v>22</v>
      </c>
      <c r="E40">
        <f t="shared" si="10"/>
        <v>0.45943191322190158</v>
      </c>
      <c r="G40">
        <f t="shared" si="17"/>
        <v>26.323509601235646</v>
      </c>
      <c r="H40">
        <f t="shared" si="18"/>
        <v>4.790796657301255E-2</v>
      </c>
      <c r="I40">
        <f t="shared" si="19"/>
        <v>9.5519651989369651E-4</v>
      </c>
      <c r="J40" s="2">
        <f t="shared" si="11"/>
        <v>7.5440186878084009E-3</v>
      </c>
      <c r="K40">
        <f t="shared" si="12"/>
        <v>146040.25832644795</v>
      </c>
      <c r="L40" s="3">
        <f t="shared" si="20"/>
        <v>-1808212.2389161563</v>
      </c>
      <c r="N40" s="49">
        <f t="shared" si="13"/>
        <v>79460.142999999996</v>
      </c>
      <c r="O40" s="3">
        <f t="shared" si="26"/>
        <v>1584.2887413762908</v>
      </c>
      <c r="P40" s="3">
        <f t="shared" si="21"/>
        <v>1584.2887413762908</v>
      </c>
      <c r="Q40" s="3">
        <f t="shared" si="22"/>
        <v>-1806627.9501747801</v>
      </c>
      <c r="R40" s="3">
        <f t="shared" si="14"/>
        <v>-893813.70165920712</v>
      </c>
      <c r="S40" s="3">
        <f t="shared" si="23"/>
        <v>-2015640.7129313652</v>
      </c>
      <c r="T40" s="3">
        <f t="shared" si="27"/>
        <v>-1332083.2847713246</v>
      </c>
      <c r="U40" s="3">
        <f t="shared" si="24"/>
        <v>-1811852.9962549217</v>
      </c>
    </row>
    <row r="41" spans="1:21">
      <c r="B41" s="29">
        <f t="shared" si="25"/>
        <v>12</v>
      </c>
      <c r="C41" s="14">
        <f t="shared" si="15"/>
        <v>0.20943951023931956</v>
      </c>
      <c r="D41" s="14">
        <f t="shared" si="16"/>
        <v>24</v>
      </c>
      <c r="E41">
        <f t="shared" si="10"/>
        <v>0.55970528971058431</v>
      </c>
      <c r="G41">
        <f t="shared" si="17"/>
        <v>32.068750871563502</v>
      </c>
      <c r="H41">
        <f t="shared" si="18"/>
        <v>6.8744605706307901E-2</v>
      </c>
      <c r="I41">
        <f t="shared" si="19"/>
        <v>1.37064068524085E-3</v>
      </c>
      <c r="J41" s="2">
        <f t="shared" si="11"/>
        <v>7.9594628531555536E-3</v>
      </c>
      <c r="K41">
        <f t="shared" si="12"/>
        <v>142871.69022768864</v>
      </c>
      <c r="L41" s="3">
        <f t="shared" si="20"/>
        <v>-1768980.2923168242</v>
      </c>
      <c r="N41" s="49">
        <f t="shared" si="13"/>
        <v>79460.142999999996</v>
      </c>
      <c r="O41" s="3">
        <f t="shared" si="26"/>
        <v>1584.2887413762908</v>
      </c>
      <c r="P41" s="3">
        <f t="shared" si="21"/>
        <v>1584.2887413762908</v>
      </c>
      <c r="Q41" s="3">
        <f t="shared" si="22"/>
        <v>-1767396.0035754479</v>
      </c>
      <c r="R41" s="3">
        <f t="shared" si="14"/>
        <v>-1107342.6308733402</v>
      </c>
      <c r="S41" s="3">
        <f t="shared" si="23"/>
        <v>-2085640.5096765731</v>
      </c>
      <c r="T41" s="3">
        <f t="shared" si="27"/>
        <v>-1711808.989106901</v>
      </c>
      <c r="U41" s="3">
        <f t="shared" si="24"/>
        <v>-1768378.7263769514</v>
      </c>
    </row>
    <row r="42" spans="1:21">
      <c r="B42" s="29">
        <f t="shared" si="25"/>
        <v>14</v>
      </c>
      <c r="C42" s="14">
        <f t="shared" si="15"/>
        <v>0.24434609527920614</v>
      </c>
      <c r="D42" s="14">
        <f t="shared" si="16"/>
        <v>26</v>
      </c>
      <c r="E42">
        <f t="shared" si="10"/>
        <v>0.66592541884053902</v>
      </c>
      <c r="G42">
        <f t="shared" si="17"/>
        <v>38.154715970044521</v>
      </c>
      <c r="H42">
        <f t="shared" si="18"/>
        <v>9.3179796762622724E-2</v>
      </c>
      <c r="I42">
        <f t="shared" si="19"/>
        <v>1.8578333408581225E-3</v>
      </c>
      <c r="J42" s="2">
        <f t="shared" si="11"/>
        <v>8.4466555087728268E-3</v>
      </c>
      <c r="K42">
        <f t="shared" si="12"/>
        <v>139161.2719626234</v>
      </c>
      <c r="L42" s="3">
        <f t="shared" si="20"/>
        <v>-1723039.3730437858</v>
      </c>
      <c r="N42" s="49">
        <f t="shared" si="13"/>
        <v>79460.142999999996</v>
      </c>
      <c r="O42" s="3">
        <f t="shared" si="26"/>
        <v>1584.2887413762908</v>
      </c>
      <c r="P42" s="3"/>
      <c r="Q42" s="3">
        <f t="shared" si="22"/>
        <v>-1721455.0843024096</v>
      </c>
      <c r="R42" s="3">
        <f t="shared" si="14"/>
        <v>-1352449.8570102009</v>
      </c>
      <c r="S42" s="3">
        <f t="shared" si="23"/>
        <v>-2189184.3739158949</v>
      </c>
      <c r="T42" s="3">
        <f t="shared" si="27"/>
        <v>-2198441.0047142142</v>
      </c>
      <c r="U42" s="3">
        <f t="shared" si="24"/>
        <v>-1708070.3478435939</v>
      </c>
    </row>
    <row r="43" spans="1:21">
      <c r="B43" s="29">
        <f t="shared" si="25"/>
        <v>16</v>
      </c>
      <c r="C43" s="14">
        <f t="shared" si="15"/>
        <v>0.27925268031909273</v>
      </c>
      <c r="D43" s="14">
        <f t="shared" si="16"/>
        <v>28</v>
      </c>
      <c r="E43">
        <f t="shared" si="10"/>
        <v>0.78085224124604624</v>
      </c>
      <c r="G43">
        <f t="shared" si="17"/>
        <v>44.739537846729633</v>
      </c>
      <c r="H43">
        <f t="shared" si="18"/>
        <v>0.1211200901404071</v>
      </c>
      <c r="I43">
        <f t="shared" si="19"/>
        <v>2.4149112739946677E-3</v>
      </c>
      <c r="J43" s="2">
        <f t="shared" si="11"/>
        <v>9.0037334419093718E-3</v>
      </c>
      <c r="K43">
        <f t="shared" si="12"/>
        <v>134925.84245700121</v>
      </c>
      <c r="L43" s="3">
        <f t="shared" si="20"/>
        <v>-1670597.9739604366</v>
      </c>
      <c r="N43" s="49">
        <f t="shared" si="13"/>
        <v>79460.142999999996</v>
      </c>
      <c r="O43" s="3">
        <f t="shared" si="26"/>
        <v>1584.2887413762908</v>
      </c>
      <c r="P43" s="3"/>
      <c r="Q43" s="3">
        <f t="shared" si="22"/>
        <v>-1669013.6852190604</v>
      </c>
      <c r="R43" s="3">
        <f t="shared" si="14"/>
        <v>-1653907.8386002539</v>
      </c>
      <c r="S43" s="3">
        <f t="shared" si="23"/>
        <v>-2349684.6213974915</v>
      </c>
      <c r="T43" s="3">
        <f t="shared" si="27"/>
        <v>-2885880.0681972648</v>
      </c>
      <c r="U43" s="3">
        <f t="shared" si="24"/>
        <v>-1616862.792683613</v>
      </c>
    </row>
    <row r="44" spans="1:21">
      <c r="B44" s="29">
        <f t="shared" si="25"/>
        <v>18</v>
      </c>
      <c r="C44" s="14">
        <f t="shared" si="15"/>
        <v>0.31415926535897931</v>
      </c>
      <c r="D44" s="14">
        <f t="shared" si="16"/>
        <v>30</v>
      </c>
      <c r="E44">
        <f t="shared" si="10"/>
        <v>0.90938379337262831</v>
      </c>
      <c r="G44">
        <f t="shared" si="17"/>
        <v>52.103853317848525</v>
      </c>
      <c r="H44">
        <f t="shared" si="18"/>
        <v>0.15245881342193893</v>
      </c>
      <c r="I44">
        <f t="shared" si="19"/>
        <v>3.0397476333256335E-3</v>
      </c>
      <c r="J44" s="2">
        <f t="shared" si="11"/>
        <v>9.628569801240338E-3</v>
      </c>
      <c r="K44">
        <f t="shared" si="12"/>
        <v>130184.61207002161</v>
      </c>
      <c r="L44" s="3">
        <f t="shared" si="20"/>
        <v>-1611893.9500734487</v>
      </c>
      <c r="N44" s="49">
        <f t="shared" si="13"/>
        <v>79460.142999999996</v>
      </c>
      <c r="O44" s="3">
        <f t="shared" si="26"/>
        <v>1584.2887413762908</v>
      </c>
      <c r="P44" s="3"/>
      <c r="Q44" s="3">
        <f t="shared" si="22"/>
        <v>-1610309.6613320725</v>
      </c>
      <c r="R44" s="3">
        <f t="shared" si="14"/>
        <v>-2068820.8671314211</v>
      </c>
      <c r="S44" s="3">
        <f t="shared" si="23"/>
        <v>-2621663.0190888033</v>
      </c>
      <c r="T44" s="3">
        <f t="shared" si="27"/>
        <v>-4013431.5617745644</v>
      </c>
      <c r="U44" s="3">
        <f t="shared" si="24"/>
        <v>-1452536.6653509736</v>
      </c>
    </row>
    <row r="45" spans="1:21">
      <c r="B45" s="29">
        <f t="shared" si="25"/>
        <v>20</v>
      </c>
      <c r="C45" s="14">
        <f t="shared" si="15"/>
        <v>0.3490658503988659</v>
      </c>
      <c r="D45" s="14">
        <f t="shared" si="16"/>
        <v>32</v>
      </c>
      <c r="E45">
        <f t="shared" si="10"/>
        <v>1.0621495680932207</v>
      </c>
      <c r="G45">
        <f t="shared" si="17"/>
        <v>60.856687463384795</v>
      </c>
      <c r="H45">
        <f t="shared" si="18"/>
        <v>0.18707655519047378</v>
      </c>
      <c r="I45">
        <f t="shared" si="19"/>
        <v>3.7299615753740582E-3</v>
      </c>
      <c r="J45" s="2">
        <f t="shared" si="11"/>
        <v>1.0318783743288762E-2</v>
      </c>
      <c r="K45">
        <f t="shared" si="12"/>
        <v>124959.07073859738</v>
      </c>
      <c r="L45" s="3">
        <f t="shared" si="20"/>
        <v>-1547193.3812116617</v>
      </c>
      <c r="N45" s="49">
        <f t="shared" si="13"/>
        <v>79460.142999999996</v>
      </c>
      <c r="O45" s="3">
        <f t="shared" si="26"/>
        <v>1584.2887413762908</v>
      </c>
      <c r="P45" s="3"/>
      <c r="Q45" s="3">
        <f t="shared" si="22"/>
        <v>-1545609.0924702855</v>
      </c>
      <c r="R45" s="3">
        <f t="shared" si="14"/>
        <v>-2771978.2533268682</v>
      </c>
      <c r="S45" s="3">
        <f t="shared" si="23"/>
        <v>-3173762.8934190869</v>
      </c>
      <c r="T45" s="3">
        <f t="shared" si="27"/>
        <v>-6434218.0559289549</v>
      </c>
      <c r="U45" s="3">
        <f t="shared" si="24"/>
        <v>-1035584.0731491387</v>
      </c>
    </row>
    <row r="46" spans="1:21">
      <c r="B46" s="29">
        <f t="shared" si="25"/>
        <v>22</v>
      </c>
      <c r="C46" s="14">
        <f t="shared" si="15"/>
        <v>0.38397243543875248</v>
      </c>
      <c r="D46" s="14">
        <f t="shared" si="16"/>
        <v>34</v>
      </c>
      <c r="E46">
        <f t="shared" si="10"/>
        <v>1.2751675942907739</v>
      </c>
      <c r="G46">
        <f t="shared" si="17"/>
        <v>73.061721324711797</v>
      </c>
      <c r="H46">
        <f t="shared" si="18"/>
        <v>0.22484170625910541</v>
      </c>
      <c r="I46">
        <f t="shared" si="19"/>
        <v>4.4829290556164221E-3</v>
      </c>
      <c r="J46" s="2">
        <f t="shared" si="11"/>
        <v>1.1071751223531125E-2</v>
      </c>
      <c r="K46">
        <f t="shared" si="12"/>
        <v>119272.88524069148</v>
      </c>
      <c r="L46" s="3">
        <f t="shared" si="20"/>
        <v>-1476789.2999816919</v>
      </c>
      <c r="N46" s="49">
        <f t="shared" si="13"/>
        <v>79460.142999999996</v>
      </c>
      <c r="O46" s="3">
        <f t="shared" si="26"/>
        <v>1584.2887413762908</v>
      </c>
      <c r="P46" s="3"/>
      <c r="Q46" s="3">
        <f t="shared" si="22"/>
        <v>-1475205.0112403156</v>
      </c>
      <c r="R46" s="3">
        <f t="shared" si="14"/>
        <v>-4843834.5551584885</v>
      </c>
      <c r="S46" s="3">
        <f t="shared" si="23"/>
        <v>-5063493.1641047932</v>
      </c>
      <c r="T46" s="3">
        <f t="shared" si="27"/>
        <v>-17312154.467603467</v>
      </c>
      <c r="U46" s="3">
        <f t="shared" si="24"/>
        <v>1533411.1338236085</v>
      </c>
    </row>
    <row r="47" spans="1:21">
      <c r="B47" s="29">
        <f t="shared" si="25"/>
        <v>24</v>
      </c>
      <c r="C47" s="14">
        <f t="shared" si="15"/>
        <v>0.41887902047863912</v>
      </c>
      <c r="D47" s="14">
        <f t="shared" si="16"/>
        <v>36</v>
      </c>
      <c r="E47" t="e">
        <f t="shared" si="10"/>
        <v>#NUM!</v>
      </c>
      <c r="G47" t="e">
        <f t="shared" si="17"/>
        <v>#NUM!</v>
      </c>
      <c r="H47">
        <f t="shared" si="18"/>
        <v>0.26561105572390342</v>
      </c>
      <c r="I47">
        <f t="shared" si="19"/>
        <v>5.2957947126831984E-3</v>
      </c>
      <c r="J47" s="2">
        <f t="shared" si="11"/>
        <v>1.1884616880597903E-2</v>
      </c>
      <c r="K47">
        <f t="shared" si="12"/>
        <v>113151.78607586207</v>
      </c>
      <c r="L47" s="3">
        <f t="shared" si="20"/>
        <v>-1401000.2911679521</v>
      </c>
      <c r="N47" s="49">
        <f t="shared" si="13"/>
        <v>79460.142999999996</v>
      </c>
      <c r="O47" s="3">
        <f t="shared" si="26"/>
        <v>1584.2887413762908</v>
      </c>
      <c r="P47" s="3"/>
      <c r="Q47" s="3">
        <f t="shared" si="22"/>
        <v>-1399416.0024265759</v>
      </c>
      <c r="R47" s="3" t="e">
        <f t="shared" si="14"/>
        <v>#NUM!</v>
      </c>
      <c r="S47" s="3" t="e">
        <f t="shared" si="23"/>
        <v>#NUM!</v>
      </c>
      <c r="T47" s="3" t="e">
        <f t="shared" si="27"/>
        <v>#NUM!</v>
      </c>
      <c r="U47" s="3" t="e">
        <f t="shared" si="24"/>
        <v>#NUM!</v>
      </c>
    </row>
    <row r="48" spans="1:21">
      <c r="B48" s="29">
        <f t="shared" si="25"/>
        <v>26</v>
      </c>
      <c r="C48" s="14">
        <f t="shared" si="15"/>
        <v>0.4537856055185257</v>
      </c>
      <c r="D48" s="14">
        <f t="shared" si="16"/>
        <v>38</v>
      </c>
      <c r="E48" t="e">
        <f t="shared" si="10"/>
        <v>#NUM!</v>
      </c>
      <c r="G48" t="e">
        <f t="shared" si="17"/>
        <v>#NUM!</v>
      </c>
      <c r="H48">
        <f t="shared" si="18"/>
        <v>0.30923043899240737</v>
      </c>
      <c r="I48">
        <f t="shared" si="19"/>
        <v>6.1654847888521795E-3</v>
      </c>
      <c r="J48" s="2">
        <f t="shared" si="11"/>
        <v>1.2754306956766884E-2</v>
      </c>
      <c r="K48">
        <f t="shared" si="12"/>
        <v>106623.44451146337</v>
      </c>
      <c r="L48" s="3">
        <f t="shared" si="20"/>
        <v>-1320168.969367743</v>
      </c>
      <c r="N48" s="49">
        <f t="shared" si="13"/>
        <v>79460.142999999996</v>
      </c>
      <c r="O48" s="3">
        <f t="shared" si="26"/>
        <v>1584.2887413762908</v>
      </c>
      <c r="P48" s="3"/>
      <c r="Q48" s="3">
        <f t="shared" si="22"/>
        <v>-1318584.6806263668</v>
      </c>
      <c r="R48" s="3" t="e">
        <f t="shared" si="14"/>
        <v>#NUM!</v>
      </c>
      <c r="S48" s="3" t="e">
        <f t="shared" si="23"/>
        <v>#NUM!</v>
      </c>
      <c r="T48" s="3" t="e">
        <f t="shared" si="27"/>
        <v>#NUM!</v>
      </c>
      <c r="U48" s="3" t="e">
        <f t="shared" si="24"/>
        <v>#NUM!</v>
      </c>
    </row>
    <row r="49" spans="2:21">
      <c r="B49" s="29">
        <f t="shared" si="25"/>
        <v>28</v>
      </c>
      <c r="C49" s="14">
        <f t="shared" si="15"/>
        <v>0.48869219055841229</v>
      </c>
      <c r="D49" s="14"/>
      <c r="E49" t="e">
        <f t="shared" si="10"/>
        <v>#NUM!</v>
      </c>
      <c r="G49" t="e">
        <f t="shared" si="17"/>
        <v>#NUM!</v>
      </c>
      <c r="H49">
        <f t="shared" si="18"/>
        <v>0.3555354346908749</v>
      </c>
      <c r="I49">
        <f t="shared" si="19"/>
        <v>7.0887210250940354E-3</v>
      </c>
      <c r="J49" s="2">
        <f t="shared" si="11"/>
        <v>1.367754319300874E-2</v>
      </c>
      <c r="K49">
        <f t="shared" si="12"/>
        <v>99717.340390593454</v>
      </c>
      <c r="L49" s="3">
        <f t="shared" si="20"/>
        <v>-1234660.3422419804</v>
      </c>
      <c r="N49" s="49">
        <f t="shared" si="13"/>
        <v>79460.142999999996</v>
      </c>
      <c r="O49" s="3">
        <f t="shared" si="26"/>
        <v>1584.2887413762908</v>
      </c>
      <c r="P49" s="3"/>
      <c r="Q49" s="3">
        <f t="shared" si="22"/>
        <v>-1233076.0535006041</v>
      </c>
      <c r="R49" s="3" t="e">
        <f t="shared" si="14"/>
        <v>#NUM!</v>
      </c>
      <c r="S49" s="3" t="e">
        <f t="shared" si="23"/>
        <v>#NUM!</v>
      </c>
      <c r="T49" s="3" t="e">
        <f t="shared" si="27"/>
        <v>#NUM!</v>
      </c>
      <c r="U49" s="3" t="e">
        <f t="shared" si="24"/>
        <v>#NUM!</v>
      </c>
    </row>
    <row r="50" spans="2:21">
      <c r="B50" s="29">
        <f t="shared" si="25"/>
        <v>30</v>
      </c>
      <c r="C50" s="14">
        <f t="shared" si="15"/>
        <v>0.52359877559829882</v>
      </c>
      <c r="D50" s="14"/>
      <c r="E50" t="e">
        <f t="shared" si="10"/>
        <v>#NUM!</v>
      </c>
      <c r="G50" t="e">
        <f t="shared" si="17"/>
        <v>#NUM!</v>
      </c>
      <c r="H50">
        <f t="shared" si="18"/>
        <v>0.40435210712101627</v>
      </c>
      <c r="I50">
        <f t="shared" si="19"/>
        <v>8.0620354642906445E-3</v>
      </c>
      <c r="J50" s="2">
        <f t="shared" si="11"/>
        <v>1.4650857632205349E-2</v>
      </c>
      <c r="K50">
        <f t="shared" si="12"/>
        <v>92464.621342623912</v>
      </c>
      <c r="L50" s="3">
        <f t="shared" si="20"/>
        <v>-1144860.0673161189</v>
      </c>
      <c r="N50" s="49">
        <f t="shared" si="13"/>
        <v>79460.142999999996</v>
      </c>
      <c r="O50" s="3">
        <f t="shared" si="26"/>
        <v>1584.2887413762908</v>
      </c>
      <c r="P50" s="3"/>
      <c r="Q50" s="3">
        <f t="shared" si="22"/>
        <v>-1143275.7785747426</v>
      </c>
      <c r="R50" s="3" t="e">
        <f t="shared" si="14"/>
        <v>#NUM!</v>
      </c>
      <c r="S50" s="3" t="e">
        <f t="shared" si="23"/>
        <v>#NUM!</v>
      </c>
      <c r="T50" s="3" t="e">
        <f t="shared" si="27"/>
        <v>#NUM!</v>
      </c>
      <c r="U50" s="3" t="e">
        <f t="shared" si="24"/>
        <v>#NUM!</v>
      </c>
    </row>
    <row r="51" spans="2:21">
      <c r="B51" s="29">
        <f t="shared" si="25"/>
        <v>32</v>
      </c>
      <c r="C51" s="14">
        <f t="shared" si="15"/>
        <v>0.55850536063818546</v>
      </c>
      <c r="D51" s="14"/>
      <c r="E51" t="e">
        <f t="shared" si="10"/>
        <v>#NUM!</v>
      </c>
      <c r="G51" t="e">
        <f t="shared" si="17"/>
        <v>#NUM!</v>
      </c>
      <c r="H51">
        <f t="shared" si="18"/>
        <v>0.45549779072042129</v>
      </c>
      <c r="I51">
        <f t="shared" si="19"/>
        <v>9.0817860919296042E-3</v>
      </c>
      <c r="J51" s="2">
        <f t="shared" si="11"/>
        <v>1.5670608259844308E-2</v>
      </c>
      <c r="K51">
        <f t="shared" si="12"/>
        <v>84897.954078771538</v>
      </c>
      <c r="L51" s="3">
        <f t="shared" si="20"/>
        <v>-1051172.6107812228</v>
      </c>
      <c r="N51" s="49">
        <f t="shared" si="13"/>
        <v>79460.142999999996</v>
      </c>
      <c r="O51" s="3">
        <f t="shared" si="26"/>
        <v>1584.2887413762908</v>
      </c>
      <c r="P51" s="3"/>
      <c r="Q51" s="3">
        <f t="shared" si="22"/>
        <v>-1049588.3220398466</v>
      </c>
      <c r="R51" s="3" t="e">
        <f t="shared" si="14"/>
        <v>#NUM!</v>
      </c>
      <c r="S51" s="3" t="e">
        <f t="shared" si="23"/>
        <v>#NUM!</v>
      </c>
      <c r="T51" s="3" t="e">
        <f t="shared" si="27"/>
        <v>#NUM!</v>
      </c>
      <c r="U51" s="3" t="e">
        <f t="shared" si="24"/>
        <v>#NUM!</v>
      </c>
    </row>
    <row r="52" spans="2:21">
      <c r="B52" s="29">
        <f t="shared" si="25"/>
        <v>34</v>
      </c>
      <c r="C52" s="14">
        <f t="shared" si="15"/>
        <v>0.59341194567807209</v>
      </c>
      <c r="D52" s="14"/>
      <c r="E52" t="e">
        <f t="shared" si="10"/>
        <v>#NUM!</v>
      </c>
      <c r="G52" t="e">
        <f t="shared" si="17"/>
        <v>#NUM!</v>
      </c>
      <c r="H52">
        <f t="shared" si="18"/>
        <v>0.50878191278154361</v>
      </c>
      <c r="I52">
        <f t="shared" si="19"/>
        <v>1.0144173239603829E-2</v>
      </c>
      <c r="J52" s="2">
        <f t="shared" si="11"/>
        <v>1.6732995407518533E-2</v>
      </c>
      <c r="K52">
        <f t="shared" si="12"/>
        <v>77051.368493476795</v>
      </c>
      <c r="L52" s="3">
        <f t="shared" si="20"/>
        <v>-954019.31721940544</v>
      </c>
      <c r="N52" s="49">
        <f t="shared" si="13"/>
        <v>79460.142999999996</v>
      </c>
      <c r="O52" s="3">
        <f t="shared" si="26"/>
        <v>1584.2887413762908</v>
      </c>
      <c r="P52" s="3"/>
      <c r="Q52" s="3">
        <f t="shared" si="22"/>
        <v>-952435.02847802918</v>
      </c>
      <c r="R52" s="3" t="e">
        <f t="shared" si="14"/>
        <v>#NUM!</v>
      </c>
      <c r="S52" s="3" t="e">
        <f t="shared" si="23"/>
        <v>#NUM!</v>
      </c>
      <c r="T52" s="3" t="e">
        <f t="shared" si="27"/>
        <v>#NUM!</v>
      </c>
      <c r="U52" s="3" t="e">
        <f t="shared" si="24"/>
        <v>#NUM!</v>
      </c>
    </row>
    <row r="53" spans="2:21">
      <c r="B53" s="29">
        <f t="shared" si="25"/>
        <v>36</v>
      </c>
      <c r="C53" s="14">
        <f t="shared" si="15"/>
        <v>0.62831853071795862</v>
      </c>
      <c r="D53" s="14"/>
      <c r="E53" t="e">
        <f t="shared" si="10"/>
        <v>#NUM!</v>
      </c>
      <c r="G53" t="e">
        <f t="shared" si="17"/>
        <v>#NUM!</v>
      </c>
      <c r="H53">
        <f t="shared" si="18"/>
        <v>0.56400685050292454</v>
      </c>
      <c r="I53">
        <f t="shared" si="19"/>
        <v>1.124525667303272E-2</v>
      </c>
      <c r="J53" s="2">
        <f t="shared" si="11"/>
        <v>1.7834078840947426E-2</v>
      </c>
      <c r="K53">
        <f t="shared" si="12"/>
        <v>68960.09532715127</v>
      </c>
      <c r="L53" s="3">
        <f t="shared" si="20"/>
        <v>-853836.39960870671</v>
      </c>
      <c r="N53" s="49">
        <f t="shared" si="13"/>
        <v>79460.142999999996</v>
      </c>
      <c r="O53" s="3">
        <f t="shared" si="26"/>
        <v>1584.2887413762908</v>
      </c>
      <c r="P53" s="3"/>
      <c r="Q53" s="3">
        <f t="shared" si="22"/>
        <v>-852252.11086733046</v>
      </c>
      <c r="R53" s="3" t="e">
        <f t="shared" si="14"/>
        <v>#NUM!</v>
      </c>
      <c r="S53" s="3" t="e">
        <f t="shared" si="23"/>
        <v>#NUM!</v>
      </c>
      <c r="T53" s="3" t="e">
        <f t="shared" si="27"/>
        <v>#NUM!</v>
      </c>
      <c r="U53" s="3" t="e">
        <f t="shared" si="24"/>
        <v>#NUM!</v>
      </c>
    </row>
    <row r="54" spans="2:21">
      <c r="B54" s="29">
        <f t="shared" si="25"/>
        <v>38</v>
      </c>
      <c r="C54" s="14">
        <f t="shared" si="15"/>
        <v>0.66322511575784526</v>
      </c>
      <c r="D54" s="14"/>
      <c r="E54" t="e">
        <f t="shared" si="10"/>
        <v>#NUM!</v>
      </c>
      <c r="G54" t="e">
        <f t="shared" si="17"/>
        <v>#NUM!</v>
      </c>
      <c r="H54">
        <f t="shared" si="18"/>
        <v>0.62096881828417771</v>
      </c>
      <c r="I54">
        <f t="shared" si="19"/>
        <v>1.2380973283088133E-2</v>
      </c>
      <c r="J54" s="2">
        <f t="shared" si="11"/>
        <v>1.8969795451002837E-2</v>
      </c>
      <c r="K54">
        <f t="shared" si="12"/>
        <v>60660.398176978342</v>
      </c>
      <c r="L54" s="3">
        <f t="shared" si="20"/>
        <v>-751072.85934781993</v>
      </c>
      <c r="N54" s="49">
        <f t="shared" si="13"/>
        <v>79460.142999999996</v>
      </c>
      <c r="O54" s="3">
        <f t="shared" si="26"/>
        <v>1584.2887413762908</v>
      </c>
      <c r="P54" s="3"/>
      <c r="Q54" s="3">
        <f t="shared" si="22"/>
        <v>-749488.57060644368</v>
      </c>
      <c r="R54" s="3" t="e">
        <f t="shared" si="14"/>
        <v>#NUM!</v>
      </c>
      <c r="S54" s="3" t="e">
        <f t="shared" si="23"/>
        <v>#NUM!</v>
      </c>
      <c r="T54" s="3" t="e">
        <f t="shared" si="27"/>
        <v>#NUM!</v>
      </c>
      <c r="U54" s="3" t="e">
        <f t="shared" si="24"/>
        <v>#NUM!</v>
      </c>
    </row>
    <row r="55" spans="2:21">
      <c r="B55" s="29">
        <f t="shared" si="25"/>
        <v>40</v>
      </c>
      <c r="C55" s="14">
        <f t="shared" si="15"/>
        <v>0.69813170079773179</v>
      </c>
      <c r="D55" s="14"/>
      <c r="E55" t="e">
        <f t="shared" si="10"/>
        <v>#NUM!</v>
      </c>
      <c r="G55" t="e">
        <f t="shared" si="17"/>
        <v>#NUM!</v>
      </c>
      <c r="H55">
        <f t="shared" si="18"/>
        <v>0.67945878103390989</v>
      </c>
      <c r="I55">
        <f t="shared" si="19"/>
        <v>1.354715529547036E-2</v>
      </c>
      <c r="J55" s="2">
        <f t="shared" si="11"/>
        <v>2.0135977463385066E-2</v>
      </c>
      <c r="K55">
        <f t="shared" si="12"/>
        <v>52189.400669744602</v>
      </c>
      <c r="L55" s="3">
        <f t="shared" si="20"/>
        <v>-646188.34637901268</v>
      </c>
      <c r="N55" s="49">
        <f t="shared" si="13"/>
        <v>79460.142999999996</v>
      </c>
      <c r="O55" s="3">
        <f t="shared" si="26"/>
        <v>1584.2887413762908</v>
      </c>
      <c r="P55" s="3"/>
      <c r="Q55" s="3">
        <f t="shared" si="22"/>
        <v>-644604.05763763643</v>
      </c>
      <c r="R55" s="3" t="e">
        <f t="shared" si="14"/>
        <v>#NUM!</v>
      </c>
      <c r="S55" s="3" t="e">
        <f t="shared" si="23"/>
        <v>#NUM!</v>
      </c>
      <c r="T55" s="3" t="e">
        <f t="shared" si="27"/>
        <v>#NUM!</v>
      </c>
      <c r="U55" s="3" t="e">
        <f t="shared" si="24"/>
        <v>#NUM!</v>
      </c>
    </row>
    <row r="56" spans="2:21">
      <c r="B56" s="29">
        <f t="shared" si="25"/>
        <v>42</v>
      </c>
      <c r="C56" s="14">
        <f t="shared" si="15"/>
        <v>0.73303828583761843</v>
      </c>
      <c r="D56" s="14"/>
      <c r="E56" t="e">
        <f t="shared" si="10"/>
        <v>#NUM!</v>
      </c>
      <c r="G56" t="e">
        <f t="shared" si="17"/>
        <v>#NUM!</v>
      </c>
      <c r="H56">
        <f t="shared" si="18"/>
        <v>0.73926338913791489</v>
      </c>
      <c r="I56">
        <f t="shared" si="19"/>
        <v>1.4739548912249987E-2</v>
      </c>
      <c r="J56" s="2">
        <f t="shared" si="11"/>
        <v>2.1328371080164693E-2</v>
      </c>
      <c r="K56">
        <f t="shared" si="12"/>
        <v>43584.909634013507</v>
      </c>
      <c r="L56" s="3">
        <f t="shared" si="20"/>
        <v>-539650.96977649792</v>
      </c>
      <c r="N56" s="49">
        <f t="shared" si="13"/>
        <v>79460.142999999996</v>
      </c>
      <c r="O56" s="3">
        <f t="shared" si="26"/>
        <v>1584.2887413762908</v>
      </c>
      <c r="P56" s="3"/>
      <c r="Q56" s="3">
        <f t="shared" si="22"/>
        <v>-538066.68103512167</v>
      </c>
      <c r="R56" s="3" t="e">
        <f t="shared" si="14"/>
        <v>#NUM!</v>
      </c>
      <c r="S56" s="3" t="e">
        <f t="shared" si="23"/>
        <v>#NUM!</v>
      </c>
      <c r="T56" s="3" t="e">
        <f t="shared" si="27"/>
        <v>#NUM!</v>
      </c>
      <c r="U56" s="3" t="e">
        <f t="shared" si="24"/>
        <v>#NUM!</v>
      </c>
    </row>
    <row r="57" spans="2:21">
      <c r="B57" s="29">
        <f t="shared" si="25"/>
        <v>44</v>
      </c>
      <c r="C57" s="14">
        <f t="shared" si="15"/>
        <v>0.76794487087750496</v>
      </c>
      <c r="D57" s="14"/>
      <c r="E57" t="e">
        <f t="shared" si="10"/>
        <v>#NUM!</v>
      </c>
      <c r="G57" t="e">
        <f t="shared" si="17"/>
        <v>#NUM!</v>
      </c>
      <c r="H57">
        <f t="shared" si="18"/>
        <v>0.80016593063421038</v>
      </c>
      <c r="I57">
        <f t="shared" si="19"/>
        <v>1.5953833296482513E-2</v>
      </c>
      <c r="J57" s="2">
        <f t="shared" si="11"/>
        <v>2.2542655464397217E-2</v>
      </c>
      <c r="K57">
        <f t="shared" si="12"/>
        <v>34885.235128213244</v>
      </c>
      <c r="L57" s="3">
        <f t="shared" si="20"/>
        <v>-431935.06940599007</v>
      </c>
      <c r="N57" s="49">
        <f t="shared" si="13"/>
        <v>79460.142999999996</v>
      </c>
      <c r="O57" s="3">
        <f t="shared" si="26"/>
        <v>1584.2887413762908</v>
      </c>
      <c r="P57" s="3"/>
      <c r="Q57" s="3">
        <f t="shared" si="22"/>
        <v>-430350.78066461376</v>
      </c>
      <c r="R57" s="3" t="e">
        <f t="shared" si="14"/>
        <v>#NUM!</v>
      </c>
      <c r="S57" s="3" t="e">
        <f t="shared" si="23"/>
        <v>#NUM!</v>
      </c>
      <c r="T57" s="3" t="e">
        <f t="shared" si="27"/>
        <v>#NUM!</v>
      </c>
      <c r="U57" s="3" t="e">
        <f t="shared" si="24"/>
        <v>#NUM!</v>
      </c>
    </row>
    <row r="58" spans="2:21">
      <c r="B58" s="29">
        <f t="shared" si="25"/>
        <v>46</v>
      </c>
      <c r="C58" s="14">
        <f t="shared" si="15"/>
        <v>0.8028514559173916</v>
      </c>
      <c r="D58" s="14"/>
      <c r="E58" t="e">
        <f t="shared" si="10"/>
        <v>#NUM!</v>
      </c>
      <c r="G58" t="e">
        <f t="shared" si="17"/>
        <v>#NUM!</v>
      </c>
      <c r="H58">
        <f t="shared" si="18"/>
        <v>0.86194729606231468</v>
      </c>
      <c r="I58">
        <f t="shared" si="19"/>
        <v>1.7185639809523898E-2</v>
      </c>
      <c r="J58" s="2">
        <f t="shared" si="11"/>
        <v>2.3774461977438602E-2</v>
      </c>
      <c r="K58">
        <f t="shared" si="12"/>
        <v>26129.008196302973</v>
      </c>
      <c r="L58" s="3">
        <f t="shared" si="20"/>
        <v>-323518.95944804134</v>
      </c>
      <c r="N58" s="49">
        <f t="shared" si="13"/>
        <v>79460.142999999996</v>
      </c>
      <c r="O58" s="3">
        <f t="shared" si="26"/>
        <v>1584.2887413762908</v>
      </c>
      <c r="P58" s="3"/>
      <c r="Q58" s="3">
        <f t="shared" si="22"/>
        <v>-321934.67070666503</v>
      </c>
      <c r="R58" s="3" t="e">
        <f t="shared" si="14"/>
        <v>#NUM!</v>
      </c>
      <c r="S58" s="3" t="e">
        <f t="shared" si="23"/>
        <v>#NUM!</v>
      </c>
      <c r="T58" s="3" t="e">
        <f t="shared" si="27"/>
        <v>#NUM!</v>
      </c>
      <c r="U58" s="3" t="e">
        <f t="shared" si="24"/>
        <v>#NUM!</v>
      </c>
    </row>
    <row r="59" spans="2:21">
      <c r="B59" s="29">
        <f t="shared" si="25"/>
        <v>48</v>
      </c>
      <c r="C59" s="14">
        <f t="shared" si="15"/>
        <v>0.83775804095727824</v>
      </c>
      <c r="D59" s="14"/>
      <c r="E59" t="e">
        <f t="shared" si="10"/>
        <v>#NUM!</v>
      </c>
      <c r="G59" t="e">
        <f t="shared" si="17"/>
        <v>#NUM!</v>
      </c>
      <c r="H59">
        <f t="shared" si="18"/>
        <v>0.92438695139691596</v>
      </c>
      <c r="I59">
        <f t="shared" si="19"/>
        <v>1.8430571409534042E-2</v>
      </c>
      <c r="J59" s="2">
        <f t="shared" si="11"/>
        <v>2.5019393577448746E-2</v>
      </c>
      <c r="K59">
        <f t="shared" si="12"/>
        <v>17354.997233535454</v>
      </c>
      <c r="L59" s="3">
        <f t="shared" si="20"/>
        <v>-214882.65471214685</v>
      </c>
      <c r="N59" s="49">
        <f t="shared" si="13"/>
        <v>79460.142999999996</v>
      </c>
      <c r="O59" s="3">
        <f t="shared" si="26"/>
        <v>1584.2887413762908</v>
      </c>
      <c r="P59" s="3"/>
      <c r="Q59" s="3">
        <f t="shared" si="22"/>
        <v>-213298.36597077057</v>
      </c>
      <c r="R59" s="3" t="e">
        <f t="shared" si="14"/>
        <v>#NUM!</v>
      </c>
      <c r="S59" s="3" t="e">
        <f t="shared" si="23"/>
        <v>#NUM!</v>
      </c>
      <c r="T59" s="3" t="e">
        <f t="shared" si="27"/>
        <v>#NUM!</v>
      </c>
      <c r="U59" s="3" t="e">
        <f t="shared" si="24"/>
        <v>#NUM!</v>
      </c>
    </row>
    <row r="60" spans="2:21">
      <c r="B60" s="29">
        <f t="shared" si="25"/>
        <v>50</v>
      </c>
      <c r="C60" s="14">
        <f t="shared" si="15"/>
        <v>0.87266462599716477</v>
      </c>
      <c r="D60" s="14"/>
      <c r="E60" t="e">
        <f t="shared" si="10"/>
        <v>#NUM!</v>
      </c>
      <c r="G60" t="e">
        <f t="shared" si="17"/>
        <v>#NUM!</v>
      </c>
      <c r="H60">
        <f t="shared" si="18"/>
        <v>0.98726391444109396</v>
      </c>
      <c r="I60">
        <f t="shared" si="19"/>
        <v>1.968422211895731E-2</v>
      </c>
      <c r="J60" s="2">
        <f t="shared" si="11"/>
        <v>2.6273044286872015E-2</v>
      </c>
      <c r="K60">
        <f t="shared" si="12"/>
        <v>8601.9238513920864</v>
      </c>
      <c r="L60" s="3">
        <f t="shared" si="20"/>
        <v>-106505.5907498016</v>
      </c>
      <c r="N60" s="49">
        <f t="shared" si="13"/>
        <v>79460.142999999996</v>
      </c>
      <c r="O60" s="3">
        <f t="shared" si="26"/>
        <v>1584.2887413762908</v>
      </c>
      <c r="P60" s="3"/>
      <c r="Q60" s="3">
        <f t="shared" si="22"/>
        <v>-104921.30200842531</v>
      </c>
      <c r="R60" s="3" t="e">
        <f t="shared" si="14"/>
        <v>#NUM!</v>
      </c>
      <c r="S60" s="3" t="e">
        <f t="shared" si="23"/>
        <v>#NUM!</v>
      </c>
      <c r="T60" s="3" t="e">
        <f t="shared" si="27"/>
        <v>#NUM!</v>
      </c>
      <c r="U60" s="3" t="e">
        <f t="shared" si="24"/>
        <v>#NUM!</v>
      </c>
    </row>
    <row r="61" spans="2:21">
      <c r="B61" s="29">
        <f t="shared" si="25"/>
        <v>52</v>
      </c>
      <c r="C61" s="14">
        <f t="shared" si="15"/>
        <v>0.90757121103705141</v>
      </c>
      <c r="D61" s="14"/>
      <c r="E61" t="e">
        <f t="shared" si="10"/>
        <v>#NUM!</v>
      </c>
      <c r="G61" t="e">
        <f t="shared" si="17"/>
        <v>#NUM!</v>
      </c>
      <c r="H61">
        <f t="shared" si="18"/>
        <v>1.0503577300416331</v>
      </c>
      <c r="I61">
        <f t="shared" si="19"/>
        <v>2.0942196468517769E-2</v>
      </c>
      <c r="J61" s="2">
        <f t="shared" si="11"/>
        <v>2.7531018636432474E-2</v>
      </c>
      <c r="K61">
        <f t="shared" si="12"/>
        <v>-91.720866997286933</v>
      </c>
      <c r="L61" s="3">
        <f t="shared" si="20"/>
        <v>1135.651197615415</v>
      </c>
      <c r="N61" s="49">
        <f t="shared" si="13"/>
        <v>79460.142999999996</v>
      </c>
      <c r="O61" s="3">
        <f t="shared" si="26"/>
        <v>1584.2887413762908</v>
      </c>
      <c r="P61" s="3"/>
      <c r="Q61" s="3">
        <f t="shared" si="22"/>
        <v>2719.9399389917057</v>
      </c>
      <c r="R61" s="3" t="e">
        <f t="shared" si="14"/>
        <v>#NUM!</v>
      </c>
      <c r="S61" s="3" t="e">
        <f t="shared" si="23"/>
        <v>#NUM!</v>
      </c>
      <c r="T61" s="3" t="e">
        <f t="shared" si="27"/>
        <v>#NUM!</v>
      </c>
      <c r="U61" s="3" t="e">
        <f t="shared" si="24"/>
        <v>#NUM!</v>
      </c>
    </row>
    <row r="62" spans="2:21">
      <c r="B62" s="29">
        <f t="shared" si="25"/>
        <v>54</v>
      </c>
      <c r="C62" s="14">
        <f t="shared" si="15"/>
        <v>0.94247779607693793</v>
      </c>
      <c r="D62" s="14"/>
      <c r="E62" t="e">
        <f t="shared" si="10"/>
        <v>#NUM!</v>
      </c>
      <c r="G62" t="e">
        <f t="shared" si="17"/>
        <v>#NUM!</v>
      </c>
      <c r="H62">
        <f t="shared" si="18"/>
        <v>1.1134494394987966</v>
      </c>
      <c r="I62">
        <f t="shared" si="19"/>
        <v>2.2200128825462663E-2</v>
      </c>
      <c r="J62" s="2">
        <f t="shared" si="11"/>
        <v>2.8788950993377367E-2</v>
      </c>
      <c r="K62">
        <f t="shared" si="12"/>
        <v>-8687.8588317385074</v>
      </c>
      <c r="L62" s="3">
        <f t="shared" si="20"/>
        <v>107569.60340627111</v>
      </c>
      <c r="N62" s="49">
        <f t="shared" si="13"/>
        <v>79460.142999999996</v>
      </c>
      <c r="O62" s="3">
        <f t="shared" si="26"/>
        <v>1584.2887413762908</v>
      </c>
      <c r="P62" s="3"/>
      <c r="Q62" s="3">
        <f t="shared" si="22"/>
        <v>109153.89214764741</v>
      </c>
      <c r="R62" s="3" t="e">
        <f t="shared" si="14"/>
        <v>#NUM!</v>
      </c>
      <c r="S62" s="3" t="e">
        <f t="shared" si="23"/>
        <v>#NUM!</v>
      </c>
      <c r="T62" s="3" t="e">
        <f t="shared" si="27"/>
        <v>#NUM!</v>
      </c>
      <c r="U62" s="3" t="e">
        <f t="shared" si="24"/>
        <v>#NUM!</v>
      </c>
    </row>
    <row r="63" spans="2:21">
      <c r="B63" s="29">
        <f t="shared" si="25"/>
        <v>56</v>
      </c>
      <c r="C63" s="14">
        <f t="shared" si="15"/>
        <v>0.97738438111682457</v>
      </c>
      <c r="D63" s="14"/>
      <c r="E63" t="e">
        <f t="shared" si="10"/>
        <v>#NUM!</v>
      </c>
      <c r="G63" t="e">
        <f t="shared" si="17"/>
        <v>#NUM!</v>
      </c>
      <c r="H63">
        <f t="shared" si="18"/>
        <v>1.1763225395751737</v>
      </c>
      <c r="I63">
        <f t="shared" si="19"/>
        <v>2.3453702514430588E-2</v>
      </c>
      <c r="J63" s="2">
        <f t="shared" si="11"/>
        <v>3.0042524682345292E-2</v>
      </c>
      <c r="K63">
        <f t="shared" si="12"/>
        <v>-17149.005248575726</v>
      </c>
      <c r="L63" s="3">
        <f t="shared" si="20"/>
        <v>212332.14410232441</v>
      </c>
      <c r="N63" s="49">
        <f t="shared" si="13"/>
        <v>79460.142999999996</v>
      </c>
      <c r="O63" s="3">
        <f t="shared" si="26"/>
        <v>1584.2887413762908</v>
      </c>
      <c r="P63" s="3"/>
      <c r="Q63" s="3">
        <f t="shared" si="22"/>
        <v>213916.43284370069</v>
      </c>
      <c r="R63" s="3" t="e">
        <f t="shared" si="14"/>
        <v>#NUM!</v>
      </c>
      <c r="S63" s="3" t="e">
        <f t="shared" si="23"/>
        <v>#NUM!</v>
      </c>
      <c r="T63" s="3" t="e">
        <f t="shared" si="27"/>
        <v>#NUM!</v>
      </c>
      <c r="U63" s="3" t="e">
        <f t="shared" si="24"/>
        <v>#NUM!</v>
      </c>
    </row>
    <row r="64" spans="2:21">
      <c r="B64" s="29">
        <f t="shared" si="25"/>
        <v>58</v>
      </c>
      <c r="C64" s="14">
        <f t="shared" si="15"/>
        <v>1.0122909661567112</v>
      </c>
      <c r="D64" s="14"/>
      <c r="E64" t="e">
        <f t="shared" si="10"/>
        <v>#NUM!</v>
      </c>
      <c r="G64" t="e">
        <f t="shared" si="17"/>
        <v>#NUM!</v>
      </c>
      <c r="H64">
        <f t="shared" si="18"/>
        <v>1.2387639265626575</v>
      </c>
      <c r="I64">
        <f t="shared" si="19"/>
        <v>2.4698668640406356E-2</v>
      </c>
      <c r="J64" s="2">
        <f t="shared" si="11"/>
        <v>3.1287490808321064E-2</v>
      </c>
      <c r="K64">
        <f t="shared" si="12"/>
        <v>-25438.445886744365</v>
      </c>
      <c r="L64" s="3">
        <f t="shared" si="20"/>
        <v>314968.69232178864</v>
      </c>
      <c r="N64" s="49">
        <f t="shared" si="13"/>
        <v>79460.142999999996</v>
      </c>
      <c r="O64" s="3">
        <f t="shared" si="26"/>
        <v>1584.2887413762908</v>
      </c>
      <c r="P64" s="3"/>
      <c r="Q64" s="3">
        <f t="shared" si="22"/>
        <v>316552.98106316495</v>
      </c>
      <c r="R64" s="3" t="e">
        <f t="shared" si="14"/>
        <v>#NUM!</v>
      </c>
      <c r="S64" s="3" t="e">
        <f t="shared" si="23"/>
        <v>#NUM!</v>
      </c>
      <c r="T64" s="3" t="e">
        <f t="shared" si="27"/>
        <v>#NUM!</v>
      </c>
      <c r="U64" s="3" t="e">
        <f t="shared" si="24"/>
        <v>#NUM!</v>
      </c>
    </row>
    <row r="65" spans="2:21">
      <c r="B65" s="29">
        <f t="shared" si="25"/>
        <v>60</v>
      </c>
      <c r="C65" s="14">
        <f t="shared" si="15"/>
        <v>1.0471975511965976</v>
      </c>
      <c r="D65" s="14"/>
      <c r="E65" t="e">
        <f t="shared" si="10"/>
        <v>#NUM!</v>
      </c>
      <c r="G65" t="e">
        <f t="shared" si="17"/>
        <v>#NUM!</v>
      </c>
      <c r="H65">
        <f t="shared" si="18"/>
        <v>1.3005648209430449</v>
      </c>
      <c r="I65">
        <f t="shared" si="19"/>
        <v>2.5930864524748437E-2</v>
      </c>
      <c r="J65" s="2">
        <f t="shared" si="11"/>
        <v>3.2519686692663141E-2</v>
      </c>
      <c r="K65">
        <f t="shared" si="12"/>
        <v>-33520.410455167432</v>
      </c>
      <c r="L65" s="3">
        <f t="shared" si="20"/>
        <v>415036.35458545323</v>
      </c>
      <c r="N65" s="49">
        <f t="shared" si="13"/>
        <v>79460.142999999996</v>
      </c>
      <c r="O65" s="3">
        <f t="shared" si="26"/>
        <v>1584.2887413762908</v>
      </c>
      <c r="P65" s="3"/>
      <c r="Q65" s="3">
        <f t="shared" si="22"/>
        <v>416620.64332682954</v>
      </c>
      <c r="R65" s="3" t="e">
        <f t="shared" si="14"/>
        <v>#NUM!</v>
      </c>
      <c r="S65" s="3" t="e">
        <f t="shared" si="23"/>
        <v>#NUM!</v>
      </c>
      <c r="T65" s="3" t="e">
        <f t="shared" si="27"/>
        <v>#NUM!</v>
      </c>
      <c r="U65" s="3" t="e">
        <f t="shared" si="24"/>
        <v>#NUM!</v>
      </c>
    </row>
    <row r="66" spans="2:21">
      <c r="B66" s="29">
        <f t="shared" si="25"/>
        <v>62</v>
      </c>
      <c r="C66" s="14">
        <f t="shared" si="15"/>
        <v>1.0821041362364843</v>
      </c>
      <c r="D66" s="14"/>
      <c r="E66" t="e">
        <f t="shared" si="10"/>
        <v>#NUM!</v>
      </c>
      <c r="G66" t="e">
        <f t="shared" si="17"/>
        <v>#NUM!</v>
      </c>
      <c r="H66">
        <f t="shared" si="18"/>
        <v>1.3615216682757632</v>
      </c>
      <c r="I66">
        <f t="shared" si="19"/>
        <v>2.7146231667229154E-2</v>
      </c>
      <c r="J66" s="2">
        <f t="shared" si="11"/>
        <v>3.3735053835143858E-2</v>
      </c>
      <c r="K66">
        <f t="shared" si="12"/>
        <v>-41360.241249014463</v>
      </c>
      <c r="L66" s="3">
        <f t="shared" si="20"/>
        <v>512106.01301332162</v>
      </c>
      <c r="N66" s="49">
        <f t="shared" si="13"/>
        <v>79460.142999999996</v>
      </c>
      <c r="O66" s="3">
        <f t="shared" si="26"/>
        <v>1584.2887413762908</v>
      </c>
      <c r="P66" s="3"/>
      <c r="Q66" s="3">
        <f t="shared" si="22"/>
        <v>513690.30175469792</v>
      </c>
      <c r="R66" s="3" t="e">
        <f t="shared" si="14"/>
        <v>#NUM!</v>
      </c>
      <c r="S66" s="3" t="e">
        <f t="shared" si="23"/>
        <v>#NUM!</v>
      </c>
      <c r="T66" s="3" t="e">
        <f t="shared" si="27"/>
        <v>#NUM!</v>
      </c>
      <c r="U66" s="3" t="e">
        <f t="shared" si="24"/>
        <v>#NUM!</v>
      </c>
    </row>
    <row r="67" spans="2:21">
      <c r="B67" s="29">
        <f t="shared" si="25"/>
        <v>64</v>
      </c>
      <c r="C67" s="14">
        <f t="shared" si="15"/>
        <v>1.1170107212763709</v>
      </c>
      <c r="D67" s="14"/>
      <c r="E67" t="e">
        <f t="shared" ref="E67:E98" si="28">ASIN($G$6*SIN(C67)-$G$7)</f>
        <v>#NUM!</v>
      </c>
      <c r="G67" t="e">
        <f t="shared" si="17"/>
        <v>#NUM!</v>
      </c>
      <c r="H67">
        <f t="shared" ref="H67:H98" si="29">$G$3*((1-COS(C67))+$G$6/4*(1-COS(C67*2))-$G$7*$G$6*SIN(C67))</f>
        <v>1.4214370120653335</v>
      </c>
      <c r="I67">
        <f t="shared" si="19"/>
        <v>2.83408331494025E-2</v>
      </c>
      <c r="J67" s="2">
        <f t="shared" ref="J67:J98" si="30">I67+$L$3</f>
        <v>3.4929655317317204E-2</v>
      </c>
      <c r="K67">
        <f t="shared" ref="K67:K98" si="31">$L$7^2*$G$3*(COS(C67)+$G$6*COS(2*C67)+$G$6*$G$7*SIN(C67))</f>
        <v>-48924.556251843904</v>
      </c>
      <c r="L67" s="3">
        <f t="shared" ref="L67:L98" si="32">-K67*($G$17+$G$18+$G$19)</f>
        <v>605764.34479029453</v>
      </c>
      <c r="N67" s="49">
        <f t="shared" si="13"/>
        <v>79460.142999999996</v>
      </c>
      <c r="O67" s="3">
        <f t="shared" si="26"/>
        <v>1584.2887413762908</v>
      </c>
      <c r="P67" s="3"/>
      <c r="Q67" s="3">
        <f t="shared" si="22"/>
        <v>607348.63353167078</v>
      </c>
      <c r="R67" s="3" t="e">
        <f t="shared" ref="R67:R98" si="33">Q67*TAN(E67)</f>
        <v>#NUM!</v>
      </c>
      <c r="S67" s="3" t="e">
        <f t="shared" si="23"/>
        <v>#NUM!</v>
      </c>
      <c r="T67" s="3" t="e">
        <f t="shared" si="27"/>
        <v>#NUM!</v>
      </c>
      <c r="U67" s="3" t="e">
        <f t="shared" si="24"/>
        <v>#NUM!</v>
      </c>
    </row>
    <row r="68" spans="2:21">
      <c r="B68" s="29">
        <f t="shared" si="25"/>
        <v>66</v>
      </c>
      <c r="C68" s="14">
        <f t="shared" si="15"/>
        <v>1.1519173063162575</v>
      </c>
      <c r="D68" s="14"/>
      <c r="E68" t="e">
        <f t="shared" si="28"/>
        <v>#NUM!</v>
      </c>
      <c r="G68" t="e">
        <f t="shared" si="17"/>
        <v>#NUM!</v>
      </c>
      <c r="H68">
        <f t="shared" si="29"/>
        <v>1.4801203345008302</v>
      </c>
      <c r="I68">
        <f t="shared" si="19"/>
        <v>2.9510870397398793E-2</v>
      </c>
      <c r="J68" s="2">
        <f t="shared" si="30"/>
        <v>3.6099692565313493E-2</v>
      </c>
      <c r="K68">
        <f t="shared" si="31"/>
        <v>-56181.40590571404</v>
      </c>
      <c r="L68" s="3">
        <f t="shared" si="32"/>
        <v>695615.76323116478</v>
      </c>
      <c r="N68" s="49">
        <f t="shared" si="13"/>
        <v>79460.142999999996</v>
      </c>
      <c r="O68" s="3">
        <f t="shared" si="26"/>
        <v>1584.2887413762908</v>
      </c>
      <c r="P68" s="3"/>
      <c r="Q68" s="3">
        <f t="shared" si="22"/>
        <v>697200.05197254103</v>
      </c>
      <c r="R68" s="3" t="e">
        <f t="shared" si="33"/>
        <v>#NUM!</v>
      </c>
      <c r="S68" s="3" t="e">
        <f t="shared" si="23"/>
        <v>#NUM!</v>
      </c>
      <c r="T68" s="3" t="e">
        <f t="shared" si="27"/>
        <v>#NUM!</v>
      </c>
      <c r="U68" s="3" t="e">
        <f t="shared" si="24"/>
        <v>#NUM!</v>
      </c>
    </row>
    <row r="69" spans="2:21">
      <c r="B69" s="29">
        <f t="shared" si="25"/>
        <v>68</v>
      </c>
      <c r="C69" s="14">
        <f t="shared" si="15"/>
        <v>1.1868238913561442</v>
      </c>
      <c r="D69" s="14"/>
      <c r="E69" t="e">
        <f t="shared" si="28"/>
        <v>#NUM!</v>
      </c>
      <c r="G69" t="e">
        <f t="shared" si="17"/>
        <v>#NUM!</v>
      </c>
      <c r="H69">
        <f t="shared" si="29"/>
        <v>1.537388861119058</v>
      </c>
      <c r="I69">
        <f t="shared" si="19"/>
        <v>3.0652699225424778E-2</v>
      </c>
      <c r="J69" s="2">
        <f t="shared" si="30"/>
        <v>3.7241521393339486E-2</v>
      </c>
      <c r="K69">
        <f t="shared" si="31"/>
        <v>-63100.422792637888</v>
      </c>
      <c r="L69" s="3">
        <f t="shared" si="32"/>
        <v>781284.27107669972</v>
      </c>
      <c r="N69" s="49">
        <f t="shared" si="13"/>
        <v>79460.142999999996</v>
      </c>
      <c r="O69" s="3">
        <f t="shared" si="26"/>
        <v>1584.2887413762908</v>
      </c>
      <c r="P69" s="3"/>
      <c r="Q69" s="3">
        <f t="shared" si="22"/>
        <v>782868.55981807597</v>
      </c>
      <c r="R69" s="3" t="e">
        <f t="shared" si="33"/>
        <v>#NUM!</v>
      </c>
      <c r="S69" s="3" t="e">
        <f t="shared" si="23"/>
        <v>#NUM!</v>
      </c>
      <c r="T69" s="3" t="e">
        <f t="shared" si="27"/>
        <v>#NUM!</v>
      </c>
      <c r="U69" s="3" t="e">
        <f t="shared" si="24"/>
        <v>#NUM!</v>
      </c>
    </row>
    <row r="70" spans="2:21">
      <c r="B70" s="29">
        <f t="shared" si="25"/>
        <v>70</v>
      </c>
      <c r="C70" s="14">
        <f t="shared" si="15"/>
        <v>1.2217304763960306</v>
      </c>
      <c r="D70" s="14"/>
      <c r="E70" t="e">
        <f t="shared" si="28"/>
        <v>#NUM!</v>
      </c>
      <c r="G70" t="e">
        <f t="shared" si="17"/>
        <v>#NUM!</v>
      </c>
      <c r="H70">
        <f t="shared" si="29"/>
        <v>1.5930683256216982</v>
      </c>
      <c r="I70">
        <f t="shared" si="19"/>
        <v>3.1762845084807305E-2</v>
      </c>
      <c r="J70" s="2">
        <f t="shared" si="30"/>
        <v>3.8351667252722009E-2</v>
      </c>
      <c r="K70">
        <f t="shared" si="31"/>
        <v>-69652.96350542664</v>
      </c>
      <c r="L70" s="3">
        <f t="shared" si="32"/>
        <v>862415.21708184842</v>
      </c>
      <c r="N70" s="49">
        <f t="shared" si="13"/>
        <v>79460.142999999996</v>
      </c>
      <c r="O70" s="3">
        <f t="shared" si="26"/>
        <v>1584.2887413762908</v>
      </c>
      <c r="P70" s="3"/>
      <c r="Q70" s="3">
        <f t="shared" si="22"/>
        <v>863999.50582322467</v>
      </c>
      <c r="R70" s="3" t="e">
        <f t="shared" si="33"/>
        <v>#NUM!</v>
      </c>
      <c r="S70" s="3" t="e">
        <f t="shared" si="23"/>
        <v>#NUM!</v>
      </c>
      <c r="T70" s="3" t="e">
        <f t="shared" si="27"/>
        <v>#NUM!</v>
      </c>
      <c r="U70" s="3" t="e">
        <f t="shared" si="24"/>
        <v>#NUM!</v>
      </c>
    </row>
    <row r="71" spans="2:21">
      <c r="B71" s="29">
        <f t="shared" si="25"/>
        <v>72</v>
      </c>
      <c r="C71" s="14">
        <f t="shared" si="15"/>
        <v>1.2566370614359172</v>
      </c>
      <c r="D71" s="14"/>
      <c r="E71" t="e">
        <f t="shared" si="28"/>
        <v>#NUM!</v>
      </c>
      <c r="G71" t="e">
        <f t="shared" si="17"/>
        <v>#NUM!</v>
      </c>
      <c r="H71">
        <f t="shared" si="29"/>
        <v>1.6469936912733905</v>
      </c>
      <c r="I71">
        <f t="shared" si="19"/>
        <v>3.2838017447341002E-2</v>
      </c>
      <c r="J71" s="2">
        <f t="shared" si="30"/>
        <v>3.9426839615255706E-2</v>
      </c>
      <c r="K71">
        <f t="shared" si="31"/>
        <v>-75812.242024144623</v>
      </c>
      <c r="L71" s="3">
        <f t="shared" si="32"/>
        <v>938676.94742981694</v>
      </c>
      <c r="N71" s="49">
        <f t="shared" si="13"/>
        <v>79460.142999999996</v>
      </c>
      <c r="O71" s="3">
        <f t="shared" si="26"/>
        <v>1584.2887413762908</v>
      </c>
      <c r="P71" s="3"/>
      <c r="Q71" s="3">
        <f t="shared" si="22"/>
        <v>940261.23617119319</v>
      </c>
      <c r="R71" s="3" t="e">
        <f t="shared" si="33"/>
        <v>#NUM!</v>
      </c>
      <c r="S71" s="3" t="e">
        <f t="shared" si="23"/>
        <v>#NUM!</v>
      </c>
      <c r="T71" s="3" t="e">
        <f t="shared" si="27"/>
        <v>#NUM!</v>
      </c>
      <c r="U71" s="3" t="e">
        <f t="shared" si="24"/>
        <v>#NUM!</v>
      </c>
    </row>
    <row r="72" spans="2:21">
      <c r="B72" s="29">
        <f t="shared" si="25"/>
        <v>74</v>
      </c>
      <c r="C72" s="14">
        <f t="shared" si="15"/>
        <v>1.2915436464758039</v>
      </c>
      <c r="D72" s="14"/>
      <c r="E72" t="e">
        <f t="shared" si="28"/>
        <v>#NUM!</v>
      </c>
      <c r="G72" t="e">
        <f t="shared" si="17"/>
        <v>#NUM!</v>
      </c>
      <c r="H72">
        <f t="shared" si="29"/>
        <v>1.6990098255216373</v>
      </c>
      <c r="I72">
        <f t="shared" si="19"/>
        <v>3.387512325596527E-2</v>
      </c>
      <c r="J72" s="2">
        <f t="shared" si="30"/>
        <v>4.0463945423879974E-2</v>
      </c>
      <c r="K72">
        <f t="shared" si="31"/>
        <v>-81553.453955897348</v>
      </c>
      <c r="L72" s="3">
        <f t="shared" si="32"/>
        <v>1009762.3440195782</v>
      </c>
      <c r="N72" s="49">
        <f t="shared" si="13"/>
        <v>79460.142999999996</v>
      </c>
      <c r="O72" s="3">
        <f t="shared" si="26"/>
        <v>1584.2887413762908</v>
      </c>
      <c r="P72" s="3"/>
      <c r="Q72" s="3">
        <f t="shared" si="22"/>
        <v>1011346.6327609544</v>
      </c>
      <c r="R72" s="3" t="e">
        <f t="shared" si="33"/>
        <v>#NUM!</v>
      </c>
      <c r="S72" s="3" t="e">
        <f t="shared" si="23"/>
        <v>#NUM!</v>
      </c>
      <c r="T72" s="3" t="e">
        <f t="shared" si="27"/>
        <v>#NUM!</v>
      </c>
      <c r="U72" s="3" t="e">
        <f t="shared" si="24"/>
        <v>#NUM!</v>
      </c>
    </row>
    <row r="73" spans="2:21">
      <c r="B73" s="29">
        <f t="shared" si="25"/>
        <v>76</v>
      </c>
      <c r="C73" s="14">
        <f t="shared" si="15"/>
        <v>1.3264502315156905</v>
      </c>
      <c r="D73" s="14"/>
      <c r="E73" t="e">
        <f t="shared" si="28"/>
        <v>#NUM!</v>
      </c>
      <c r="G73" t="e">
        <f t="shared" si="17"/>
        <v>#NUM!</v>
      </c>
      <c r="H73">
        <f t="shared" si="29"/>
        <v>1.7489721247095429</v>
      </c>
      <c r="I73">
        <f t="shared" si="19"/>
        <v>3.4871279380384437E-2</v>
      </c>
      <c r="J73" s="2">
        <f t="shared" si="30"/>
        <v>4.1460101548299141E-2</v>
      </c>
      <c r="K73">
        <f t="shared" si="31"/>
        <v>-86853.891040295013</v>
      </c>
      <c r="L73" s="3">
        <f t="shared" si="32"/>
        <v>1075390.2422268577</v>
      </c>
      <c r="N73" s="49">
        <f t="shared" si="13"/>
        <v>79460.142999999996</v>
      </c>
      <c r="O73" s="3">
        <f t="shared" si="26"/>
        <v>1584.2887413762908</v>
      </c>
      <c r="P73" s="3"/>
      <c r="Q73" s="3">
        <f t="shared" si="22"/>
        <v>1076974.5309682339</v>
      </c>
      <c r="R73" s="3" t="e">
        <f t="shared" si="33"/>
        <v>#NUM!</v>
      </c>
      <c r="S73" s="3" t="e">
        <f t="shared" si="23"/>
        <v>#NUM!</v>
      </c>
      <c r="T73" s="3" t="e">
        <f t="shared" si="27"/>
        <v>#NUM!</v>
      </c>
      <c r="U73" s="3" t="e">
        <f t="shared" si="24"/>
        <v>#NUM!</v>
      </c>
    </row>
    <row r="74" spans="2:21">
      <c r="B74" s="29">
        <f t="shared" si="25"/>
        <v>78</v>
      </c>
      <c r="C74" s="14">
        <f t="shared" si="15"/>
        <v>1.3613568165555769</v>
      </c>
      <c r="D74" s="14"/>
      <c r="E74" t="e">
        <f t="shared" si="28"/>
        <v>#NUM!</v>
      </c>
      <c r="G74" t="e">
        <f t="shared" si="17"/>
        <v>#NUM!</v>
      </c>
      <c r="H74">
        <f t="shared" si="29"/>
        <v>1.796747085997535</v>
      </c>
      <c r="I74">
        <f t="shared" si="19"/>
        <v>3.5823824020132372E-2</v>
      </c>
      <c r="J74" s="2">
        <f t="shared" si="30"/>
        <v>4.2412646188047076E-2</v>
      </c>
      <c r="K74">
        <f t="shared" si="31"/>
        <v>-91693.045370455235</v>
      </c>
      <c r="L74" s="3">
        <f t="shared" si="32"/>
        <v>1135306.7213270261</v>
      </c>
      <c r="N74" s="49">
        <f t="shared" si="13"/>
        <v>79460.142999999996</v>
      </c>
      <c r="O74" s="3">
        <f t="shared" si="26"/>
        <v>1584.2887413762908</v>
      </c>
      <c r="P74" s="3"/>
      <c r="Q74" s="3">
        <f t="shared" si="22"/>
        <v>1136891.0100684024</v>
      </c>
      <c r="R74" s="3" t="e">
        <f t="shared" si="33"/>
        <v>#NUM!</v>
      </c>
      <c r="S74" s="3" t="e">
        <f t="shared" si="23"/>
        <v>#NUM!</v>
      </c>
      <c r="T74" s="3" t="e">
        <f t="shared" si="27"/>
        <v>#NUM!</v>
      </c>
      <c r="U74" s="3" t="e">
        <f t="shared" si="24"/>
        <v>#NUM!</v>
      </c>
    </row>
    <row r="75" spans="2:21">
      <c r="B75" s="29">
        <f t="shared" si="25"/>
        <v>80</v>
      </c>
      <c r="C75" s="14">
        <f t="shared" si="15"/>
        <v>1.3962634015954636</v>
      </c>
      <c r="D75" s="14"/>
      <c r="E75" t="e">
        <f t="shared" si="28"/>
        <v>#NUM!</v>
      </c>
      <c r="G75" t="e">
        <f t="shared" si="17"/>
        <v>#NUM!</v>
      </c>
      <c r="H75">
        <f t="shared" si="29"/>
        <v>1.842212823869253</v>
      </c>
      <c r="I75">
        <f t="shared" si="19"/>
        <v>3.6730327002747545E-2</v>
      </c>
      <c r="J75" s="2">
        <f t="shared" si="30"/>
        <v>4.3319149170662249E-2</v>
      </c>
      <c r="K75">
        <f t="shared" si="31"/>
        <v>-96052.702829602174</v>
      </c>
      <c r="L75" s="3">
        <f t="shared" si="32"/>
        <v>1189286.2613898087</v>
      </c>
      <c r="N75" s="49">
        <f t="shared" si="13"/>
        <v>79460.142999999996</v>
      </c>
      <c r="O75" s="3">
        <f t="shared" si="26"/>
        <v>1584.2887413762908</v>
      </c>
      <c r="P75" s="3"/>
      <c r="Q75" s="3">
        <f t="shared" si="22"/>
        <v>1190870.550131185</v>
      </c>
      <c r="R75" s="3" t="e">
        <f t="shared" si="33"/>
        <v>#NUM!</v>
      </c>
      <c r="S75" s="3" t="e">
        <f t="shared" si="23"/>
        <v>#NUM!</v>
      </c>
      <c r="T75" s="3" t="e">
        <f t="shared" si="27"/>
        <v>#NUM!</v>
      </c>
      <c r="U75" s="3" t="e">
        <f t="shared" si="24"/>
        <v>#NUM!</v>
      </c>
    </row>
    <row r="76" spans="2:21">
      <c r="B76" s="29">
        <f t="shared" si="25"/>
        <v>82</v>
      </c>
      <c r="C76" s="14">
        <f t="shared" si="15"/>
        <v>1.4311699866353502</v>
      </c>
      <c r="D76" s="14"/>
      <c r="E76" t="e">
        <f t="shared" si="28"/>
        <v>#NUM!</v>
      </c>
      <c r="G76" t="e">
        <f t="shared" si="17"/>
        <v>#NUM!</v>
      </c>
      <c r="H76">
        <f t="shared" si="29"/>
        <v>1.8852595288683751</v>
      </c>
      <c r="I76">
        <f t="shared" si="19"/>
        <v>3.758859893013957E-2</v>
      </c>
      <c r="J76" s="2">
        <f t="shared" si="30"/>
        <v>4.4177421098054274E-2</v>
      </c>
      <c r="K76">
        <f t="shared" si="31"/>
        <v>-99917.025295937754</v>
      </c>
      <c r="L76" s="3">
        <f t="shared" si="32"/>
        <v>1237132.7611072173</v>
      </c>
      <c r="N76" s="49">
        <f t="shared" si="13"/>
        <v>79460.142999999996</v>
      </c>
      <c r="O76" s="3">
        <f t="shared" si="26"/>
        <v>1584.2887413762908</v>
      </c>
      <c r="P76" s="3"/>
      <c r="Q76" s="3">
        <f t="shared" si="22"/>
        <v>1238717.0498485935</v>
      </c>
      <c r="R76" s="3" t="e">
        <f t="shared" si="33"/>
        <v>#NUM!</v>
      </c>
      <c r="S76" s="3" t="e">
        <f t="shared" si="23"/>
        <v>#NUM!</v>
      </c>
      <c r="T76" s="3" t="e">
        <f t="shared" si="27"/>
        <v>#NUM!</v>
      </c>
      <c r="U76" s="3" t="e">
        <f t="shared" si="24"/>
        <v>#NUM!</v>
      </c>
    </row>
    <row r="77" spans="2:21">
      <c r="B77" s="29">
        <f t="shared" si="25"/>
        <v>84</v>
      </c>
      <c r="C77" s="14">
        <f t="shared" si="15"/>
        <v>1.4660765716752369</v>
      </c>
      <c r="D77" s="14"/>
      <c r="E77" t="e">
        <f t="shared" si="28"/>
        <v>#NUM!</v>
      </c>
      <c r="G77" t="e">
        <f t="shared" si="17"/>
        <v>#NUM!</v>
      </c>
      <c r="H77">
        <f t="shared" si="29"/>
        <v>1.9257898664960413</v>
      </c>
      <c r="I77">
        <f t="shared" si="19"/>
        <v>3.8396699131868273E-2</v>
      </c>
      <c r="J77" s="2">
        <f t="shared" si="30"/>
        <v>4.4985521299782977E-2</v>
      </c>
      <c r="K77">
        <f t="shared" si="31"/>
        <v>-103272.62122325067</v>
      </c>
      <c r="L77" s="3">
        <f t="shared" si="32"/>
        <v>1278680.4116945046</v>
      </c>
      <c r="N77" s="49">
        <f t="shared" si="13"/>
        <v>79460.142999999996</v>
      </c>
      <c r="O77" s="3">
        <f t="shared" si="26"/>
        <v>1584.2887413762908</v>
      </c>
      <c r="P77" s="3"/>
      <c r="Q77" s="3">
        <f t="shared" si="22"/>
        <v>1280264.7004358808</v>
      </c>
      <c r="R77" s="3" t="e">
        <f t="shared" si="33"/>
        <v>#NUM!</v>
      </c>
      <c r="S77" s="3" t="e">
        <f t="shared" si="23"/>
        <v>#NUM!</v>
      </c>
      <c r="T77" s="3" t="e">
        <f t="shared" si="27"/>
        <v>#NUM!</v>
      </c>
      <c r="U77" s="3" t="e">
        <f t="shared" si="24"/>
        <v>#NUM!</v>
      </c>
    </row>
    <row r="78" spans="2:21">
      <c r="B78" s="29">
        <f t="shared" si="25"/>
        <v>86</v>
      </c>
      <c r="C78" s="14">
        <f t="shared" si="15"/>
        <v>1.5009831567151235</v>
      </c>
      <c r="D78" s="14"/>
      <c r="E78" t="e">
        <f t="shared" si="28"/>
        <v>#NUM!</v>
      </c>
      <c r="G78" t="e">
        <f t="shared" si="17"/>
        <v>#NUM!</v>
      </c>
      <c r="H78">
        <f t="shared" si="29"/>
        <v>1.9637193144912761</v>
      </c>
      <c r="I78">
        <f t="shared" si="19"/>
        <v>3.9152942389893468E-2</v>
      </c>
      <c r="J78" s="2">
        <f t="shared" si="30"/>
        <v>4.5741764557808172E-2</v>
      </c>
      <c r="K78">
        <f t="shared" si="31"/>
        <v>-106108.60426141885</v>
      </c>
      <c r="L78" s="3">
        <f t="shared" si="32"/>
        <v>1313794.422705848</v>
      </c>
      <c r="N78" s="49">
        <f t="shared" si="13"/>
        <v>79460.142999999996</v>
      </c>
      <c r="O78" s="3">
        <f t="shared" si="26"/>
        <v>1584.2887413762908</v>
      </c>
      <c r="P78" s="3"/>
      <c r="Q78" s="3">
        <f t="shared" si="22"/>
        <v>1315378.7114472243</v>
      </c>
      <c r="R78" s="3" t="e">
        <f t="shared" si="33"/>
        <v>#NUM!</v>
      </c>
      <c r="S78" s="3" t="e">
        <f t="shared" si="23"/>
        <v>#NUM!</v>
      </c>
      <c r="T78" s="3" t="e">
        <f t="shared" si="27"/>
        <v>#NUM!</v>
      </c>
      <c r="U78" s="3" t="e">
        <f t="shared" si="24"/>
        <v>#NUM!</v>
      </c>
    </row>
    <row r="79" spans="2:21">
      <c r="B79" s="29">
        <f t="shared" si="25"/>
        <v>88</v>
      </c>
      <c r="C79" s="14">
        <f t="shared" si="15"/>
        <v>1.5358897417550099</v>
      </c>
      <c r="D79" s="14"/>
      <c r="E79" t="e">
        <f t="shared" si="28"/>
        <v>#NUM!</v>
      </c>
      <c r="G79" t="e">
        <f t="shared" si="17"/>
        <v>#NUM!</v>
      </c>
      <c r="H79">
        <f t="shared" si="29"/>
        <v>1.9989764370180392</v>
      </c>
      <c r="I79">
        <f t="shared" si="19"/>
        <v>3.9855904405359195E-2</v>
      </c>
      <c r="J79" s="2">
        <f t="shared" si="30"/>
        <v>4.6444726573273899E-2</v>
      </c>
      <c r="K79">
        <f t="shared" si="31"/>
        <v>-108416.63963928049</v>
      </c>
      <c r="L79" s="3">
        <f t="shared" si="32"/>
        <v>1342371.5963285619</v>
      </c>
      <c r="N79" s="49">
        <f t="shared" si="13"/>
        <v>79460.142999999996</v>
      </c>
      <c r="O79" s="3">
        <f t="shared" si="26"/>
        <v>1584.2887413762908</v>
      </c>
      <c r="P79" s="3"/>
      <c r="Q79" s="3">
        <f t="shared" si="22"/>
        <v>1343955.8850699381</v>
      </c>
      <c r="R79" s="3" t="e">
        <f t="shared" si="33"/>
        <v>#NUM!</v>
      </c>
      <c r="S79" s="3" t="e">
        <f t="shared" si="23"/>
        <v>#NUM!</v>
      </c>
      <c r="T79" s="3" t="e">
        <f t="shared" si="27"/>
        <v>#NUM!</v>
      </c>
      <c r="U79" s="3" t="e">
        <f t="shared" si="24"/>
        <v>#NUM!</v>
      </c>
    </row>
    <row r="80" spans="2:21">
      <c r="B80" s="29">
        <f t="shared" si="25"/>
        <v>90</v>
      </c>
      <c r="C80" s="14">
        <f t="shared" si="15"/>
        <v>1.5707963267948966</v>
      </c>
      <c r="D80" s="14"/>
      <c r="E80" t="e">
        <f t="shared" si="28"/>
        <v>#NUM!</v>
      </c>
      <c r="G80" t="e">
        <f t="shared" si="17"/>
        <v>#NUM!</v>
      </c>
      <c r="H80">
        <f t="shared" si="29"/>
        <v>2.0315030945907266</v>
      </c>
      <c r="I80">
        <f t="shared" si="19"/>
        <v>4.0504425984121149E-2</v>
      </c>
      <c r="J80" s="2">
        <f t="shared" si="30"/>
        <v>4.7093248152035853E-2</v>
      </c>
      <c r="K80">
        <f t="shared" si="31"/>
        <v>-110190.97809200762</v>
      </c>
      <c r="L80" s="3">
        <f t="shared" si="32"/>
        <v>1364340.7474583068</v>
      </c>
      <c r="N80" s="49">
        <f t="shared" si="13"/>
        <v>79460.142999999996</v>
      </c>
      <c r="O80" s="3">
        <f t="shared" si="26"/>
        <v>1584.2887413762908</v>
      </c>
      <c r="P80" s="3"/>
      <c r="Q80" s="3">
        <f t="shared" si="22"/>
        <v>1365925.0361996831</v>
      </c>
      <c r="R80" s="3" t="e">
        <f t="shared" si="33"/>
        <v>#NUM!</v>
      </c>
      <c r="S80" s="3" t="e">
        <f t="shared" si="23"/>
        <v>#NUM!</v>
      </c>
      <c r="T80" s="3" t="e">
        <f t="shared" si="27"/>
        <v>#NUM!</v>
      </c>
      <c r="U80" s="3" t="e">
        <f t="shared" si="24"/>
        <v>#NUM!</v>
      </c>
    </row>
    <row r="81" spans="2:21">
      <c r="B81" s="29">
        <f t="shared" si="25"/>
        <v>92</v>
      </c>
      <c r="C81" s="14">
        <f t="shared" si="15"/>
        <v>1.6057029118347832</v>
      </c>
      <c r="D81" s="14"/>
      <c r="E81" t="e">
        <f t="shared" si="28"/>
        <v>#NUM!</v>
      </c>
      <c r="G81" t="e">
        <f t="shared" si="17"/>
        <v>#NUM!</v>
      </c>
      <c r="H81">
        <f t="shared" si="29"/>
        <v>2.061254588883652</v>
      </c>
      <c r="I81">
        <f t="shared" si="19"/>
        <v>4.1097615923980715E-2</v>
      </c>
      <c r="J81" s="2">
        <f t="shared" si="30"/>
        <v>4.7686438091895419E-2</v>
      </c>
      <c r="K81">
        <f t="shared" si="31"/>
        <v>-111428.47717582887</v>
      </c>
      <c r="L81" s="3">
        <f t="shared" si="32"/>
        <v>1379662.9676094875</v>
      </c>
      <c r="N81" s="49">
        <f t="shared" si="13"/>
        <v>79460.142999999996</v>
      </c>
      <c r="O81" s="3">
        <f t="shared" si="26"/>
        <v>1584.2887413762908</v>
      </c>
      <c r="P81" s="3"/>
      <c r="Q81" s="3">
        <f t="shared" si="22"/>
        <v>1381247.2563508637</v>
      </c>
      <c r="R81" s="3" t="e">
        <f t="shared" si="33"/>
        <v>#NUM!</v>
      </c>
      <c r="S81" s="3" t="e">
        <f t="shared" si="23"/>
        <v>#NUM!</v>
      </c>
      <c r="T81" s="3" t="e">
        <f t="shared" si="27"/>
        <v>#NUM!</v>
      </c>
      <c r="U81" s="3" t="e">
        <f t="shared" si="24"/>
        <v>#NUM!</v>
      </c>
    </row>
    <row r="82" spans="2:21">
      <c r="B82" s="29">
        <f t="shared" si="25"/>
        <v>94</v>
      </c>
      <c r="C82" s="14">
        <f t="shared" si="15"/>
        <v>1.6406094968746698</v>
      </c>
      <c r="D82" s="14"/>
      <c r="E82" t="e">
        <f t="shared" si="28"/>
        <v>#NUM!</v>
      </c>
      <c r="G82" t="e">
        <f t="shared" si="17"/>
        <v>#NUM!</v>
      </c>
      <c r="H82">
        <f t="shared" si="29"/>
        <v>2.0881997418876677</v>
      </c>
      <c r="I82">
        <f t="shared" si="19"/>
        <v>4.1634852592922073E-2</v>
      </c>
      <c r="J82" s="2">
        <f t="shared" si="30"/>
        <v>4.8223674760836777E-2</v>
      </c>
      <c r="K82">
        <f t="shared" si="31"/>
        <v>-112128.60987441528</v>
      </c>
      <c r="L82" s="3">
        <f t="shared" si="32"/>
        <v>1388331.7314760883</v>
      </c>
      <c r="N82" s="49">
        <f t="shared" si="13"/>
        <v>79460.142999999996</v>
      </c>
      <c r="O82" s="3">
        <f t="shared" si="26"/>
        <v>1584.2887413762908</v>
      </c>
      <c r="P82" s="3"/>
      <c r="Q82" s="3">
        <f t="shared" si="22"/>
        <v>1389916.0202174645</v>
      </c>
      <c r="R82" s="3" t="e">
        <f t="shared" si="33"/>
        <v>#NUM!</v>
      </c>
      <c r="S82" s="3" t="e">
        <f t="shared" si="23"/>
        <v>#NUM!</v>
      </c>
      <c r="T82" s="3" t="e">
        <f t="shared" si="27"/>
        <v>#NUM!</v>
      </c>
      <c r="U82" s="3" t="e">
        <f t="shared" si="24"/>
        <v>#NUM!</v>
      </c>
    </row>
    <row r="83" spans="2:21">
      <c r="B83" s="29">
        <f t="shared" si="25"/>
        <v>96</v>
      </c>
      <c r="C83" s="14">
        <f t="shared" si="15"/>
        <v>1.6755160819145565</v>
      </c>
      <c r="D83" s="14"/>
      <c r="E83" t="e">
        <f t="shared" si="28"/>
        <v>#NUM!</v>
      </c>
      <c r="G83" t="e">
        <f t="shared" si="17"/>
        <v>#NUM!</v>
      </c>
      <c r="H83">
        <f t="shared" si="29"/>
        <v>2.1123209091971691</v>
      </c>
      <c r="I83">
        <f t="shared" si="19"/>
        <v>4.2115784194030531E-2</v>
      </c>
      <c r="J83" s="2">
        <f t="shared" si="30"/>
        <v>4.8704606361945235E-2</v>
      </c>
      <c r="K83">
        <f t="shared" si="31"/>
        <v>-112293.46046316654</v>
      </c>
      <c r="L83" s="3">
        <f t="shared" si="32"/>
        <v>1390372.8457249156</v>
      </c>
      <c r="N83" s="49">
        <f t="shared" si="13"/>
        <v>79460.142999999996</v>
      </c>
      <c r="O83" s="3">
        <f t="shared" si="26"/>
        <v>1584.2887413762908</v>
      </c>
      <c r="P83" s="3"/>
      <c r="Q83" s="3">
        <f t="shared" si="22"/>
        <v>1391957.1344662919</v>
      </c>
      <c r="R83" s="3" t="e">
        <f t="shared" si="33"/>
        <v>#NUM!</v>
      </c>
      <c r="S83" s="3" t="e">
        <f t="shared" si="23"/>
        <v>#NUM!</v>
      </c>
      <c r="T83" s="3" t="e">
        <f t="shared" si="27"/>
        <v>#NUM!</v>
      </c>
      <c r="U83" s="3" t="e">
        <f t="shared" si="24"/>
        <v>#NUM!</v>
      </c>
    </row>
    <row r="84" spans="2:21">
      <c r="B84" s="29">
        <f t="shared" si="25"/>
        <v>98</v>
      </c>
      <c r="C84" s="14">
        <f t="shared" si="15"/>
        <v>1.7104226669544429</v>
      </c>
      <c r="D84" s="14"/>
      <c r="E84" t="e">
        <f t="shared" si="28"/>
        <v>#NUM!</v>
      </c>
      <c r="G84" t="e">
        <f t="shared" si="17"/>
        <v>#NUM!</v>
      </c>
      <c r="H84">
        <f t="shared" si="29"/>
        <v>2.1336139275316119</v>
      </c>
      <c r="I84">
        <f t="shared" si="19"/>
        <v>4.2540327719168367E-2</v>
      </c>
      <c r="J84" s="2">
        <f t="shared" si="30"/>
        <v>4.9129149887083071E-2</v>
      </c>
      <c r="K84">
        <f t="shared" si="31"/>
        <v>-111927.70765971301</v>
      </c>
      <c r="L84" s="3">
        <f t="shared" si="32"/>
        <v>1385844.240371834</v>
      </c>
      <c r="N84" s="49">
        <f t="shared" si="13"/>
        <v>79460.142999999996</v>
      </c>
      <c r="O84" s="3">
        <f t="shared" si="26"/>
        <v>1584.2887413762908</v>
      </c>
      <c r="P84" s="3"/>
      <c r="Q84" s="3">
        <f t="shared" si="22"/>
        <v>1387428.5291132103</v>
      </c>
      <c r="R84" s="3" t="e">
        <f t="shared" si="33"/>
        <v>#NUM!</v>
      </c>
      <c r="S84" s="3" t="e">
        <f t="shared" si="23"/>
        <v>#NUM!</v>
      </c>
      <c r="T84" s="3" t="e">
        <f t="shared" si="27"/>
        <v>#NUM!</v>
      </c>
      <c r="U84" s="3" t="e">
        <f t="shared" si="24"/>
        <v>#NUM!</v>
      </c>
    </row>
    <row r="85" spans="2:21">
      <c r="B85" s="29">
        <f t="shared" si="25"/>
        <v>100</v>
      </c>
      <c r="C85" s="14">
        <f t="shared" si="15"/>
        <v>1.7453292519943295</v>
      </c>
      <c r="D85" s="14"/>
      <c r="E85" t="e">
        <f t="shared" si="28"/>
        <v>#NUM!</v>
      </c>
      <c r="G85" t="e">
        <f t="shared" si="17"/>
        <v>#NUM!</v>
      </c>
      <c r="H85">
        <f t="shared" si="29"/>
        <v>2.1520879969158901</v>
      </c>
      <c r="I85">
        <f t="shared" si="19"/>
        <v>4.2908666599868799E-2</v>
      </c>
      <c r="J85" s="2">
        <f t="shared" si="30"/>
        <v>4.9497488767783503E-2</v>
      </c>
      <c r="K85">
        <f t="shared" si="31"/>
        <v>-111038.59515088033</v>
      </c>
      <c r="L85" s="3">
        <f t="shared" si="32"/>
        <v>1374835.6038583943</v>
      </c>
      <c r="N85" s="49">
        <f t="shared" si="13"/>
        <v>79460.142999999996</v>
      </c>
      <c r="O85" s="3">
        <f t="shared" si="26"/>
        <v>1584.2887413762908</v>
      </c>
      <c r="P85" s="3"/>
      <c r="Q85" s="3">
        <f t="shared" si="22"/>
        <v>1376419.8925997706</v>
      </c>
      <c r="R85" s="3" t="e">
        <f t="shared" si="33"/>
        <v>#NUM!</v>
      </c>
      <c r="S85" s="3" t="e">
        <f t="shared" si="23"/>
        <v>#NUM!</v>
      </c>
      <c r="T85" s="3" t="e">
        <f t="shared" si="27"/>
        <v>#NUM!</v>
      </c>
      <c r="U85" s="3" t="e">
        <f t="shared" si="24"/>
        <v>#NUM!</v>
      </c>
    </row>
    <row r="86" spans="2:21">
      <c r="B86" s="29">
        <f t="shared" si="25"/>
        <v>102</v>
      </c>
      <c r="C86" s="14">
        <f t="shared" si="15"/>
        <v>1.7802358370342162</v>
      </c>
      <c r="D86" s="14"/>
      <c r="E86" t="e">
        <f t="shared" si="28"/>
        <v>#NUM!</v>
      </c>
      <c r="G86" t="e">
        <f t="shared" si="17"/>
        <v>#NUM!</v>
      </c>
      <c r="H86">
        <f t="shared" si="29"/>
        <v>2.1677654982618271</v>
      </c>
      <c r="I86">
        <f t="shared" si="19"/>
        <v>4.3221247070247257E-2</v>
      </c>
      <c r="J86" s="2">
        <f t="shared" si="30"/>
        <v>4.9810069238161961E-2</v>
      </c>
      <c r="K86">
        <f t="shared" si="31"/>
        <v>-109635.88964784256</v>
      </c>
      <c r="L86" s="3">
        <f t="shared" si="32"/>
        <v>1357467.8637074679</v>
      </c>
      <c r="N86" s="49">
        <f t="shared" si="13"/>
        <v>79460.142999999996</v>
      </c>
      <c r="O86" s="3">
        <f t="shared" si="26"/>
        <v>1584.2887413762908</v>
      </c>
      <c r="P86" s="3"/>
      <c r="Q86" s="3">
        <f t="shared" si="22"/>
        <v>1359052.1524488442</v>
      </c>
      <c r="R86" s="3" t="e">
        <f t="shared" si="33"/>
        <v>#NUM!</v>
      </c>
      <c r="S86" s="3" t="e">
        <f t="shared" si="23"/>
        <v>#NUM!</v>
      </c>
      <c r="T86" s="3" t="e">
        <f t="shared" si="27"/>
        <v>#NUM!</v>
      </c>
      <c r="U86" s="3" t="e">
        <f t="shared" si="24"/>
        <v>#NUM!</v>
      </c>
    </row>
    <row r="87" spans="2:21">
      <c r="B87" s="29">
        <f t="shared" si="25"/>
        <v>104</v>
      </c>
      <c r="C87" s="14">
        <f t="shared" si="15"/>
        <v>1.8151424220741028</v>
      </c>
      <c r="D87" s="14"/>
      <c r="E87" t="e">
        <f t="shared" si="28"/>
        <v>#NUM!</v>
      </c>
      <c r="G87" t="e">
        <f t="shared" si="17"/>
        <v>#NUM!</v>
      </c>
      <c r="H87">
        <f t="shared" si="29"/>
        <v>2.1806817474071503</v>
      </c>
      <c r="I87">
        <f t="shared" si="19"/>
        <v>4.347877326299205E-2</v>
      </c>
      <c r="J87" s="2">
        <f t="shared" si="30"/>
        <v>5.0067595430906754E-2</v>
      </c>
      <c r="K87">
        <f t="shared" si="31"/>
        <v>-107731.82668192276</v>
      </c>
      <c r="L87" s="3">
        <f t="shared" si="32"/>
        <v>1333892.5153884648</v>
      </c>
      <c r="N87" s="49">
        <f t="shared" si="13"/>
        <v>79460.142999999996</v>
      </c>
      <c r="O87" s="3">
        <f t="shared" si="26"/>
        <v>1584.2887413762908</v>
      </c>
      <c r="P87" s="3"/>
      <c r="Q87" s="3">
        <f t="shared" si="22"/>
        <v>1335476.804129841</v>
      </c>
      <c r="R87" s="3" t="e">
        <f t="shared" si="33"/>
        <v>#NUM!</v>
      </c>
      <c r="S87" s="3" t="e">
        <f t="shared" si="23"/>
        <v>#NUM!</v>
      </c>
      <c r="T87" s="3" t="e">
        <f t="shared" si="27"/>
        <v>#NUM!</v>
      </c>
      <c r="U87" s="3" t="e">
        <f t="shared" si="24"/>
        <v>#NUM!</v>
      </c>
    </row>
    <row r="88" spans="2:21">
      <c r="B88" s="29">
        <f t="shared" si="25"/>
        <v>106</v>
      </c>
      <c r="C88" s="14">
        <f t="shared" si="15"/>
        <v>1.8500490071139892</v>
      </c>
      <c r="D88" s="14"/>
      <c r="E88" t="e">
        <f t="shared" si="28"/>
        <v>#NUM!</v>
      </c>
      <c r="G88" t="e">
        <f t="shared" si="17"/>
        <v>#NUM!</v>
      </c>
      <c r="H88">
        <f t="shared" si="29"/>
        <v>2.1908846869770722</v>
      </c>
      <c r="I88">
        <f t="shared" si="19"/>
        <v>4.3682201065652439E-2</v>
      </c>
      <c r="J88" s="2">
        <f t="shared" si="30"/>
        <v>5.0271023233567143E-2</v>
      </c>
      <c r="K88">
        <f t="shared" si="31"/>
        <v>-105341.04441318568</v>
      </c>
      <c r="L88" s="3">
        <f t="shared" si="32"/>
        <v>1304290.8027617268</v>
      </c>
      <c r="N88" s="49">
        <f t="shared" si="13"/>
        <v>79460.142999999996</v>
      </c>
      <c r="O88" s="3">
        <f t="shared" si="26"/>
        <v>1584.2887413762908</v>
      </c>
      <c r="P88" s="3"/>
      <c r="Q88" s="3">
        <f t="shared" si="22"/>
        <v>1305875.091503103</v>
      </c>
      <c r="R88" s="3" t="e">
        <f t="shared" si="33"/>
        <v>#NUM!</v>
      </c>
      <c r="S88" s="3" t="e">
        <f t="shared" si="23"/>
        <v>#NUM!</v>
      </c>
      <c r="T88" s="3" t="e">
        <f t="shared" si="27"/>
        <v>#NUM!</v>
      </c>
      <c r="U88" s="3" t="e">
        <f t="shared" si="24"/>
        <v>#NUM!</v>
      </c>
    </row>
    <row r="89" spans="2:21">
      <c r="B89" s="29">
        <f t="shared" si="25"/>
        <v>108</v>
      </c>
      <c r="C89" s="14">
        <f t="shared" si="15"/>
        <v>1.8849555921538759</v>
      </c>
      <c r="D89" s="14"/>
      <c r="E89" t="e">
        <f t="shared" si="28"/>
        <v>#NUM!</v>
      </c>
      <c r="G89" t="e">
        <f t="shared" si="17"/>
        <v>#NUM!</v>
      </c>
      <c r="H89">
        <f t="shared" si="29"/>
        <v>2.198434517735484</v>
      </c>
      <c r="I89">
        <f t="shared" si="19"/>
        <v>4.3832730770461147E-2</v>
      </c>
      <c r="J89" s="2">
        <f t="shared" si="30"/>
        <v>5.0421552938375851E-2</v>
      </c>
      <c r="K89">
        <f t="shared" si="31"/>
        <v>-102480.50578231875</v>
      </c>
      <c r="L89" s="3">
        <f t="shared" si="32"/>
        <v>1268872.7541941605</v>
      </c>
      <c r="N89" s="49">
        <f t="shared" si="13"/>
        <v>79460.142999999996</v>
      </c>
      <c r="O89" s="3">
        <f t="shared" si="26"/>
        <v>1584.2887413762908</v>
      </c>
      <c r="P89" s="3"/>
      <c r="Q89" s="3">
        <f t="shared" si="22"/>
        <v>1270457.0429355367</v>
      </c>
      <c r="R89" s="3" t="e">
        <f t="shared" si="33"/>
        <v>#NUM!</v>
      </c>
      <c r="S89" s="3" t="e">
        <f t="shared" si="23"/>
        <v>#NUM!</v>
      </c>
      <c r="T89" s="3" t="e">
        <f t="shared" si="27"/>
        <v>#NUM!</v>
      </c>
      <c r="U89" s="3" t="e">
        <f t="shared" si="24"/>
        <v>#NUM!</v>
      </c>
    </row>
    <row r="90" spans="2:21">
      <c r="B90" s="29">
        <f t="shared" si="25"/>
        <v>110</v>
      </c>
      <c r="C90" s="14">
        <f t="shared" si="15"/>
        <v>1.9198621771937625</v>
      </c>
      <c r="D90" s="14"/>
      <c r="E90" t="e">
        <f t="shared" si="28"/>
        <v>#NUM!</v>
      </c>
      <c r="G90" t="e">
        <f t="shared" si="17"/>
        <v>#NUM!</v>
      </c>
      <c r="H90">
        <f t="shared" si="29"/>
        <v>2.2034032713863545</v>
      </c>
      <c r="I90">
        <f t="shared" si="19"/>
        <v>4.3931798556781976E-2</v>
      </c>
      <c r="J90" s="2">
        <f t="shared" si="30"/>
        <v>5.052062072469668E-2</v>
      </c>
      <c r="K90">
        <f t="shared" si="31"/>
        <v>-99169.409393028312</v>
      </c>
      <c r="L90" s="3">
        <f t="shared" si="32"/>
        <v>1227876.0791406094</v>
      </c>
      <c r="N90" s="49">
        <f t="shared" si="13"/>
        <v>79460.142999999996</v>
      </c>
      <c r="O90" s="3">
        <f t="shared" si="26"/>
        <v>1584.2887413762908</v>
      </c>
      <c r="P90" s="3"/>
      <c r="Q90" s="3">
        <f t="shared" si="22"/>
        <v>1229460.3678819856</v>
      </c>
      <c r="R90" s="3" t="e">
        <f t="shared" si="33"/>
        <v>#NUM!</v>
      </c>
      <c r="S90" s="3" t="e">
        <f t="shared" si="23"/>
        <v>#NUM!</v>
      </c>
      <c r="T90" s="3" t="e">
        <f t="shared" si="27"/>
        <v>#NUM!</v>
      </c>
      <c r="U90" s="3" t="e">
        <f t="shared" si="24"/>
        <v>#NUM!</v>
      </c>
    </row>
    <row r="91" spans="2:21">
      <c r="B91" s="29">
        <f t="shared" si="25"/>
        <v>112</v>
      </c>
      <c r="C91" s="14">
        <f t="shared" si="15"/>
        <v>1.9547687622336491</v>
      </c>
      <c r="D91" s="14"/>
      <c r="E91" t="e">
        <f t="shared" si="28"/>
        <v>#NUM!</v>
      </c>
      <c r="G91" t="e">
        <f t="shared" si="17"/>
        <v>#NUM!</v>
      </c>
      <c r="H91">
        <f t="shared" si="29"/>
        <v>2.2058743270697527</v>
      </c>
      <c r="I91">
        <f t="shared" si="19"/>
        <v>4.3981066850931935E-2</v>
      </c>
      <c r="J91" s="2">
        <f t="shared" si="30"/>
        <v>5.0569889018846639E-2</v>
      </c>
      <c r="K91">
        <f t="shared" si="31"/>
        <v>-95429.089567012998</v>
      </c>
      <c r="L91" s="3">
        <f t="shared" si="32"/>
        <v>1181564.9306643894</v>
      </c>
      <c r="N91" s="49">
        <f t="shared" si="13"/>
        <v>79460.142999999996</v>
      </c>
      <c r="O91" s="3">
        <f t="shared" si="26"/>
        <v>1584.2887413762908</v>
      </c>
      <c r="P91" s="3"/>
      <c r="Q91" s="3">
        <f t="shared" si="22"/>
        <v>1183149.2194057656</v>
      </c>
      <c r="R91" s="3" t="e">
        <f t="shared" si="33"/>
        <v>#NUM!</v>
      </c>
      <c r="S91" s="3" t="e">
        <f t="shared" si="23"/>
        <v>#NUM!</v>
      </c>
      <c r="T91" s="3" t="e">
        <f t="shared" si="27"/>
        <v>#NUM!</v>
      </c>
      <c r="U91" s="3" t="e">
        <f t="shared" si="24"/>
        <v>#NUM!</v>
      </c>
    </row>
    <row r="92" spans="2:21">
      <c r="B92" s="29">
        <f t="shared" si="25"/>
        <v>114</v>
      </c>
      <c r="C92" s="14">
        <f t="shared" si="15"/>
        <v>1.9896753472735358</v>
      </c>
      <c r="D92" s="14"/>
      <c r="E92" t="e">
        <f t="shared" si="28"/>
        <v>#NUM!</v>
      </c>
      <c r="G92" t="e">
        <f t="shared" si="17"/>
        <v>#NUM!</v>
      </c>
      <c r="H92">
        <f t="shared" si="29"/>
        <v>2.2059418740695955</v>
      </c>
      <c r="I92">
        <f t="shared" si="19"/>
        <v>4.3982413613564426E-2</v>
      </c>
      <c r="J92" s="2">
        <f t="shared" si="30"/>
        <v>5.0571235781479131E-2</v>
      </c>
      <c r="K92">
        <f t="shared" si="31"/>
        <v>-91282.906066247393</v>
      </c>
      <c r="L92" s="3">
        <f t="shared" si="32"/>
        <v>1130228.5400225846</v>
      </c>
      <c r="N92" s="49">
        <f t="shared" si="13"/>
        <v>79460.142999999996</v>
      </c>
      <c r="O92" s="3">
        <f t="shared" si="26"/>
        <v>1584.2887413762908</v>
      </c>
      <c r="P92" s="3"/>
      <c r="Q92" s="3">
        <f t="shared" si="22"/>
        <v>1131812.8287639609</v>
      </c>
      <c r="R92" s="3" t="e">
        <f t="shared" si="33"/>
        <v>#NUM!</v>
      </c>
      <c r="S92" s="3" t="e">
        <f t="shared" si="23"/>
        <v>#NUM!</v>
      </c>
      <c r="T92" s="3" t="e">
        <f t="shared" si="27"/>
        <v>#NUM!</v>
      </c>
      <c r="U92" s="3" t="e">
        <f t="shared" si="24"/>
        <v>#NUM!</v>
      </c>
    </row>
    <row r="93" spans="2:21">
      <c r="B93" s="29">
        <f t="shared" si="25"/>
        <v>116</v>
      </c>
      <c r="C93" s="14">
        <f t="shared" si="15"/>
        <v>2.0245819323134224</v>
      </c>
      <c r="D93" s="14"/>
      <c r="E93" t="e">
        <f t="shared" si="28"/>
        <v>#NUM!</v>
      </c>
      <c r="G93" t="e">
        <f t="shared" si="17"/>
        <v>#NUM!</v>
      </c>
      <c r="H93">
        <f t="shared" si="29"/>
        <v>2.2037103235104425</v>
      </c>
      <c r="I93">
        <f t="shared" si="19"/>
        <v>4.3937920609988051E-2</v>
      </c>
      <c r="J93" s="2">
        <f t="shared" si="30"/>
        <v>5.0526742777902756E-2</v>
      </c>
      <c r="K93">
        <f t="shared" si="31"/>
        <v>-86756.124027561484</v>
      </c>
      <c r="L93" s="3">
        <f t="shared" si="32"/>
        <v>1074179.7300638906</v>
      </c>
      <c r="N93" s="49">
        <f t="shared" si="13"/>
        <v>79460.142999999996</v>
      </c>
      <c r="O93" s="3">
        <f t="shared" si="26"/>
        <v>1584.2887413762908</v>
      </c>
      <c r="P93" s="3"/>
      <c r="Q93" s="3">
        <f t="shared" si="22"/>
        <v>1075764.0188052668</v>
      </c>
      <c r="R93" s="3" t="e">
        <f t="shared" si="33"/>
        <v>#NUM!</v>
      </c>
      <c r="S93" s="3" t="e">
        <f t="shared" si="23"/>
        <v>#NUM!</v>
      </c>
      <c r="T93" s="3" t="e">
        <f t="shared" si="27"/>
        <v>#NUM!</v>
      </c>
      <c r="U93" s="3" t="e">
        <f t="shared" si="24"/>
        <v>#NUM!</v>
      </c>
    </row>
    <row r="94" spans="2:21">
      <c r="B94" s="29">
        <f t="shared" si="25"/>
        <v>118</v>
      </c>
      <c r="C94" s="14">
        <f t="shared" si="15"/>
        <v>2.0594885173533091</v>
      </c>
      <c r="D94" s="14"/>
      <c r="E94" t="e">
        <f t="shared" si="28"/>
        <v>#NUM!</v>
      </c>
      <c r="G94" t="e">
        <f t="shared" si="17"/>
        <v>#NUM!</v>
      </c>
      <c r="H94">
        <f t="shared" si="29"/>
        <v>2.1992936720671858</v>
      </c>
      <c r="I94">
        <f t="shared" si="19"/>
        <v>4.3849860723711047E-2</v>
      </c>
      <c r="J94" s="2">
        <f t="shared" si="30"/>
        <v>5.0438682891625751E-2</v>
      </c>
      <c r="K94">
        <f t="shared" si="31"/>
        <v>-81875.784702087883</v>
      </c>
      <c r="L94" s="3">
        <f t="shared" si="32"/>
        <v>1013753.3147759971</v>
      </c>
      <c r="N94" s="49">
        <f t="shared" si="13"/>
        <v>79460.142999999996</v>
      </c>
      <c r="O94" s="3">
        <f t="shared" si="26"/>
        <v>1584.2887413762908</v>
      </c>
      <c r="P94" s="3"/>
      <c r="Q94" s="3">
        <f t="shared" si="22"/>
        <v>1015337.6035173733</v>
      </c>
      <c r="R94" s="3" t="e">
        <f t="shared" si="33"/>
        <v>#NUM!</v>
      </c>
      <c r="S94" s="3" t="e">
        <f t="shared" si="23"/>
        <v>#NUM!</v>
      </c>
      <c r="T94" s="3" t="e">
        <f t="shared" si="27"/>
        <v>#NUM!</v>
      </c>
      <c r="U94" s="3" t="e">
        <f t="shared" si="24"/>
        <v>#NUM!</v>
      </c>
    </row>
    <row r="95" spans="2:21">
      <c r="B95" s="29">
        <f t="shared" si="25"/>
        <v>120</v>
      </c>
      <c r="C95" s="14">
        <f t="shared" si="15"/>
        <v>2.0943951023931953</v>
      </c>
      <c r="D95" s="14"/>
      <c r="E95" t="e">
        <f t="shared" si="28"/>
        <v>#NUM!</v>
      </c>
      <c r="G95" t="e">
        <f t="shared" si="17"/>
        <v>#NUM!</v>
      </c>
      <c r="H95">
        <f t="shared" si="29"/>
        <v>2.1928148209430454</v>
      </c>
      <c r="I95">
        <f t="shared" si="19"/>
        <v>4.3720684378118144E-2</v>
      </c>
      <c r="J95" s="2">
        <f t="shared" si="30"/>
        <v>5.0309506546032848E-2</v>
      </c>
      <c r="K95">
        <f t="shared" si="31"/>
        <v>-76670.567636840191</v>
      </c>
      <c r="L95" s="3">
        <f t="shared" si="32"/>
        <v>949304.39287285379</v>
      </c>
      <c r="N95" s="49">
        <f t="shared" si="13"/>
        <v>79460.142999999996</v>
      </c>
      <c r="O95" s="3">
        <f t="shared" si="26"/>
        <v>1584.2887413762908</v>
      </c>
      <c r="P95" s="3"/>
      <c r="Q95" s="3">
        <f t="shared" si="22"/>
        <v>950888.68161423004</v>
      </c>
      <c r="R95" s="3" t="e">
        <f t="shared" si="33"/>
        <v>#NUM!</v>
      </c>
      <c r="S95" s="3" t="e">
        <f t="shared" si="23"/>
        <v>#NUM!</v>
      </c>
      <c r="T95" s="3" t="e">
        <f t="shared" si="27"/>
        <v>#NUM!</v>
      </c>
      <c r="U95" s="3" t="e">
        <f t="shared" si="24"/>
        <v>#NUM!</v>
      </c>
    </row>
    <row r="96" spans="2:21">
      <c r="B96" s="29">
        <f t="shared" si="25"/>
        <v>122</v>
      </c>
      <c r="C96" s="14">
        <f t="shared" si="15"/>
        <v>2.1293016874330819</v>
      </c>
      <c r="D96" s="14"/>
      <c r="E96" t="e">
        <f t="shared" si="28"/>
        <v>#NUM!</v>
      </c>
      <c r="G96" t="e">
        <f t="shared" si="17"/>
        <v>#NUM!</v>
      </c>
      <c r="H96">
        <f t="shared" si="29"/>
        <v>2.1844048535868117</v>
      </c>
      <c r="I96">
        <f t="shared" si="19"/>
        <v>4.3553005135484227E-2</v>
      </c>
      <c r="J96" s="2">
        <f t="shared" si="30"/>
        <v>5.0141827303398931E-2</v>
      </c>
      <c r="K96">
        <f t="shared" si="31"/>
        <v>-71170.644977262651</v>
      </c>
      <c r="L96" s="3">
        <f t="shared" si="32"/>
        <v>881206.5438269421</v>
      </c>
      <c r="N96" s="49">
        <f t="shared" si="13"/>
        <v>79460.142999999996</v>
      </c>
      <c r="O96" s="3">
        <f t="shared" si="26"/>
        <v>1584.2887413762908</v>
      </c>
      <c r="P96" s="3"/>
      <c r="Q96" s="3">
        <f t="shared" si="22"/>
        <v>882790.83256831835</v>
      </c>
      <c r="R96" s="3" t="e">
        <f t="shared" si="33"/>
        <v>#NUM!</v>
      </c>
      <c r="S96" s="3" t="e">
        <f t="shared" si="23"/>
        <v>#NUM!</v>
      </c>
      <c r="T96" s="3" t="e">
        <f t="shared" si="27"/>
        <v>#NUM!</v>
      </c>
      <c r="U96" s="3" t="e">
        <f t="shared" si="24"/>
        <v>#NUM!</v>
      </c>
    </row>
    <row r="97" spans="2:21">
      <c r="B97" s="29">
        <f t="shared" si="25"/>
        <v>124</v>
      </c>
      <c r="C97" s="14">
        <f t="shared" si="15"/>
        <v>2.1642082724729685</v>
      </c>
      <c r="D97" s="14"/>
      <c r="E97" t="e">
        <f t="shared" si="28"/>
        <v>#NUM!</v>
      </c>
      <c r="G97" t="e">
        <f t="shared" si="17"/>
        <v>#NUM!</v>
      </c>
      <c r="H97">
        <f t="shared" si="29"/>
        <v>2.1742022758187214</v>
      </c>
      <c r="I97">
        <f t="shared" si="19"/>
        <v>4.334958454648527E-2</v>
      </c>
      <c r="J97" s="2">
        <f t="shared" si="30"/>
        <v>4.9938406714399974E-2</v>
      </c>
      <c r="K97">
        <f t="shared" si="31"/>
        <v>-65407.528607853041</v>
      </c>
      <c r="L97" s="3">
        <f t="shared" si="32"/>
        <v>809849.93522542692</v>
      </c>
      <c r="N97" s="49">
        <f t="shared" si="13"/>
        <v>79460.142999999996</v>
      </c>
      <c r="O97" s="3">
        <f t="shared" si="26"/>
        <v>1584.2887413762908</v>
      </c>
      <c r="P97" s="3"/>
      <c r="Q97" s="3">
        <f t="shared" si="22"/>
        <v>811434.22396680317</v>
      </c>
      <c r="R97" s="3" t="e">
        <f t="shared" si="33"/>
        <v>#NUM!</v>
      </c>
      <c r="S97" s="3" t="e">
        <f t="shared" si="23"/>
        <v>#NUM!</v>
      </c>
      <c r="T97" s="3" t="e">
        <f t="shared" si="27"/>
        <v>#NUM!</v>
      </c>
      <c r="U97" s="3" t="e">
        <f t="shared" si="24"/>
        <v>#NUM!</v>
      </c>
    </row>
    <row r="98" spans="2:21">
      <c r="B98" s="29">
        <f t="shared" si="25"/>
        <v>126</v>
      </c>
      <c r="C98" s="14">
        <f t="shared" si="15"/>
        <v>2.1991148575128552</v>
      </c>
      <c r="D98" s="14"/>
      <c r="E98" t="e">
        <f t="shared" si="28"/>
        <v>#NUM!</v>
      </c>
      <c r="G98" t="e">
        <f t="shared" si="17"/>
        <v>#NUM!</v>
      </c>
      <c r="H98">
        <f t="shared" si="29"/>
        <v>2.1623522222147145</v>
      </c>
      <c r="I98">
        <f t="shared" si="19"/>
        <v>4.3113316326963767E-2</v>
      </c>
      <c r="J98" s="2">
        <f t="shared" si="30"/>
        <v>4.9702138494878471E-2</v>
      </c>
      <c r="K98">
        <f t="shared" si="31"/>
        <v>-59413.910882717246</v>
      </c>
      <c r="L98" s="3">
        <f t="shared" si="32"/>
        <v>735639.35075939936</v>
      </c>
      <c r="N98" s="49">
        <f t="shared" si="13"/>
        <v>79460.142999999996</v>
      </c>
      <c r="O98" s="3">
        <f t="shared" si="26"/>
        <v>1584.2887413762908</v>
      </c>
      <c r="P98" s="3"/>
      <c r="Q98" s="3">
        <f t="shared" si="22"/>
        <v>737223.63950077561</v>
      </c>
      <c r="R98" s="3" t="e">
        <f t="shared" si="33"/>
        <v>#NUM!</v>
      </c>
      <c r="S98" s="3" t="e">
        <f t="shared" si="23"/>
        <v>#NUM!</v>
      </c>
      <c r="T98" s="3" t="e">
        <f t="shared" si="27"/>
        <v>#NUM!</v>
      </c>
      <c r="U98" s="3" t="e">
        <f t="shared" si="24"/>
        <v>#NUM!</v>
      </c>
    </row>
    <row r="99" spans="2:21">
      <c r="B99" s="29">
        <f t="shared" si="25"/>
        <v>128</v>
      </c>
      <c r="C99" s="14">
        <f t="shared" si="15"/>
        <v>2.2340214425527418</v>
      </c>
      <c r="D99" s="14"/>
      <c r="E99" t="e">
        <f t="shared" ref="E99:E130" si="34">ASIN($G$6*SIN(C99)-$G$7)</f>
        <v>#NUM!</v>
      </c>
      <c r="G99" t="e">
        <f t="shared" si="17"/>
        <v>#NUM!</v>
      </c>
      <c r="H99">
        <f t="shared" ref="H99:H130" si="35">$G$3*((1-COS(C99))+$G$6/4*(1-COS(C99*2))-$G$7*$G$6*SIN(C99))</f>
        <v>2.1490056327602702</v>
      </c>
      <c r="I99">
        <f t="shared" si="19"/>
        <v>4.284720994192432E-2</v>
      </c>
      <c r="J99" s="2">
        <f t="shared" ref="J99:J130" si="36">I99+$L$3</f>
        <v>4.9436032109839025E-2</v>
      </c>
      <c r="K99">
        <f t="shared" ref="K99:K130" si="37">$L$7^2*$G$3*(COS(C99)+$G$6*COS(2*C99)+$G$6*$G$7*SIN(C99))</f>
        <v>-53223.4997290026</v>
      </c>
      <c r="L99" s="3">
        <f t="shared" ref="L99:L130" si="38">-K99*($G$17+$G$18+$G$19)</f>
        <v>658992.148540347</v>
      </c>
      <c r="N99" s="49">
        <f t="shared" ref="N99:N106" si="39">IF(B99&lt;180,$O$1,(IF(B99&lt;360,($O$1*(($L$4)/(I99+$L$3))^$O$3),(IF(B99&lt;540,($O$2*($L$3/(I99+$L$3))^$O$4),0)))))</f>
        <v>79460.142999999996</v>
      </c>
      <c r="O99" s="3">
        <f t="shared" si="26"/>
        <v>1584.2887413762908</v>
      </c>
      <c r="P99" s="3"/>
      <c r="Q99" s="3">
        <f t="shared" si="22"/>
        <v>660576.43728172325</v>
      </c>
      <c r="R99" s="3" t="e">
        <f t="shared" ref="R99:R130" si="40">Q99*TAN(E99)</f>
        <v>#NUM!</v>
      </c>
      <c r="S99" s="3" t="e">
        <f t="shared" si="23"/>
        <v>#NUM!</v>
      </c>
      <c r="T99" s="3" t="e">
        <f t="shared" si="27"/>
        <v>#NUM!</v>
      </c>
      <c r="U99" s="3" t="e">
        <f t="shared" si="24"/>
        <v>#NUM!</v>
      </c>
    </row>
    <row r="100" spans="2:21">
      <c r="B100" s="29">
        <f t="shared" si="25"/>
        <v>130</v>
      </c>
      <c r="C100" s="14">
        <f t="shared" ref="C100:C163" si="41">RADIANS(B100)</f>
        <v>2.2689280275926285</v>
      </c>
      <c r="D100" s="14"/>
      <c r="E100" t="e">
        <f t="shared" si="34"/>
        <v>#NUM!</v>
      </c>
      <c r="G100" t="e">
        <f t="shared" ref="G100:G163" si="42">DEGREES(E100)</f>
        <v>#NUM!</v>
      </c>
      <c r="H100">
        <f t="shared" si="35"/>
        <v>2.1343184039267231</v>
      </c>
      <c r="I100">
        <f t="shared" ref="I100:I163" si="43">H100*$G$2^2*PI()/4</f>
        <v>4.2554373679560609E-2</v>
      </c>
      <c r="J100" s="2">
        <f t="shared" si="36"/>
        <v>4.9143195847475313E-2</v>
      </c>
      <c r="K100">
        <f t="shared" si="37"/>
        <v>-46870.84893341962</v>
      </c>
      <c r="L100" s="3">
        <f t="shared" si="38"/>
        <v>580336.15977554687</v>
      </c>
      <c r="N100" s="49">
        <f t="shared" si="39"/>
        <v>79460.142999999996</v>
      </c>
      <c r="O100" s="3">
        <f t="shared" si="26"/>
        <v>1584.2887413762908</v>
      </c>
      <c r="P100" s="3"/>
      <c r="Q100" s="3">
        <f t="shared" ref="Q100:Q163" si="44">L100+O100</f>
        <v>581920.44851692312</v>
      </c>
      <c r="R100" s="3" t="e">
        <f t="shared" si="40"/>
        <v>#NUM!</v>
      </c>
      <c r="S100" s="3" t="e">
        <f t="shared" ref="S100:S163" si="45">Q100/COS(E100)</f>
        <v>#NUM!</v>
      </c>
      <c r="T100" s="3" t="e">
        <f t="shared" ref="T100:T163" si="46">S100*SIN(C100+E100)/COS(E100)</f>
        <v>#NUM!</v>
      </c>
      <c r="U100" s="3" t="e">
        <f t="shared" ref="U100:U163" si="47">S100*COS(C100+E100)/COS(E100)</f>
        <v>#NUM!</v>
      </c>
    </row>
    <row r="101" spans="2:21">
      <c r="B101" s="29">
        <f t="shared" ref="B101:B108" si="48">B100+$A$35</f>
        <v>132</v>
      </c>
      <c r="C101" s="14">
        <f t="shared" si="41"/>
        <v>2.3038346126325151</v>
      </c>
      <c r="D101" s="14"/>
      <c r="E101" t="e">
        <f t="shared" si="34"/>
        <v>#NUM!</v>
      </c>
      <c r="G101" t="e">
        <f t="shared" si="42"/>
        <v>#NUM!</v>
      </c>
      <c r="H101">
        <f t="shared" si="35"/>
        <v>2.1184505184442983</v>
      </c>
      <c r="I101">
        <f t="shared" si="43"/>
        <v>4.2237997300534284E-2</v>
      </c>
      <c r="J101" s="2">
        <f t="shared" si="36"/>
        <v>4.8826819468448988E-2</v>
      </c>
      <c r="K101">
        <f t="shared" si="37"/>
        <v>-40391.184445369909</v>
      </c>
      <c r="L101" s="3">
        <f t="shared" si="38"/>
        <v>500107.53812266391</v>
      </c>
      <c r="N101" s="49">
        <f t="shared" si="39"/>
        <v>79460.142999999996</v>
      </c>
      <c r="O101" s="3">
        <f t="shared" ref="O101:O108" si="49">N101*$G$2^2*PI()/4</f>
        <v>1584.2887413762908</v>
      </c>
      <c r="P101" s="3"/>
      <c r="Q101" s="3">
        <f t="shared" si="44"/>
        <v>501691.82686404022</v>
      </c>
      <c r="R101" s="3" t="e">
        <f t="shared" si="40"/>
        <v>#NUM!</v>
      </c>
      <c r="S101" s="3" t="e">
        <f t="shared" si="45"/>
        <v>#NUM!</v>
      </c>
      <c r="T101" s="3" t="e">
        <f t="shared" si="46"/>
        <v>#NUM!</v>
      </c>
      <c r="U101" s="3" t="e">
        <f t="shared" si="47"/>
        <v>#NUM!</v>
      </c>
    </row>
    <row r="102" spans="2:21">
      <c r="B102" s="29">
        <f t="shared" si="48"/>
        <v>134</v>
      </c>
      <c r="C102" s="14">
        <f t="shared" si="41"/>
        <v>2.3387411976724017</v>
      </c>
      <c r="D102" s="14"/>
      <c r="E102" t="e">
        <f t="shared" si="34"/>
        <v>#NUM!</v>
      </c>
      <c r="G102" t="e">
        <f t="shared" si="42"/>
        <v>#NUM!</v>
      </c>
      <c r="H102">
        <f t="shared" si="35"/>
        <v>2.1015651581463954</v>
      </c>
      <c r="I102">
        <f t="shared" si="43"/>
        <v>4.1901334349725733E-2</v>
      </c>
      <c r="J102" s="2">
        <f t="shared" si="36"/>
        <v>4.8490156517640437E-2</v>
      </c>
      <c r="K102">
        <f t="shared" si="37"/>
        <v>-33820.22754943771</v>
      </c>
      <c r="L102" s="3">
        <f t="shared" si="38"/>
        <v>418748.57028205896</v>
      </c>
      <c r="N102" s="49">
        <f t="shared" si="39"/>
        <v>79460.142999999996</v>
      </c>
      <c r="O102" s="3">
        <f t="shared" si="49"/>
        <v>1584.2887413762908</v>
      </c>
      <c r="P102" s="3"/>
      <c r="Q102" s="3">
        <f t="shared" si="44"/>
        <v>420332.85902343527</v>
      </c>
      <c r="R102" s="3" t="e">
        <f t="shared" si="40"/>
        <v>#NUM!</v>
      </c>
      <c r="S102" s="3" t="e">
        <f t="shared" si="45"/>
        <v>#NUM!</v>
      </c>
      <c r="T102" s="3" t="e">
        <f t="shared" si="46"/>
        <v>#NUM!</v>
      </c>
      <c r="U102" s="3" t="e">
        <f t="shared" si="47"/>
        <v>#NUM!</v>
      </c>
    </row>
    <row r="103" spans="2:21">
      <c r="B103" s="29">
        <f t="shared" si="48"/>
        <v>136</v>
      </c>
      <c r="C103" s="14">
        <f t="shared" si="41"/>
        <v>2.3736477827122884</v>
      </c>
      <c r="D103" s="14"/>
      <c r="E103" t="e">
        <f t="shared" si="34"/>
        <v>#NUM!</v>
      </c>
      <c r="G103" t="e">
        <f t="shared" si="42"/>
        <v>#NUM!</v>
      </c>
      <c r="H103">
        <f t="shared" si="35"/>
        <v>2.083827804338533</v>
      </c>
      <c r="I103">
        <f t="shared" si="43"/>
        <v>4.1547684219249571E-2</v>
      </c>
      <c r="J103" s="2">
        <f t="shared" si="36"/>
        <v>4.8136506387164275E-2</v>
      </c>
      <c r="K103">
        <f t="shared" si="37"/>
        <v>-27194.015775078442</v>
      </c>
      <c r="L103" s="3">
        <f t="shared" si="38"/>
        <v>336705.45857197169</v>
      </c>
      <c r="N103" s="49">
        <f t="shared" si="39"/>
        <v>79460.142999999996</v>
      </c>
      <c r="O103" s="3">
        <f t="shared" si="49"/>
        <v>1584.2887413762908</v>
      </c>
      <c r="P103" s="3"/>
      <c r="Q103" s="3">
        <f t="shared" si="44"/>
        <v>338289.74731334799</v>
      </c>
      <c r="R103" s="3" t="e">
        <f t="shared" si="40"/>
        <v>#NUM!</v>
      </c>
      <c r="S103" s="3" t="e">
        <f t="shared" si="45"/>
        <v>#NUM!</v>
      </c>
      <c r="T103" s="3" t="e">
        <f t="shared" si="46"/>
        <v>#NUM!</v>
      </c>
      <c r="U103" s="3" t="e">
        <f t="shared" si="47"/>
        <v>#NUM!</v>
      </c>
    </row>
    <row r="104" spans="2:21">
      <c r="B104" s="29">
        <f t="shared" si="48"/>
        <v>138</v>
      </c>
      <c r="C104" s="14">
        <f t="shared" si="41"/>
        <v>2.4085543677521746</v>
      </c>
      <c r="D104" s="14"/>
      <c r="E104" t="e">
        <f t="shared" si="34"/>
        <v>#NUM!</v>
      </c>
      <c r="G104" t="e">
        <f t="shared" si="42"/>
        <v>#NUM!</v>
      </c>
      <c r="H104">
        <f t="shared" si="35"/>
        <v>2.0654053302023252</v>
      </c>
      <c r="I104">
        <f t="shared" si="43"/>
        <v>4.1180374052663414E-2</v>
      </c>
      <c r="J104" s="2">
        <f t="shared" si="36"/>
        <v>4.7769196220578118E-2</v>
      </c>
      <c r="K104">
        <f t="shared" si="37"/>
        <v>-20548.7224221791</v>
      </c>
      <c r="L104" s="3">
        <f t="shared" si="38"/>
        <v>254426.08636598149</v>
      </c>
      <c r="N104" s="49">
        <f t="shared" si="39"/>
        <v>79460.142999999996</v>
      </c>
      <c r="O104" s="3">
        <f t="shared" si="49"/>
        <v>1584.2887413762908</v>
      </c>
      <c r="P104" s="3"/>
      <c r="Q104" s="3">
        <f t="shared" si="44"/>
        <v>256010.37510735777</v>
      </c>
      <c r="R104" s="3" t="e">
        <f t="shared" si="40"/>
        <v>#NUM!</v>
      </c>
      <c r="S104" s="3" t="e">
        <f t="shared" si="45"/>
        <v>#NUM!</v>
      </c>
      <c r="T104" s="3" t="e">
        <f t="shared" si="46"/>
        <v>#NUM!</v>
      </c>
      <c r="U104" s="3" t="e">
        <f t="shared" si="47"/>
        <v>#NUM!</v>
      </c>
    </row>
    <row r="105" spans="2:21">
      <c r="B105" s="29">
        <f t="shared" si="48"/>
        <v>140</v>
      </c>
      <c r="C105" s="14">
        <f t="shared" si="41"/>
        <v>2.4434609527920612</v>
      </c>
      <c r="D105" s="14"/>
      <c r="E105" t="e">
        <f t="shared" si="34"/>
        <v>#NUM!</v>
      </c>
      <c r="G105" t="e">
        <f t="shared" si="42"/>
        <v>#NUM!</v>
      </c>
      <c r="H105">
        <f t="shared" si="35"/>
        <v>2.0464650897797263</v>
      </c>
      <c r="I105">
        <f t="shared" si="43"/>
        <v>4.0802740580993424E-2</v>
      </c>
      <c r="J105" s="2">
        <f t="shared" si="36"/>
        <v>4.7391562748908128E-2</v>
      </c>
      <c r="K105">
        <f t="shared" si="37"/>
        <v>-13920.475587717096</v>
      </c>
      <c r="L105" s="3">
        <f t="shared" si="38"/>
        <v>172357.77735326777</v>
      </c>
      <c r="N105" s="49">
        <f t="shared" si="39"/>
        <v>79460.142999999996</v>
      </c>
      <c r="O105" s="3">
        <f t="shared" si="49"/>
        <v>1584.2887413762908</v>
      </c>
      <c r="P105" s="3"/>
      <c r="Q105" s="3">
        <f t="shared" si="44"/>
        <v>173942.06609464405</v>
      </c>
      <c r="R105" s="3" t="e">
        <f t="shared" si="40"/>
        <v>#NUM!</v>
      </c>
      <c r="S105" s="3" t="e">
        <f t="shared" si="45"/>
        <v>#NUM!</v>
      </c>
      <c r="T105" s="3" t="e">
        <f t="shared" si="46"/>
        <v>#NUM!</v>
      </c>
      <c r="U105" s="3" t="e">
        <f t="shared" si="47"/>
        <v>#NUM!</v>
      </c>
    </row>
    <row r="106" spans="2:21">
      <c r="B106" s="29">
        <f t="shared" si="48"/>
        <v>142</v>
      </c>
      <c r="C106" s="14">
        <f t="shared" si="41"/>
        <v>2.4783675378319479</v>
      </c>
      <c r="D106" s="14"/>
      <c r="E106" t="e">
        <f t="shared" si="34"/>
        <v>#NUM!</v>
      </c>
      <c r="G106" t="e">
        <f t="shared" si="42"/>
        <v>#NUM!</v>
      </c>
      <c r="H106">
        <f t="shared" si="35"/>
        <v>2.0271740080953728</v>
      </c>
      <c r="I106">
        <f t="shared" si="43"/>
        <v>4.0418111981451496E-2</v>
      </c>
      <c r="J106" s="2">
        <f t="shared" si="36"/>
        <v>4.70069341493662E-2</v>
      </c>
      <c r="K106">
        <f t="shared" si="37"/>
        <v>-7345.177580978494</v>
      </c>
      <c r="L106" s="3">
        <f t="shared" si="38"/>
        <v>90945.059609858072</v>
      </c>
      <c r="N106" s="49">
        <f t="shared" si="39"/>
        <v>79460.142999999996</v>
      </c>
      <c r="O106" s="3">
        <f t="shared" si="49"/>
        <v>1584.2887413762908</v>
      </c>
      <c r="P106" s="3"/>
      <c r="Q106" s="3">
        <f t="shared" si="44"/>
        <v>92529.348351234366</v>
      </c>
      <c r="R106" s="3" t="e">
        <f t="shared" si="40"/>
        <v>#NUM!</v>
      </c>
      <c r="S106" s="3" t="e">
        <f t="shared" si="45"/>
        <v>#NUM!</v>
      </c>
      <c r="T106" s="3" t="e">
        <f t="shared" si="46"/>
        <v>#NUM!</v>
      </c>
      <c r="U106" s="3" t="e">
        <f t="shared" si="47"/>
        <v>#NUM!</v>
      </c>
    </row>
    <row r="107" spans="2:21">
      <c r="B107" s="29">
        <f t="shared" si="48"/>
        <v>144</v>
      </c>
      <c r="C107" s="14">
        <f t="shared" si="41"/>
        <v>2.5132741228718345</v>
      </c>
      <c r="D107" s="14"/>
      <c r="E107" t="e">
        <f t="shared" si="34"/>
        <v>#NUM!</v>
      </c>
      <c r="G107" t="e">
        <f t="shared" si="42"/>
        <v>#NUM!</v>
      </c>
      <c r="H107">
        <f t="shared" si="35"/>
        <v>2.0076976769650186</v>
      </c>
      <c r="I107">
        <f t="shared" si="43"/>
        <v>4.0029789849522573E-2</v>
      </c>
      <c r="J107" s="2">
        <f t="shared" si="36"/>
        <v>4.6618612017437278E-2</v>
      </c>
      <c r="K107">
        <f t="shared" si="37"/>
        <v>-858.32561269553719</v>
      </c>
      <c r="L107" s="3">
        <f t="shared" si="38"/>
        <v>10627.445443036475</v>
      </c>
      <c r="N107" s="49">
        <f>IF(B107&lt;180,$O$1,(IF(B107&lt;360,($O$1*(($L$4)/(I107+$L$3))^$O$3),(IF(B107&lt;540,($O$2*($L$3/(I107+$L$3))^$O$4),0)))))</f>
        <v>79460.142999999996</v>
      </c>
      <c r="O107" s="3">
        <f t="shared" si="49"/>
        <v>1584.2887413762908</v>
      </c>
      <c r="P107" s="3"/>
      <c r="Q107" s="3">
        <f t="shared" si="44"/>
        <v>12211.734184412766</v>
      </c>
      <c r="R107" s="3" t="e">
        <f t="shared" si="40"/>
        <v>#NUM!</v>
      </c>
      <c r="S107" s="3" t="e">
        <f t="shared" si="45"/>
        <v>#NUM!</v>
      </c>
      <c r="T107" s="3" t="e">
        <f t="shared" si="46"/>
        <v>#NUM!</v>
      </c>
      <c r="U107" s="3" t="e">
        <f t="shared" si="47"/>
        <v>#NUM!</v>
      </c>
    </row>
    <row r="108" spans="2:21">
      <c r="B108" s="29">
        <f t="shared" si="48"/>
        <v>146</v>
      </c>
      <c r="C108" s="14">
        <f t="shared" si="41"/>
        <v>2.5481807079117211</v>
      </c>
      <c r="D108" s="14"/>
      <c r="E108" t="e">
        <f t="shared" si="34"/>
        <v>#NUM!</v>
      </c>
      <c r="G108" t="e">
        <f t="shared" si="42"/>
        <v>#NUM!</v>
      </c>
      <c r="H108">
        <f t="shared" si="35"/>
        <v>1.9881994610060156</v>
      </c>
      <c r="I108">
        <f t="shared" si="43"/>
        <v>3.9641031374462045E-2</v>
      </c>
      <c r="J108" s="2">
        <f t="shared" si="36"/>
        <v>4.6229853542376749E-2</v>
      </c>
      <c r="K108">
        <f t="shared" si="37"/>
        <v>5505.1653629519342</v>
      </c>
      <c r="L108" s="3">
        <f t="shared" si="38"/>
        <v>-68162.762108345472</v>
      </c>
      <c r="N108" s="49">
        <f t="shared" ref="N108:N171" si="50">IF(B108&lt;180,$O$1,(IF(B108&lt;360,($O$1*(($L$4)/(I108+$L$3))^$O$3),(IF(B108&lt;540,($O$2*($L$3/(I108+$L$3))^$O$4),0)))))</f>
        <v>79460.142999999996</v>
      </c>
      <c r="O108" s="3">
        <f t="shared" si="49"/>
        <v>1584.2887413762908</v>
      </c>
      <c r="P108" s="3"/>
      <c r="Q108" s="3">
        <f t="shared" si="44"/>
        <v>-66578.473366969178</v>
      </c>
      <c r="R108" s="3" t="e">
        <f t="shared" si="40"/>
        <v>#NUM!</v>
      </c>
      <c r="S108" s="3" t="e">
        <f t="shared" si="45"/>
        <v>#NUM!</v>
      </c>
      <c r="T108" s="3" t="e">
        <f t="shared" si="46"/>
        <v>#NUM!</v>
      </c>
      <c r="U108" s="3" t="e">
        <f t="shared" si="47"/>
        <v>#NUM!</v>
      </c>
    </row>
    <row r="109" spans="2:21">
      <c r="B109" s="29">
        <f>B108+$A$35</f>
        <v>148</v>
      </c>
      <c r="C109" s="14">
        <f t="shared" si="41"/>
        <v>2.5830872929516078</v>
      </c>
      <c r="D109" s="14"/>
      <c r="E109" t="e">
        <f t="shared" si="34"/>
        <v>#NUM!</v>
      </c>
      <c r="G109" t="e">
        <f t="shared" si="42"/>
        <v>#NUM!</v>
      </c>
      <c r="H109">
        <f t="shared" si="35"/>
        <v>1.9688396183115633</v>
      </c>
      <c r="I109">
        <f t="shared" si="43"/>
        <v>3.9255031807161528E-2</v>
      </c>
      <c r="J109" s="2">
        <f t="shared" si="36"/>
        <v>4.5843853975076232E-2</v>
      </c>
      <c r="K109">
        <f t="shared" si="37"/>
        <v>11711.136785235431</v>
      </c>
      <c r="L109" s="3">
        <f t="shared" si="38"/>
        <v>-145002.62536750725</v>
      </c>
      <c r="N109" s="49">
        <f t="shared" si="50"/>
        <v>79460.142999999996</v>
      </c>
      <c r="O109" s="3">
        <f>N109*$G$2^2*PI()/4</f>
        <v>1584.2887413762908</v>
      </c>
      <c r="P109" s="3"/>
      <c r="Q109" s="3">
        <f t="shared" si="44"/>
        <v>-143418.33662613097</v>
      </c>
      <c r="R109" s="3" t="e">
        <f t="shared" si="40"/>
        <v>#NUM!</v>
      </c>
      <c r="S109" s="3" t="e">
        <f t="shared" si="45"/>
        <v>#NUM!</v>
      </c>
      <c r="T109" s="3" t="e">
        <f t="shared" si="46"/>
        <v>#NUM!</v>
      </c>
      <c r="U109" s="3" t="e">
        <f t="shared" si="47"/>
        <v>#NUM!</v>
      </c>
    </row>
    <row r="110" spans="2:21">
      <c r="B110" s="29">
        <f t="shared" ref="B110:B147" si="51">B109+$A$35</f>
        <v>150</v>
      </c>
      <c r="C110" s="14">
        <f t="shared" si="41"/>
        <v>2.6179938779914944</v>
      </c>
      <c r="D110" s="14"/>
      <c r="E110" t="e">
        <f t="shared" si="34"/>
        <v>#NUM!</v>
      </c>
      <c r="G110" t="e">
        <f t="shared" si="42"/>
        <v>#NUM!</v>
      </c>
      <c r="H110">
        <f t="shared" si="35"/>
        <v>1.9497744401743471</v>
      </c>
      <c r="I110">
        <f t="shared" si="43"/>
        <v>3.8874907307824488E-2</v>
      </c>
      <c r="J110" s="2">
        <f t="shared" si="36"/>
        <v>4.5463729475739192E-2</v>
      </c>
      <c r="K110">
        <f t="shared" si="37"/>
        <v>17726.356749383729</v>
      </c>
      <c r="L110" s="3">
        <f t="shared" si="38"/>
        <v>-219480.68014218827</v>
      </c>
      <c r="N110" s="49">
        <f t="shared" si="50"/>
        <v>79460.142999999996</v>
      </c>
      <c r="O110" s="3">
        <f t="shared" ref="O110:O147" si="52">N110*$G$2^2*PI()/4</f>
        <v>1584.2887413762908</v>
      </c>
      <c r="P110" s="3"/>
      <c r="Q110" s="3">
        <f t="shared" si="44"/>
        <v>-217896.39140081199</v>
      </c>
      <c r="R110" s="3" t="e">
        <f t="shared" si="40"/>
        <v>#NUM!</v>
      </c>
      <c r="S110" s="3" t="e">
        <f t="shared" si="45"/>
        <v>#NUM!</v>
      </c>
      <c r="T110" s="3" t="e">
        <f t="shared" si="46"/>
        <v>#NUM!</v>
      </c>
      <c r="U110" s="3" t="e">
        <f t="shared" si="47"/>
        <v>#NUM!</v>
      </c>
    </row>
    <row r="111" spans="2:21">
      <c r="B111" s="29">
        <f t="shared" si="51"/>
        <v>152</v>
      </c>
      <c r="C111" s="14">
        <f t="shared" si="41"/>
        <v>2.6529004630313811</v>
      </c>
      <c r="D111" s="14"/>
      <c r="E111" t="e">
        <f t="shared" si="34"/>
        <v>#NUM!</v>
      </c>
      <c r="G111" t="e">
        <f t="shared" si="42"/>
        <v>#NUM!</v>
      </c>
      <c r="H111">
        <f t="shared" si="35"/>
        <v>1.9311554141476301</v>
      </c>
      <c r="I111">
        <f t="shared" si="43"/>
        <v>3.8503678258947495E-2</v>
      </c>
      <c r="J111" s="2">
        <f t="shared" si="36"/>
        <v>4.5092500426862199E-2</v>
      </c>
      <c r="K111">
        <f t="shared" si="37"/>
        <v>23518.68556050897</v>
      </c>
      <c r="L111" s="3">
        <f t="shared" si="38"/>
        <v>-291198.98554733919</v>
      </c>
      <c r="N111" s="49">
        <f t="shared" si="50"/>
        <v>79460.142999999996</v>
      </c>
      <c r="O111" s="3">
        <f t="shared" si="52"/>
        <v>1584.2887413762908</v>
      </c>
      <c r="P111" s="3"/>
      <c r="Q111" s="3">
        <f t="shared" si="44"/>
        <v>-289614.69680596289</v>
      </c>
      <c r="R111" s="3" t="e">
        <f t="shared" si="40"/>
        <v>#NUM!</v>
      </c>
      <c r="S111" s="3" t="e">
        <f t="shared" si="45"/>
        <v>#NUM!</v>
      </c>
      <c r="T111" s="3" t="e">
        <f t="shared" si="46"/>
        <v>#NUM!</v>
      </c>
      <c r="U111" s="3" t="e">
        <f t="shared" si="47"/>
        <v>#NUM!</v>
      </c>
    </row>
    <row r="112" spans="2:21">
      <c r="B112" s="29">
        <f t="shared" si="51"/>
        <v>154</v>
      </c>
      <c r="C112" s="14">
        <f t="shared" si="41"/>
        <v>2.6878070480712677</v>
      </c>
      <c r="D112" s="14"/>
      <c r="E112" t="e">
        <f t="shared" si="34"/>
        <v>#NUM!</v>
      </c>
      <c r="G112" t="e">
        <f t="shared" si="42"/>
        <v>#NUM!</v>
      </c>
      <c r="H112">
        <f t="shared" si="35"/>
        <v>1.9131284146132708</v>
      </c>
      <c r="I112">
        <f t="shared" si="43"/>
        <v>3.8144253126738997E-2</v>
      </c>
      <c r="J112" s="2">
        <f t="shared" si="36"/>
        <v>4.4733075294653701E-2</v>
      </c>
      <c r="K112">
        <f t="shared" si="37"/>
        <v>29057.235767942064</v>
      </c>
      <c r="L112" s="3">
        <f t="shared" si="38"/>
        <v>-359775.10548644263</v>
      </c>
      <c r="N112" s="49">
        <f t="shared" si="50"/>
        <v>79460.142999999996</v>
      </c>
      <c r="O112" s="3">
        <f t="shared" si="52"/>
        <v>1584.2887413762908</v>
      </c>
      <c r="P112" s="3"/>
      <c r="Q112" s="3">
        <f t="shared" si="44"/>
        <v>-358190.81674506632</v>
      </c>
      <c r="R112" s="3" t="e">
        <f t="shared" si="40"/>
        <v>#NUM!</v>
      </c>
      <c r="S112" s="3" t="e">
        <f t="shared" si="45"/>
        <v>#NUM!</v>
      </c>
      <c r="T112" s="3" t="e">
        <f t="shared" si="46"/>
        <v>#NUM!</v>
      </c>
      <c r="U112" s="3" t="e">
        <f t="shared" si="47"/>
        <v>#NUM!</v>
      </c>
    </row>
    <row r="113" spans="2:21">
      <c r="B113" s="29">
        <f t="shared" si="51"/>
        <v>156</v>
      </c>
      <c r="C113" s="14">
        <f t="shared" si="41"/>
        <v>2.7227136331111539</v>
      </c>
      <c r="D113" s="14"/>
      <c r="E113" t="e">
        <f t="shared" si="34"/>
        <v>#NUM!</v>
      </c>
      <c r="G113" t="e">
        <f t="shared" si="42"/>
        <v>#NUM!</v>
      </c>
      <c r="H113">
        <f t="shared" si="35"/>
        <v>1.8958329248871248</v>
      </c>
      <c r="I113">
        <f t="shared" si="43"/>
        <v>3.77994129513353E-2</v>
      </c>
      <c r="J113" s="2">
        <f t="shared" si="36"/>
        <v>4.4388235119250004E-2</v>
      </c>
      <c r="K113">
        <f t="shared" si="37"/>
        <v>34312.525896099331</v>
      </c>
      <c r="L113" s="3">
        <f t="shared" si="38"/>
        <v>-424844.01208579697</v>
      </c>
      <c r="N113" s="49">
        <f t="shared" si="50"/>
        <v>79460.142999999996</v>
      </c>
      <c r="O113" s="3">
        <f t="shared" si="52"/>
        <v>1584.2887413762908</v>
      </c>
      <c r="P113" s="3"/>
      <c r="Q113" s="3">
        <f t="shared" si="44"/>
        <v>-423259.72334442066</v>
      </c>
      <c r="R113" s="3" t="e">
        <f t="shared" si="40"/>
        <v>#NUM!</v>
      </c>
      <c r="S113" s="3" t="e">
        <f t="shared" si="45"/>
        <v>#NUM!</v>
      </c>
      <c r="T113" s="3" t="e">
        <f t="shared" si="46"/>
        <v>#NUM!</v>
      </c>
      <c r="U113" s="3" t="e">
        <f t="shared" si="47"/>
        <v>#NUM!</v>
      </c>
    </row>
    <row r="114" spans="2:21">
      <c r="B114" s="29">
        <f t="shared" si="51"/>
        <v>158</v>
      </c>
      <c r="C114" s="14">
        <f t="shared" si="41"/>
        <v>2.7576202181510405</v>
      </c>
      <c r="D114" s="14"/>
      <c r="E114">
        <f t="shared" si="34"/>
        <v>1.2751675942907756</v>
      </c>
      <c r="G114">
        <f t="shared" si="42"/>
        <v>73.061721324711897</v>
      </c>
      <c r="H114">
        <f t="shared" si="35"/>
        <v>1.8794012947335377</v>
      </c>
      <c r="I114">
        <f t="shared" si="43"/>
        <v>3.7471796543008584E-2</v>
      </c>
      <c r="J114" s="2">
        <f t="shared" si="36"/>
        <v>4.4060618710923288E-2</v>
      </c>
      <c r="K114">
        <f t="shared" si="37"/>
        <v>39256.627118959383</v>
      </c>
      <c r="L114" s="3">
        <f t="shared" si="38"/>
        <v>-486059.90175939695</v>
      </c>
      <c r="N114" s="49">
        <f t="shared" si="50"/>
        <v>79460.142999999996</v>
      </c>
      <c r="O114" s="3">
        <f t="shared" si="52"/>
        <v>1584.2887413762908</v>
      </c>
      <c r="P114" s="3"/>
      <c r="Q114" s="3">
        <f t="shared" si="44"/>
        <v>-484475.61301802064</v>
      </c>
      <c r="R114" s="3">
        <f t="shared" si="40"/>
        <v>-1590775.3143376538</v>
      </c>
      <c r="S114" s="3">
        <f t="shared" si="45"/>
        <v>-1662913.92450579</v>
      </c>
      <c r="T114" s="3">
        <f t="shared" si="46"/>
        <v>4439649.095865069</v>
      </c>
      <c r="U114" s="3">
        <f t="shared" si="47"/>
        <v>3587245.1098966557</v>
      </c>
    </row>
    <row r="115" spans="2:21">
      <c r="B115" s="29">
        <f t="shared" si="51"/>
        <v>160</v>
      </c>
      <c r="C115" s="14">
        <f t="shared" si="41"/>
        <v>2.7925268031909272</v>
      </c>
      <c r="D115" s="14"/>
      <c r="E115">
        <f t="shared" si="34"/>
        <v>1.0621495680932218</v>
      </c>
      <c r="G115">
        <f t="shared" si="42"/>
        <v>60.856687463384858</v>
      </c>
      <c r="H115">
        <f t="shared" si="35"/>
        <v>1.8639580369829276</v>
      </c>
      <c r="I115">
        <f t="shared" si="43"/>
        <v>3.7163886458018387E-2</v>
      </c>
      <c r="J115" s="2">
        <f t="shared" si="36"/>
        <v>4.3752708625933091E-2</v>
      </c>
      <c r="K115">
        <f t="shared" si="37"/>
        <v>43863.302159857572</v>
      </c>
      <c r="L115" s="3">
        <f t="shared" si="38"/>
        <v>-543097.91501079604</v>
      </c>
      <c r="N115" s="49">
        <f t="shared" si="50"/>
        <v>79460.142999999996</v>
      </c>
      <c r="O115" s="3">
        <f t="shared" si="52"/>
        <v>1584.2887413762908</v>
      </c>
      <c r="P115" s="3"/>
      <c r="Q115" s="3">
        <f t="shared" si="44"/>
        <v>-541513.62626941979</v>
      </c>
      <c r="R115" s="3">
        <f t="shared" si="40"/>
        <v>-971179.58428927069</v>
      </c>
      <c r="S115" s="3">
        <f t="shared" si="45"/>
        <v>-1111947.2974811969</v>
      </c>
      <c r="T115" s="3">
        <f t="shared" si="46"/>
        <v>1493651.0150960619</v>
      </c>
      <c r="U115" s="3">
        <f t="shared" si="47"/>
        <v>1726954.1080206158</v>
      </c>
    </row>
    <row r="116" spans="2:21">
      <c r="B116" s="29">
        <f t="shared" si="51"/>
        <v>162</v>
      </c>
      <c r="C116" s="14">
        <f t="shared" si="41"/>
        <v>2.8274333882308138</v>
      </c>
      <c r="D116" s="14"/>
      <c r="E116">
        <f t="shared" si="34"/>
        <v>0.90938379337262898</v>
      </c>
      <c r="G116">
        <f t="shared" si="42"/>
        <v>52.103853317848561</v>
      </c>
      <c r="H116">
        <f t="shared" si="35"/>
        <v>1.8496191667506405</v>
      </c>
      <c r="I116">
        <f t="shared" si="43"/>
        <v>3.6877995823853933E-2</v>
      </c>
      <c r="J116" s="2">
        <f t="shared" si="36"/>
        <v>4.3466817991768637E-2</v>
      </c>
      <c r="K116">
        <f t="shared" si="37"/>
        <v>48108.135736441742</v>
      </c>
      <c r="L116" s="3">
        <f t="shared" si="38"/>
        <v>-595655.75155052845</v>
      </c>
      <c r="N116" s="49">
        <f t="shared" si="50"/>
        <v>79460.142999999996</v>
      </c>
      <c r="O116" s="3">
        <f t="shared" si="52"/>
        <v>1584.2887413762908</v>
      </c>
      <c r="P116" s="3"/>
      <c r="Q116" s="3">
        <f t="shared" si="44"/>
        <v>-594071.4628091522</v>
      </c>
      <c r="R116" s="3">
        <f t="shared" si="40"/>
        <v>-763224.28433435201</v>
      </c>
      <c r="S116" s="3">
        <f t="shared" si="45"/>
        <v>-967177.44551963662</v>
      </c>
      <c r="T116" s="3">
        <f t="shared" si="46"/>
        <v>882876.72414883308</v>
      </c>
      <c r="U116" s="3">
        <f t="shared" si="47"/>
        <v>1303814.585120705</v>
      </c>
    </row>
    <row r="117" spans="2:21">
      <c r="B117" s="29">
        <f t="shared" si="51"/>
        <v>164</v>
      </c>
      <c r="C117" s="14">
        <f t="shared" si="41"/>
        <v>2.8623399732707004</v>
      </c>
      <c r="D117" s="14"/>
      <c r="E117">
        <f t="shared" si="34"/>
        <v>0.78085224124604646</v>
      </c>
      <c r="G117">
        <f t="shared" si="42"/>
        <v>44.739537846729647</v>
      </c>
      <c r="H117">
        <f t="shared" si="35"/>
        <v>1.836491586542337</v>
      </c>
      <c r="I117">
        <f t="shared" si="43"/>
        <v>3.6616256079369337E-2</v>
      </c>
      <c r="J117" s="2">
        <f t="shared" si="36"/>
        <v>4.3205078247284041E-2</v>
      </c>
      <c r="K117">
        <f t="shared" si="37"/>
        <v>51968.655912081776</v>
      </c>
      <c r="L117" s="3">
        <f t="shared" si="38"/>
        <v>-643455.17282086774</v>
      </c>
      <c r="N117" s="49">
        <f t="shared" si="50"/>
        <v>79460.142999999996</v>
      </c>
      <c r="O117" s="3">
        <f t="shared" si="52"/>
        <v>1584.2887413762908</v>
      </c>
      <c r="P117" s="3"/>
      <c r="Q117" s="3">
        <f t="shared" si="44"/>
        <v>-641870.88407949149</v>
      </c>
      <c r="R117" s="3">
        <f t="shared" si="40"/>
        <v>-636061.46309639781</v>
      </c>
      <c r="S117" s="3">
        <f t="shared" si="45"/>
        <v>-903643.965655345</v>
      </c>
      <c r="T117" s="3">
        <f t="shared" si="46"/>
        <v>611698.45834995399</v>
      </c>
      <c r="U117" s="3">
        <f t="shared" si="47"/>
        <v>1115462.0180986221</v>
      </c>
    </row>
    <row r="118" spans="2:21">
      <c r="B118" s="29">
        <f t="shared" si="51"/>
        <v>166</v>
      </c>
      <c r="C118" s="14">
        <f t="shared" si="41"/>
        <v>2.8972465583105871</v>
      </c>
      <c r="D118" s="14"/>
      <c r="E118">
        <f t="shared" si="34"/>
        <v>0.66592541884053902</v>
      </c>
      <c r="G118">
        <f t="shared" si="42"/>
        <v>38.154715970044521</v>
      </c>
      <c r="H118">
        <f t="shared" si="35"/>
        <v>1.8246725203021383</v>
      </c>
      <c r="I118">
        <f t="shared" si="43"/>
        <v>3.6380605690747116E-2</v>
      </c>
      <c r="J118" s="2">
        <f t="shared" si="36"/>
        <v>4.296942785866182E-2</v>
      </c>
      <c r="K118">
        <f t="shared" si="37"/>
        <v>55424.445759594375</v>
      </c>
      <c r="L118" s="3">
        <f t="shared" si="38"/>
        <v>-686243.38457153691</v>
      </c>
      <c r="N118" s="49">
        <f t="shared" si="50"/>
        <v>79460.142999999996</v>
      </c>
      <c r="O118" s="3">
        <f t="shared" si="52"/>
        <v>1584.2887413762908</v>
      </c>
      <c r="P118" s="3"/>
      <c r="Q118" s="3">
        <f t="shared" si="44"/>
        <v>-684659.09583016066</v>
      </c>
      <c r="R118" s="3">
        <f t="shared" si="40"/>
        <v>-537897.91246947728</v>
      </c>
      <c r="S118" s="3">
        <f t="shared" si="45"/>
        <v>-870684.92679154291</v>
      </c>
      <c r="T118" s="3">
        <f t="shared" si="46"/>
        <v>453090.9887189907</v>
      </c>
      <c r="U118" s="3">
        <f t="shared" si="47"/>
        <v>1010308.0237444305</v>
      </c>
    </row>
    <row r="119" spans="2:21">
      <c r="B119" s="29">
        <f t="shared" si="51"/>
        <v>168</v>
      </c>
      <c r="C119" s="14">
        <f t="shared" si="41"/>
        <v>2.9321531433504737</v>
      </c>
      <c r="D119" s="14"/>
      <c r="E119">
        <f t="shared" si="34"/>
        <v>0.5597052897105842</v>
      </c>
      <c r="G119">
        <f t="shared" si="42"/>
        <v>32.068750871563495</v>
      </c>
      <c r="H119">
        <f t="shared" si="35"/>
        <v>1.814248999215784</v>
      </c>
      <c r="I119">
        <f t="shared" si="43"/>
        <v>3.617277989936124E-2</v>
      </c>
      <c r="J119" s="2">
        <f t="shared" si="36"/>
        <v>4.2761602067275944E-2</v>
      </c>
      <c r="K119">
        <f t="shared" si="37"/>
        <v>58457.244790609169</v>
      </c>
      <c r="L119" s="3">
        <f t="shared" si="38"/>
        <v>-723794.29271767009</v>
      </c>
      <c r="N119" s="49">
        <f t="shared" si="50"/>
        <v>79460.142999999996</v>
      </c>
      <c r="O119" s="3">
        <f t="shared" si="52"/>
        <v>1584.2887413762908</v>
      </c>
      <c r="P119" s="3"/>
      <c r="Q119" s="3">
        <f t="shared" si="44"/>
        <v>-722210.00397629384</v>
      </c>
      <c r="R119" s="3">
        <f t="shared" si="40"/>
        <v>-452492.7770733271</v>
      </c>
      <c r="S119" s="3">
        <f t="shared" si="45"/>
        <v>-852254.07194508018</v>
      </c>
      <c r="T119" s="3">
        <f t="shared" si="46"/>
        <v>345108.34428170603</v>
      </c>
      <c r="U119" s="3">
        <f t="shared" si="47"/>
        <v>944648.97795263038</v>
      </c>
    </row>
    <row r="120" spans="2:21">
      <c r="B120" s="29">
        <f t="shared" si="51"/>
        <v>170</v>
      </c>
      <c r="C120" s="14">
        <f t="shared" si="41"/>
        <v>2.9670597283903604</v>
      </c>
      <c r="D120" s="14"/>
      <c r="E120">
        <f t="shared" si="34"/>
        <v>0.45943191322190147</v>
      </c>
      <c r="G120">
        <f t="shared" si="42"/>
        <v>26.323509601235639</v>
      </c>
      <c r="H120">
        <f t="shared" si="35"/>
        <v>1.8052974018232977</v>
      </c>
      <c r="I120">
        <f t="shared" si="43"/>
        <v>3.5994301552471665E-2</v>
      </c>
      <c r="J120" s="2">
        <f t="shared" si="36"/>
        <v>4.2583123720386369E-2</v>
      </c>
      <c r="K120">
        <f t="shared" si="37"/>
        <v>61051.039654034568</v>
      </c>
      <c r="L120" s="3">
        <f t="shared" si="38"/>
        <v>-755909.62633204705</v>
      </c>
      <c r="N120" s="49">
        <f t="shared" si="50"/>
        <v>79460.142999999996</v>
      </c>
      <c r="O120" s="3">
        <f t="shared" si="52"/>
        <v>1584.2887413762908</v>
      </c>
      <c r="P120" s="3"/>
      <c r="Q120" s="3">
        <f t="shared" si="44"/>
        <v>-754325.3375906708</v>
      </c>
      <c r="R120" s="3">
        <f t="shared" si="40"/>
        <v>-373195.99875670089</v>
      </c>
      <c r="S120" s="3">
        <f t="shared" si="45"/>
        <v>-841594.89567088685</v>
      </c>
      <c r="T120" s="3">
        <f t="shared" si="46"/>
        <v>263904.82083293563</v>
      </c>
      <c r="U120" s="3">
        <f t="shared" si="47"/>
        <v>901111.39374330558</v>
      </c>
    </row>
    <row r="121" spans="2:21">
      <c r="B121" s="29">
        <f t="shared" si="51"/>
        <v>172</v>
      </c>
      <c r="C121" s="14">
        <f t="shared" si="41"/>
        <v>3.001966313430247</v>
      </c>
      <c r="D121" s="14"/>
      <c r="E121">
        <f t="shared" si="34"/>
        <v>0.36334331593023295</v>
      </c>
      <c r="G121">
        <f t="shared" si="42"/>
        <v>20.818038517090837</v>
      </c>
      <c r="H121">
        <f t="shared" si="35"/>
        <v>1.7978830507253993</v>
      </c>
      <c r="I121">
        <f t="shared" si="43"/>
        <v>3.584647306229375E-2</v>
      </c>
      <c r="J121" s="2">
        <f t="shared" si="36"/>
        <v>4.2435295230208454E-2</v>
      </c>
      <c r="K121">
        <f t="shared" si="37"/>
        <v>63192.14365963517</v>
      </c>
      <c r="L121" s="3">
        <f t="shared" si="38"/>
        <v>-782419.92227431515</v>
      </c>
      <c r="N121" s="49">
        <f t="shared" si="50"/>
        <v>79460.142999999996</v>
      </c>
      <c r="O121" s="3">
        <f t="shared" si="52"/>
        <v>1584.2887413762908</v>
      </c>
      <c r="P121" s="3"/>
      <c r="Q121" s="3">
        <f t="shared" si="44"/>
        <v>-780835.6335329389</v>
      </c>
      <c r="R121" s="3">
        <f t="shared" si="40"/>
        <v>-296892.97056156077</v>
      </c>
      <c r="S121" s="3">
        <f t="shared" si="45"/>
        <v>-835374.00160865299</v>
      </c>
      <c r="T121" s="3">
        <f t="shared" si="46"/>
        <v>198277.06185010893</v>
      </c>
      <c r="U121" s="3">
        <f t="shared" si="47"/>
        <v>871449.7239643822</v>
      </c>
    </row>
    <row r="122" spans="2:21">
      <c r="B122" s="29">
        <f t="shared" si="51"/>
        <v>174</v>
      </c>
      <c r="C122" s="14">
        <f t="shared" si="41"/>
        <v>3.0368728984701332</v>
      </c>
      <c r="D122" s="14"/>
      <c r="E122">
        <f t="shared" si="34"/>
        <v>0.27020656601494142</v>
      </c>
      <c r="G122">
        <f t="shared" si="42"/>
        <v>15.481695829379207</v>
      </c>
      <c r="H122">
        <f t="shared" si="35"/>
        <v>1.7920598678864639</v>
      </c>
      <c r="I122">
        <f t="shared" si="43"/>
        <v>3.5730369533374842E-2</v>
      </c>
      <c r="J122" s="2">
        <f t="shared" si="36"/>
        <v>4.2319191701289546E-2</v>
      </c>
      <c r="K122">
        <f t="shared" si="37"/>
        <v>64869.264737452548</v>
      </c>
      <c r="L122" s="3">
        <f t="shared" si="38"/>
        <v>-803185.36663743586</v>
      </c>
      <c r="N122" s="49">
        <f t="shared" si="50"/>
        <v>79460.142999999996</v>
      </c>
      <c r="O122" s="3">
        <f t="shared" si="52"/>
        <v>1584.2887413762908</v>
      </c>
      <c r="P122" s="3"/>
      <c r="Q122" s="3">
        <f t="shared" si="44"/>
        <v>-801601.07789605961</v>
      </c>
      <c r="R122" s="3">
        <f t="shared" si="40"/>
        <v>-222027.89665071791</v>
      </c>
      <c r="S122" s="3">
        <f t="shared" si="45"/>
        <v>-831781.62697625544</v>
      </c>
      <c r="T122" s="3">
        <f t="shared" si="46"/>
        <v>142180.38023401826</v>
      </c>
      <c r="U122" s="3">
        <f t="shared" si="47"/>
        <v>851307.07284771674</v>
      </c>
    </row>
    <row r="123" spans="2:21">
      <c r="B123" s="29">
        <f t="shared" si="51"/>
        <v>176</v>
      </c>
      <c r="C123" s="14">
        <f t="shared" si="41"/>
        <v>3.0717794835100198</v>
      </c>
      <c r="D123" s="14"/>
      <c r="E123">
        <f t="shared" si="34"/>
        <v>0.17909035960834324</v>
      </c>
      <c r="G123">
        <f t="shared" si="42"/>
        <v>10.261121757038259</v>
      </c>
      <c r="H123">
        <f t="shared" si="35"/>
        <v>1.7878700902455833</v>
      </c>
      <c r="I123">
        <f t="shared" si="43"/>
        <v>3.5646833092403206E-2</v>
      </c>
      <c r="J123" s="2">
        <f t="shared" si="36"/>
        <v>4.223565526031791E-2</v>
      </c>
      <c r="K123">
        <f t="shared" si="37"/>
        <v>66073.561500419615</v>
      </c>
      <c r="L123" s="3">
        <f t="shared" si="38"/>
        <v>-818096.4888926188</v>
      </c>
      <c r="N123" s="49">
        <f t="shared" si="50"/>
        <v>79460.142999999996</v>
      </c>
      <c r="O123" s="3">
        <f t="shared" si="52"/>
        <v>1584.2887413762908</v>
      </c>
      <c r="P123" s="3"/>
      <c r="Q123" s="3">
        <f t="shared" si="44"/>
        <v>-816512.20015124255</v>
      </c>
      <c r="R123" s="3">
        <f t="shared" si="40"/>
        <v>-147813.14078678581</v>
      </c>
      <c r="S123" s="3">
        <f t="shared" si="45"/>
        <v>-829783.64504554856</v>
      </c>
      <c r="T123" s="3">
        <f t="shared" si="46"/>
        <v>91966.97056529914</v>
      </c>
      <c r="U123" s="3">
        <f t="shared" si="47"/>
        <v>838240.84919190744</v>
      </c>
    </row>
    <row r="124" spans="2:21">
      <c r="B124" s="29">
        <f t="shared" si="51"/>
        <v>178</v>
      </c>
      <c r="C124" s="14">
        <f t="shared" si="41"/>
        <v>3.1066860685499065</v>
      </c>
      <c r="D124" s="14"/>
      <c r="E124">
        <f t="shared" si="34"/>
        <v>8.9239968849847001E-2</v>
      </c>
      <c r="G124">
        <f t="shared" si="42"/>
        <v>5.1130735789751682</v>
      </c>
      <c r="H124">
        <f t="shared" si="35"/>
        <v>1.7853440470476696</v>
      </c>
      <c r="I124">
        <f t="shared" si="43"/>
        <v>3.5596468448600774E-2</v>
      </c>
      <c r="J124" s="2">
        <f t="shared" si="36"/>
        <v>4.2185290616515478E-2</v>
      </c>
      <c r="K124">
        <f t="shared" si="37"/>
        <v>66798.687135758824</v>
      </c>
      <c r="L124" s="3">
        <f t="shared" si="38"/>
        <v>-827074.70533511019</v>
      </c>
      <c r="N124" s="49">
        <f t="shared" si="50"/>
        <v>79460.142999999996</v>
      </c>
      <c r="O124" s="3">
        <f t="shared" si="52"/>
        <v>1584.2887413762908</v>
      </c>
      <c r="P124" s="3"/>
      <c r="Q124" s="3">
        <f t="shared" si="44"/>
        <v>-825490.41659373394</v>
      </c>
      <c r="R124" s="3">
        <f t="shared" si="40"/>
        <v>-73862.919058435305</v>
      </c>
      <c r="S124" s="3">
        <f t="shared" si="45"/>
        <v>-828788.36785993166</v>
      </c>
      <c r="T124" s="3">
        <f t="shared" si="46"/>
        <v>45188.539925237805</v>
      </c>
      <c r="U124" s="3">
        <f t="shared" si="47"/>
        <v>830871.56967088836</v>
      </c>
    </row>
    <row r="125" spans="2:21">
      <c r="B125" s="29">
        <f t="shared" si="51"/>
        <v>180</v>
      </c>
      <c r="C125" s="14">
        <f t="shared" si="41"/>
        <v>3.1415926535897931</v>
      </c>
      <c r="D125" s="14"/>
      <c r="E125">
        <f t="shared" si="34"/>
        <v>3.1286167970584325E-16</v>
      </c>
      <c r="G125">
        <f t="shared" si="42"/>
        <v>1.7925653818518578E-14</v>
      </c>
      <c r="H125">
        <f t="shared" si="35"/>
        <v>1.7845</v>
      </c>
      <c r="I125">
        <f t="shared" si="43"/>
        <v>3.5579639706739406E-2</v>
      </c>
      <c r="J125" s="2">
        <f t="shared" si="36"/>
        <v>4.216846187465411E-2</v>
      </c>
      <c r="K125">
        <f t="shared" si="37"/>
        <v>67040.820910334922</v>
      </c>
      <c r="L125" s="3">
        <f t="shared" si="38"/>
        <v>-830072.70917090715</v>
      </c>
      <c r="N125" s="49">
        <f t="shared" si="50"/>
        <v>79460.142999999996</v>
      </c>
      <c r="O125" s="3">
        <f t="shared" si="52"/>
        <v>1584.2887413762908</v>
      </c>
      <c r="P125" s="3"/>
      <c r="Q125" s="3">
        <f t="shared" si="44"/>
        <v>-828488.4204295309</v>
      </c>
      <c r="R125" s="3">
        <f t="shared" si="40"/>
        <v>-2.5920227883242388E-10</v>
      </c>
      <c r="S125" s="3">
        <f t="shared" si="45"/>
        <v>-828488.4204295309</v>
      </c>
      <c r="T125" s="3">
        <f t="shared" si="46"/>
        <v>2.6642063717858454E-10</v>
      </c>
      <c r="U125" s="3">
        <f t="shared" si="47"/>
        <v>828488.4204295309</v>
      </c>
    </row>
    <row r="126" spans="2:21">
      <c r="B126" s="29">
        <f t="shared" si="51"/>
        <v>182</v>
      </c>
      <c r="C126" s="14">
        <f t="shared" si="41"/>
        <v>3.1764992386296798</v>
      </c>
      <c r="D126" s="14"/>
      <c r="E126">
        <f t="shared" si="34"/>
        <v>-8.9239968849846377E-2</v>
      </c>
      <c r="G126">
        <f t="shared" si="42"/>
        <v>-5.1130735789751327</v>
      </c>
      <c r="H126">
        <f t="shared" si="35"/>
        <v>1.7853440470476696</v>
      </c>
      <c r="I126">
        <f t="shared" si="43"/>
        <v>3.5596468448600774E-2</v>
      </c>
      <c r="J126" s="2">
        <f t="shared" si="36"/>
        <v>4.2185290616515478E-2</v>
      </c>
      <c r="K126">
        <f t="shared" si="37"/>
        <v>66798.687135758839</v>
      </c>
      <c r="L126" s="3">
        <f t="shared" si="38"/>
        <v>-827074.70533511043</v>
      </c>
      <c r="N126" s="49">
        <f t="shared" si="50"/>
        <v>79417.352891107104</v>
      </c>
      <c r="O126" s="3">
        <f t="shared" si="52"/>
        <v>1583.4355855021406</v>
      </c>
      <c r="P126" s="3"/>
      <c r="Q126" s="3">
        <f t="shared" si="44"/>
        <v>-825491.26974960824</v>
      </c>
      <c r="R126" s="3">
        <f t="shared" si="40"/>
        <v>73862.995396793209</v>
      </c>
      <c r="S126" s="3">
        <f t="shared" si="45"/>
        <v>-828789.22442428453</v>
      </c>
      <c r="T126" s="3">
        <f t="shared" si="46"/>
        <v>-45188.586628224373</v>
      </c>
      <c r="U126" s="3">
        <f t="shared" si="47"/>
        <v>830872.42838825937</v>
      </c>
    </row>
    <row r="127" spans="2:21">
      <c r="B127" s="29">
        <f t="shared" si="51"/>
        <v>184</v>
      </c>
      <c r="C127" s="14">
        <f t="shared" si="41"/>
        <v>3.2114058236695664</v>
      </c>
      <c r="D127" s="14"/>
      <c r="E127">
        <f t="shared" si="34"/>
        <v>-0.17909035960834263</v>
      </c>
      <c r="G127">
        <f t="shared" si="42"/>
        <v>-10.261121757038223</v>
      </c>
      <c r="H127">
        <f t="shared" si="35"/>
        <v>1.7878700902455833</v>
      </c>
      <c r="I127">
        <f t="shared" si="43"/>
        <v>3.5646833092403206E-2</v>
      </c>
      <c r="J127" s="2">
        <f t="shared" si="36"/>
        <v>4.223565526031791E-2</v>
      </c>
      <c r="K127">
        <f t="shared" si="37"/>
        <v>66073.56150041963</v>
      </c>
      <c r="L127" s="3">
        <f t="shared" si="38"/>
        <v>-818096.48889261892</v>
      </c>
      <c r="N127" s="49">
        <f t="shared" si="50"/>
        <v>79289.53105729958</v>
      </c>
      <c r="O127" s="3">
        <f t="shared" si="52"/>
        <v>1580.8870538162193</v>
      </c>
      <c r="P127" s="3"/>
      <c r="Q127" s="3">
        <f t="shared" si="44"/>
        <v>-816515.60183880269</v>
      </c>
      <c r="R127" s="3">
        <f t="shared" si="40"/>
        <v>147813.75659402262</v>
      </c>
      <c r="S127" s="3">
        <f t="shared" si="45"/>
        <v>-829787.10202353657</v>
      </c>
      <c r="T127" s="3">
        <f t="shared" si="46"/>
        <v>-91967.35371070652</v>
      </c>
      <c r="U127" s="3">
        <f t="shared" si="47"/>
        <v>838244.34140362008</v>
      </c>
    </row>
    <row r="128" spans="2:21">
      <c r="B128" s="29">
        <f t="shared" si="51"/>
        <v>186</v>
      </c>
      <c r="C128" s="14">
        <f t="shared" si="41"/>
        <v>3.246312408709453</v>
      </c>
      <c r="D128" s="14"/>
      <c r="E128">
        <f t="shared" si="34"/>
        <v>-0.27020656601494081</v>
      </c>
      <c r="G128">
        <f t="shared" si="42"/>
        <v>-15.481695829379172</v>
      </c>
      <c r="H128">
        <f t="shared" si="35"/>
        <v>1.7920598678864639</v>
      </c>
      <c r="I128">
        <f t="shared" si="43"/>
        <v>3.5730369533374842E-2</v>
      </c>
      <c r="J128" s="2">
        <f t="shared" si="36"/>
        <v>4.2319191701289546E-2</v>
      </c>
      <c r="K128">
        <f t="shared" si="37"/>
        <v>64869.264737452548</v>
      </c>
      <c r="L128" s="3">
        <f t="shared" si="38"/>
        <v>-803185.36663743586</v>
      </c>
      <c r="N128" s="49">
        <f t="shared" si="50"/>
        <v>79078.30956436554</v>
      </c>
      <c r="O128" s="3">
        <f t="shared" si="52"/>
        <v>1576.67568670111</v>
      </c>
      <c r="P128" s="3"/>
      <c r="Q128" s="3">
        <f t="shared" si="44"/>
        <v>-801608.69095073477</v>
      </c>
      <c r="R128" s="3">
        <f t="shared" si="40"/>
        <v>222030.00531868605</v>
      </c>
      <c r="S128" s="3">
        <f t="shared" si="45"/>
        <v>-831789.52666498895</v>
      </c>
      <c r="T128" s="3">
        <f t="shared" si="46"/>
        <v>-142181.73056529625</v>
      </c>
      <c r="U128" s="3">
        <f t="shared" si="47"/>
        <v>851315.15797568066</v>
      </c>
    </row>
    <row r="129" spans="2:21">
      <c r="B129" s="29">
        <f t="shared" si="51"/>
        <v>188</v>
      </c>
      <c r="C129" s="14">
        <f t="shared" si="41"/>
        <v>3.2812189937493397</v>
      </c>
      <c r="D129" s="14"/>
      <c r="E129">
        <f t="shared" si="34"/>
        <v>-0.3633433159302335</v>
      </c>
      <c r="G129">
        <f t="shared" si="42"/>
        <v>-20.818038517090869</v>
      </c>
      <c r="H129">
        <f t="shared" si="35"/>
        <v>1.7978830507253993</v>
      </c>
      <c r="I129">
        <f t="shared" si="43"/>
        <v>3.584647306229375E-2</v>
      </c>
      <c r="J129" s="2">
        <f t="shared" si="36"/>
        <v>4.2435295230208454E-2</v>
      </c>
      <c r="K129">
        <f t="shared" si="37"/>
        <v>63192.143659635163</v>
      </c>
      <c r="L129" s="3">
        <f t="shared" si="38"/>
        <v>-782419.92227431503</v>
      </c>
      <c r="N129" s="49">
        <f t="shared" si="50"/>
        <v>78786.364442407663</v>
      </c>
      <c r="O129" s="3">
        <f t="shared" si="52"/>
        <v>1570.8548392629471</v>
      </c>
      <c r="P129" s="3"/>
      <c r="Q129" s="3">
        <f t="shared" si="44"/>
        <v>-780849.06743505213</v>
      </c>
      <c r="R129" s="3">
        <f t="shared" si="40"/>
        <v>296898.07846255007</v>
      </c>
      <c r="S129" s="3">
        <f t="shared" si="45"/>
        <v>-835388.37381719961</v>
      </c>
      <c r="T129" s="3">
        <f t="shared" si="46"/>
        <v>-198280.47311174459</v>
      </c>
      <c r="U129" s="3">
        <f t="shared" si="47"/>
        <v>871464.71683840826</v>
      </c>
    </row>
    <row r="130" spans="2:21">
      <c r="B130" s="29">
        <f t="shared" si="51"/>
        <v>190</v>
      </c>
      <c r="C130" s="14">
        <f t="shared" si="41"/>
        <v>3.3161255787892263</v>
      </c>
      <c r="D130" s="14"/>
      <c r="E130">
        <f t="shared" si="34"/>
        <v>-0.45943191322190202</v>
      </c>
      <c r="G130">
        <f t="shared" si="42"/>
        <v>-26.323509601235671</v>
      </c>
      <c r="H130">
        <f t="shared" si="35"/>
        <v>1.8052974018232981</v>
      </c>
      <c r="I130">
        <f t="shared" si="43"/>
        <v>3.5994301552471672E-2</v>
      </c>
      <c r="J130" s="2">
        <f t="shared" si="36"/>
        <v>4.2583123720386376E-2</v>
      </c>
      <c r="K130">
        <f t="shared" si="37"/>
        <v>61051.039654034568</v>
      </c>
      <c r="L130" s="3">
        <f t="shared" si="38"/>
        <v>-755909.62633204705</v>
      </c>
      <c r="N130" s="49">
        <f t="shared" si="50"/>
        <v>78417.351724958266</v>
      </c>
      <c r="O130" s="3">
        <f t="shared" si="52"/>
        <v>1563.497406069305</v>
      </c>
      <c r="P130" s="3"/>
      <c r="Q130" s="3">
        <f t="shared" si="44"/>
        <v>-754346.12892597774</v>
      </c>
      <c r="R130" s="3">
        <f t="shared" si="40"/>
        <v>373206.28509173309</v>
      </c>
      <c r="S130" s="3">
        <f t="shared" si="45"/>
        <v>-841618.09240152373</v>
      </c>
      <c r="T130" s="3">
        <f t="shared" si="46"/>
        <v>-263912.09479464137</v>
      </c>
      <c r="U130" s="3">
        <f t="shared" si="47"/>
        <v>901136.23091660847</v>
      </c>
    </row>
    <row r="131" spans="2:21">
      <c r="B131" s="29">
        <f t="shared" si="51"/>
        <v>192</v>
      </c>
      <c r="C131" s="14">
        <f t="shared" si="41"/>
        <v>3.351032163829113</v>
      </c>
      <c r="D131" s="14"/>
      <c r="E131">
        <f t="shared" ref="E131:E162" si="53">ASIN($G$6*SIN(C131)-$G$7)</f>
        <v>-0.55970528971058464</v>
      </c>
      <c r="G131">
        <f t="shared" si="42"/>
        <v>-32.068750871563523</v>
      </c>
      <c r="H131">
        <f t="shared" ref="H131:H162" si="54">$G$3*((1-COS(C131))+$G$6/4*(1-COS(C131*2))-$G$7*$G$6*SIN(C131))</f>
        <v>1.814248999215784</v>
      </c>
      <c r="I131">
        <f t="shared" si="43"/>
        <v>3.617277989936124E-2</v>
      </c>
      <c r="J131" s="2">
        <f t="shared" ref="J131:J162" si="55">I131+$L$3</f>
        <v>4.2761602067275944E-2</v>
      </c>
      <c r="K131">
        <f t="shared" ref="K131:K162" si="56">$L$7^2*$G$3*(COS(C131)+$G$6*COS(2*C131)+$G$6*$G$7*SIN(C131))</f>
        <v>58457.244790609155</v>
      </c>
      <c r="L131" s="3">
        <f t="shared" ref="L131:L162" si="57">-K131*($G$17+$G$18+$G$19)</f>
        <v>-723794.29271766986</v>
      </c>
      <c r="N131" s="49">
        <f t="shared" si="50"/>
        <v>77975.82205942439</v>
      </c>
      <c r="O131" s="3">
        <f t="shared" si="52"/>
        <v>1554.6941186389142</v>
      </c>
      <c r="P131" s="3"/>
      <c r="Q131" s="3">
        <f t="shared" si="44"/>
        <v>-722239.59859903099</v>
      </c>
      <c r="R131" s="3">
        <f t="shared" ref="R131:R162" si="58">Q131*TAN(E131)</f>
        <v>452511.31926044077</v>
      </c>
      <c r="S131" s="3">
        <f t="shared" si="45"/>
        <v>-852288.99549584347</v>
      </c>
      <c r="T131" s="3">
        <f t="shared" si="46"/>
        <v>-345122.48608422407</v>
      </c>
      <c r="U131" s="3">
        <f t="shared" si="47"/>
        <v>944687.68764921173</v>
      </c>
    </row>
    <row r="132" spans="2:21">
      <c r="B132" s="29">
        <f t="shared" si="51"/>
        <v>194</v>
      </c>
      <c r="C132" s="14">
        <f t="shared" si="41"/>
        <v>3.3859387488689991</v>
      </c>
      <c r="D132" s="14"/>
      <c r="E132">
        <f t="shared" si="53"/>
        <v>-0.66592541884053824</v>
      </c>
      <c r="G132">
        <f t="shared" si="42"/>
        <v>-38.154715970044478</v>
      </c>
      <c r="H132">
        <f t="shared" si="54"/>
        <v>1.8246725203021383</v>
      </c>
      <c r="I132">
        <f t="shared" si="43"/>
        <v>3.6380605690747116E-2</v>
      </c>
      <c r="J132" s="2">
        <f t="shared" si="55"/>
        <v>4.296942785866182E-2</v>
      </c>
      <c r="K132">
        <f t="shared" si="56"/>
        <v>55424.445759594397</v>
      </c>
      <c r="L132" s="3">
        <f t="shared" si="57"/>
        <v>-686243.38457153714</v>
      </c>
      <c r="N132" s="49">
        <f t="shared" si="50"/>
        <v>77467.117685652993</v>
      </c>
      <c r="O132" s="3">
        <f t="shared" si="52"/>
        <v>1544.5514913842048</v>
      </c>
      <c r="P132" s="3"/>
      <c r="Q132" s="3">
        <f t="shared" si="44"/>
        <v>-684698.83308015298</v>
      </c>
      <c r="R132" s="3">
        <f t="shared" si="58"/>
        <v>537929.13177839713</v>
      </c>
      <c r="S132" s="3">
        <f t="shared" si="45"/>
        <v>-870735.460881882</v>
      </c>
      <c r="T132" s="3">
        <f t="shared" si="46"/>
        <v>-453117.28587913531</v>
      </c>
      <c r="U132" s="3">
        <f t="shared" si="47"/>
        <v>1010366.6614850997</v>
      </c>
    </row>
    <row r="133" spans="2:21">
      <c r="B133" s="29">
        <f t="shared" si="51"/>
        <v>196</v>
      </c>
      <c r="C133" s="14">
        <f t="shared" si="41"/>
        <v>3.4208453339088858</v>
      </c>
      <c r="D133" s="14"/>
      <c r="E133">
        <f t="shared" si="53"/>
        <v>-0.78085224124604558</v>
      </c>
      <c r="G133">
        <f t="shared" si="42"/>
        <v>-44.739537846729597</v>
      </c>
      <c r="H133">
        <f t="shared" si="54"/>
        <v>1.836491586542337</v>
      </c>
      <c r="I133">
        <f t="shared" si="43"/>
        <v>3.6616256079369337E-2</v>
      </c>
      <c r="J133" s="2">
        <f t="shared" si="55"/>
        <v>4.3205078247284041E-2</v>
      </c>
      <c r="K133">
        <f t="shared" si="56"/>
        <v>51968.655912081813</v>
      </c>
      <c r="L133" s="3">
        <f t="shared" si="57"/>
        <v>-643455.1728208682</v>
      </c>
      <c r="N133" s="49">
        <f t="shared" si="50"/>
        <v>76897.256193243637</v>
      </c>
      <c r="O133" s="3">
        <f t="shared" si="52"/>
        <v>1533.1895039464521</v>
      </c>
      <c r="P133" s="3"/>
      <c r="Q133" s="3">
        <f t="shared" si="44"/>
        <v>-641921.98331692175</v>
      </c>
      <c r="R133" s="3">
        <f t="shared" si="58"/>
        <v>636112.09984676063</v>
      </c>
      <c r="S133" s="3">
        <f t="shared" si="45"/>
        <v>-903715.90460552671</v>
      </c>
      <c r="T133" s="3">
        <f t="shared" si="46"/>
        <v>-611747.15556544228</v>
      </c>
      <c r="U133" s="3">
        <f t="shared" si="47"/>
        <v>1115550.8198497528</v>
      </c>
    </row>
    <row r="134" spans="2:21">
      <c r="B134" s="29">
        <f t="shared" si="51"/>
        <v>198</v>
      </c>
      <c r="C134" s="14">
        <f t="shared" si="41"/>
        <v>3.4557519189487724</v>
      </c>
      <c r="D134" s="14"/>
      <c r="E134">
        <f t="shared" si="53"/>
        <v>-0.90938379337262798</v>
      </c>
      <c r="G134">
        <f t="shared" si="42"/>
        <v>-52.103853317848504</v>
      </c>
      <c r="H134">
        <f t="shared" si="54"/>
        <v>1.8496191667506405</v>
      </c>
      <c r="I134">
        <f t="shared" si="43"/>
        <v>3.6877995823853933E-2</v>
      </c>
      <c r="J134" s="2">
        <f t="shared" si="55"/>
        <v>4.3466817991768637E-2</v>
      </c>
      <c r="K134">
        <f t="shared" si="56"/>
        <v>48108.135736441764</v>
      </c>
      <c r="L134" s="3">
        <f t="shared" si="57"/>
        <v>-595655.75155052869</v>
      </c>
      <c r="N134" s="49">
        <f t="shared" si="50"/>
        <v>76272.80579555966</v>
      </c>
      <c r="O134" s="3">
        <f t="shared" si="52"/>
        <v>1520.7391143895309</v>
      </c>
      <c r="P134" s="3"/>
      <c r="Q134" s="3">
        <f t="shared" si="44"/>
        <v>-594135.01243613916</v>
      </c>
      <c r="R134" s="3">
        <f t="shared" si="58"/>
        <v>763305.92875192186</v>
      </c>
      <c r="S134" s="3">
        <f t="shared" si="45"/>
        <v>-967280.90742572048</v>
      </c>
      <c r="T134" s="3">
        <f t="shared" si="46"/>
        <v>-882971.16815095383</v>
      </c>
      <c r="U134" s="3">
        <f t="shared" si="47"/>
        <v>1303954.0581230794</v>
      </c>
    </row>
    <row r="135" spans="2:21">
      <c r="B135" s="29">
        <f t="shared" si="51"/>
        <v>200</v>
      </c>
      <c r="C135" s="14">
        <f t="shared" si="41"/>
        <v>3.4906585039886591</v>
      </c>
      <c r="D135" s="14"/>
      <c r="E135">
        <f t="shared" si="53"/>
        <v>-1.0621495680932207</v>
      </c>
      <c r="G135">
        <f t="shared" si="42"/>
        <v>-60.856687463384795</v>
      </c>
      <c r="H135">
        <f t="shared" si="54"/>
        <v>1.8639580369829272</v>
      </c>
      <c r="I135">
        <f t="shared" si="43"/>
        <v>3.7163886458018373E-2</v>
      </c>
      <c r="J135" s="2">
        <f t="shared" si="55"/>
        <v>4.3752708625933077E-2</v>
      </c>
      <c r="K135">
        <f t="shared" si="56"/>
        <v>43863.302159857602</v>
      </c>
      <c r="L135" s="3">
        <f t="shared" si="57"/>
        <v>-543097.91501079651</v>
      </c>
      <c r="N135" s="49">
        <f t="shared" si="50"/>
        <v>75600.756898217951</v>
      </c>
      <c r="O135" s="3">
        <f t="shared" si="52"/>
        <v>1507.3396985124059</v>
      </c>
      <c r="P135" s="3"/>
      <c r="Q135" s="3">
        <f t="shared" si="44"/>
        <v>-541590.57531228405</v>
      </c>
      <c r="R135" s="3">
        <f t="shared" si="58"/>
        <v>971317.58883030841</v>
      </c>
      <c r="S135" s="3">
        <f t="shared" si="45"/>
        <v>-1112105.3051029902</v>
      </c>
      <c r="T135" s="3">
        <f t="shared" si="46"/>
        <v>-1493863.2627855113</v>
      </c>
      <c r="U135" s="3">
        <f t="shared" si="47"/>
        <v>1727199.5080608607</v>
      </c>
    </row>
    <row r="136" spans="2:21">
      <c r="B136" s="29">
        <f t="shared" si="51"/>
        <v>202</v>
      </c>
      <c r="C136" s="14">
        <f t="shared" si="41"/>
        <v>3.5255650890285457</v>
      </c>
      <c r="D136" s="14"/>
      <c r="E136">
        <f t="shared" si="53"/>
        <v>-1.2751675942907739</v>
      </c>
      <c r="G136">
        <f t="shared" si="42"/>
        <v>-73.061721324711797</v>
      </c>
      <c r="H136">
        <f t="shared" si="54"/>
        <v>1.8794012947335377</v>
      </c>
      <c r="I136">
        <f t="shared" si="43"/>
        <v>3.7471796543008584E-2</v>
      </c>
      <c r="J136" s="2">
        <f t="shared" si="55"/>
        <v>4.4060618710923288E-2</v>
      </c>
      <c r="K136">
        <f t="shared" si="56"/>
        <v>39256.627118959412</v>
      </c>
      <c r="L136" s="3">
        <f t="shared" si="57"/>
        <v>-486059.9017593973</v>
      </c>
      <c r="N136" s="49">
        <f t="shared" si="50"/>
        <v>74888.394515139167</v>
      </c>
      <c r="O136" s="3">
        <f t="shared" si="52"/>
        <v>1493.1365060604153</v>
      </c>
      <c r="P136" s="3"/>
      <c r="Q136" s="3">
        <f t="shared" si="44"/>
        <v>-484566.76525333687</v>
      </c>
      <c r="R136" s="3">
        <f t="shared" si="58"/>
        <v>1591074.6126343822</v>
      </c>
      <c r="S136" s="3">
        <f t="shared" si="45"/>
        <v>-1663226.7954063667</v>
      </c>
      <c r="T136" s="3">
        <f t="shared" si="46"/>
        <v>-4440484.398877657</v>
      </c>
      <c r="U136" s="3">
        <f t="shared" si="47"/>
        <v>3587920.0363565036</v>
      </c>
    </row>
    <row r="137" spans="2:21">
      <c r="B137" s="29">
        <f t="shared" si="51"/>
        <v>204</v>
      </c>
      <c r="C137" s="14">
        <f t="shared" si="41"/>
        <v>3.5604716740684323</v>
      </c>
      <c r="D137" s="14"/>
      <c r="E137" t="e">
        <f t="shared" si="53"/>
        <v>#NUM!</v>
      </c>
      <c r="G137" t="e">
        <f t="shared" si="42"/>
        <v>#NUM!</v>
      </c>
      <c r="H137">
        <f t="shared" si="54"/>
        <v>1.8958329248871246</v>
      </c>
      <c r="I137">
        <f t="shared" si="43"/>
        <v>3.77994129513353E-2</v>
      </c>
      <c r="J137" s="2">
        <f t="shared" si="55"/>
        <v>4.4388235119250004E-2</v>
      </c>
      <c r="K137">
        <f t="shared" si="56"/>
        <v>34312.525896099374</v>
      </c>
      <c r="L137" s="3">
        <f t="shared" si="57"/>
        <v>-424844.0120857975</v>
      </c>
      <c r="N137" s="49">
        <f t="shared" si="50"/>
        <v>74143.175638233442</v>
      </c>
      <c r="O137" s="3">
        <f t="shared" si="52"/>
        <v>1478.2782157029108</v>
      </c>
      <c r="P137" s="3"/>
      <c r="Q137" s="3">
        <f t="shared" si="44"/>
        <v>-423365.73387009458</v>
      </c>
      <c r="R137" s="3" t="e">
        <f t="shared" si="58"/>
        <v>#NUM!</v>
      </c>
      <c r="S137" s="3" t="e">
        <f t="shared" si="45"/>
        <v>#NUM!</v>
      </c>
      <c r="T137" s="3" t="e">
        <f t="shared" si="46"/>
        <v>#NUM!</v>
      </c>
      <c r="U137" s="3" t="e">
        <f t="shared" si="47"/>
        <v>#NUM!</v>
      </c>
    </row>
    <row r="138" spans="2:21">
      <c r="B138" s="29">
        <f t="shared" si="51"/>
        <v>206</v>
      </c>
      <c r="C138" s="14">
        <f t="shared" si="41"/>
        <v>3.595378259108319</v>
      </c>
      <c r="D138" s="14"/>
      <c r="E138" t="e">
        <f t="shared" si="53"/>
        <v>#NUM!</v>
      </c>
      <c r="G138" t="e">
        <f t="shared" si="42"/>
        <v>#NUM!</v>
      </c>
      <c r="H138">
        <f t="shared" si="54"/>
        <v>1.9131284146132708</v>
      </c>
      <c r="I138">
        <f t="shared" si="43"/>
        <v>3.8144253126738997E-2</v>
      </c>
      <c r="J138" s="2">
        <f t="shared" si="55"/>
        <v>4.4733075294653701E-2</v>
      </c>
      <c r="K138">
        <f t="shared" si="56"/>
        <v>29057.235767942031</v>
      </c>
      <c r="L138" s="3">
        <f t="shared" si="57"/>
        <v>-359775.10548644222</v>
      </c>
      <c r="N138" s="49">
        <f t="shared" si="50"/>
        <v>73372.615052582783</v>
      </c>
      <c r="O138" s="3">
        <f t="shared" si="52"/>
        <v>1462.9146583985316</v>
      </c>
      <c r="P138" s="3"/>
      <c r="Q138" s="3">
        <f t="shared" si="44"/>
        <v>-358312.19082804368</v>
      </c>
      <c r="R138" s="3" t="e">
        <f t="shared" si="58"/>
        <v>#NUM!</v>
      </c>
      <c r="S138" s="3" t="e">
        <f t="shared" si="45"/>
        <v>#NUM!</v>
      </c>
      <c r="T138" s="3" t="e">
        <f t="shared" si="46"/>
        <v>#NUM!</v>
      </c>
      <c r="U138" s="3" t="e">
        <f t="shared" si="47"/>
        <v>#NUM!</v>
      </c>
    </row>
    <row r="139" spans="2:21">
      <c r="B139" s="29">
        <f t="shared" si="51"/>
        <v>208</v>
      </c>
      <c r="C139" s="14">
        <f t="shared" si="41"/>
        <v>3.6302848441482056</v>
      </c>
      <c r="D139" s="14"/>
      <c r="E139" t="e">
        <f t="shared" si="53"/>
        <v>#NUM!</v>
      </c>
      <c r="G139" t="e">
        <f t="shared" si="42"/>
        <v>#NUM!</v>
      </c>
      <c r="H139">
        <f t="shared" si="54"/>
        <v>1.9311554141476301</v>
      </c>
      <c r="I139">
        <f t="shared" si="43"/>
        <v>3.8503678258947495E-2</v>
      </c>
      <c r="J139" s="2">
        <f t="shared" si="55"/>
        <v>4.5092500426862199E-2</v>
      </c>
      <c r="K139">
        <f t="shared" si="56"/>
        <v>23518.685560508937</v>
      </c>
      <c r="L139" s="3">
        <f t="shared" si="57"/>
        <v>-291198.98554733879</v>
      </c>
      <c r="N139" s="49">
        <f t="shared" si="50"/>
        <v>72584.182368669324</v>
      </c>
      <c r="O139" s="3">
        <f t="shared" si="52"/>
        <v>1447.1947644076893</v>
      </c>
      <c r="P139" s="3"/>
      <c r="Q139" s="3">
        <f t="shared" si="44"/>
        <v>-289751.79078293109</v>
      </c>
      <c r="R139" s="3" t="e">
        <f t="shared" si="58"/>
        <v>#NUM!</v>
      </c>
      <c r="S139" s="3" t="e">
        <f t="shared" si="45"/>
        <v>#NUM!</v>
      </c>
      <c r="T139" s="3" t="e">
        <f t="shared" si="46"/>
        <v>#NUM!</v>
      </c>
      <c r="U139" s="3" t="e">
        <f t="shared" si="47"/>
        <v>#NUM!</v>
      </c>
    </row>
    <row r="140" spans="2:21">
      <c r="B140" s="29">
        <f t="shared" si="51"/>
        <v>210</v>
      </c>
      <c r="C140" s="14">
        <f t="shared" si="41"/>
        <v>3.6651914291880923</v>
      </c>
      <c r="D140" s="14"/>
      <c r="E140" t="e">
        <f t="shared" si="53"/>
        <v>#NUM!</v>
      </c>
      <c r="G140" t="e">
        <f t="shared" si="42"/>
        <v>#NUM!</v>
      </c>
      <c r="H140">
        <f t="shared" si="54"/>
        <v>1.9497744401743471</v>
      </c>
      <c r="I140">
        <f t="shared" si="43"/>
        <v>3.8874907307824488E-2</v>
      </c>
      <c r="J140" s="2">
        <f t="shared" si="55"/>
        <v>4.5463729475739192E-2</v>
      </c>
      <c r="K140">
        <f t="shared" si="56"/>
        <v>17726.356749383693</v>
      </c>
      <c r="L140" s="3">
        <f t="shared" si="57"/>
        <v>-219480.68014218783</v>
      </c>
      <c r="N140" s="49">
        <f t="shared" si="50"/>
        <v>71785.212277357132</v>
      </c>
      <c r="O140" s="3">
        <f t="shared" si="52"/>
        <v>1431.2647739423776</v>
      </c>
      <c r="P140" s="3"/>
      <c r="Q140" s="3">
        <f t="shared" si="44"/>
        <v>-218049.41536824545</v>
      </c>
      <c r="R140" s="3" t="e">
        <f t="shared" si="58"/>
        <v>#NUM!</v>
      </c>
      <c r="S140" s="3" t="e">
        <f t="shared" si="45"/>
        <v>#NUM!</v>
      </c>
      <c r="T140" s="3" t="e">
        <f t="shared" si="46"/>
        <v>#NUM!</v>
      </c>
      <c r="U140" s="3" t="e">
        <f t="shared" si="47"/>
        <v>#NUM!</v>
      </c>
    </row>
    <row r="141" spans="2:21">
      <c r="B141" s="29">
        <f t="shared" si="51"/>
        <v>212</v>
      </c>
      <c r="C141" s="14">
        <f t="shared" si="41"/>
        <v>3.7000980142279785</v>
      </c>
      <c r="D141" s="14"/>
      <c r="E141" t="e">
        <f t="shared" si="53"/>
        <v>#NUM!</v>
      </c>
      <c r="G141" t="e">
        <f t="shared" si="42"/>
        <v>#NUM!</v>
      </c>
      <c r="H141">
        <f t="shared" si="54"/>
        <v>1.9688396183115633</v>
      </c>
      <c r="I141">
        <f t="shared" si="43"/>
        <v>3.9255031807161528E-2</v>
      </c>
      <c r="J141" s="2">
        <f t="shared" si="55"/>
        <v>4.5843853975076232E-2</v>
      </c>
      <c r="K141">
        <f t="shared" si="56"/>
        <v>11711.136785235474</v>
      </c>
      <c r="L141" s="3">
        <f t="shared" si="57"/>
        <v>-145002.6253675078</v>
      </c>
      <c r="N141" s="49">
        <f t="shared" si="50"/>
        <v>70982.829276642151</v>
      </c>
      <c r="O141" s="3">
        <f t="shared" si="52"/>
        <v>1415.2667363563583</v>
      </c>
      <c r="P141" s="3"/>
      <c r="Q141" s="3">
        <f t="shared" si="44"/>
        <v>-143587.35863115144</v>
      </c>
      <c r="R141" s="3" t="e">
        <f t="shared" si="58"/>
        <v>#NUM!</v>
      </c>
      <c r="S141" s="3" t="e">
        <f t="shared" si="45"/>
        <v>#NUM!</v>
      </c>
      <c r="T141" s="3" t="e">
        <f t="shared" si="46"/>
        <v>#NUM!</v>
      </c>
      <c r="U141" s="3" t="e">
        <f t="shared" si="47"/>
        <v>#NUM!</v>
      </c>
    </row>
    <row r="142" spans="2:21">
      <c r="B142" s="29">
        <f t="shared" si="51"/>
        <v>214</v>
      </c>
      <c r="C142" s="14">
        <f t="shared" si="41"/>
        <v>3.7350045992678651</v>
      </c>
      <c r="D142" s="14"/>
      <c r="E142" t="e">
        <f t="shared" si="53"/>
        <v>#NUM!</v>
      </c>
      <c r="G142" t="e">
        <f t="shared" si="42"/>
        <v>#NUM!</v>
      </c>
      <c r="H142">
        <f t="shared" si="54"/>
        <v>1.9881994610060152</v>
      </c>
      <c r="I142">
        <f t="shared" si="43"/>
        <v>3.9641031374462031E-2</v>
      </c>
      <c r="J142" s="2">
        <f t="shared" si="55"/>
        <v>4.6229853542376735E-2</v>
      </c>
      <c r="K142">
        <f t="shared" si="56"/>
        <v>5505.1653629519724</v>
      </c>
      <c r="L142" s="3">
        <f t="shared" si="57"/>
        <v>-68162.762108345953</v>
      </c>
      <c r="N142" s="49">
        <f t="shared" si="50"/>
        <v>70183.887416591926</v>
      </c>
      <c r="O142" s="3">
        <f t="shared" si="52"/>
        <v>1399.3373087703571</v>
      </c>
      <c r="P142" s="3"/>
      <c r="Q142" s="3">
        <f t="shared" si="44"/>
        <v>-66763.424799575601</v>
      </c>
      <c r="R142" s="3" t="e">
        <f t="shared" si="58"/>
        <v>#NUM!</v>
      </c>
      <c r="S142" s="3" t="e">
        <f t="shared" si="45"/>
        <v>#NUM!</v>
      </c>
      <c r="T142" s="3" t="e">
        <f t="shared" si="46"/>
        <v>#NUM!</v>
      </c>
      <c r="U142" s="3" t="e">
        <f t="shared" si="47"/>
        <v>#NUM!</v>
      </c>
    </row>
    <row r="143" spans="2:21">
      <c r="B143" s="29">
        <f t="shared" si="51"/>
        <v>216</v>
      </c>
      <c r="C143" s="14">
        <f t="shared" si="41"/>
        <v>3.7699111843077517</v>
      </c>
      <c r="D143" s="14"/>
      <c r="E143" t="e">
        <f t="shared" si="53"/>
        <v>#NUM!</v>
      </c>
      <c r="G143" t="e">
        <f t="shared" si="42"/>
        <v>#NUM!</v>
      </c>
      <c r="H143">
        <f t="shared" si="54"/>
        <v>2.0076976769650181</v>
      </c>
      <c r="I143">
        <f t="shared" si="43"/>
        <v>4.0029789849522567E-2</v>
      </c>
      <c r="J143" s="2">
        <f t="shared" si="55"/>
        <v>4.6618612017437271E-2</v>
      </c>
      <c r="K143">
        <f t="shared" si="56"/>
        <v>-858.32561269549399</v>
      </c>
      <c r="L143" s="3">
        <f t="shared" si="57"/>
        <v>10627.44544303594</v>
      </c>
      <c r="N143" s="49">
        <f t="shared" si="50"/>
        <v>69394.924993561304</v>
      </c>
      <c r="O143" s="3">
        <f t="shared" si="52"/>
        <v>1383.6068527582609</v>
      </c>
      <c r="P143" s="3"/>
      <c r="Q143" s="3">
        <f t="shared" si="44"/>
        <v>12011.052295794201</v>
      </c>
      <c r="R143" s="3" t="e">
        <f t="shared" si="58"/>
        <v>#NUM!</v>
      </c>
      <c r="S143" s="3" t="e">
        <f t="shared" si="45"/>
        <v>#NUM!</v>
      </c>
      <c r="T143" s="3" t="e">
        <f t="shared" si="46"/>
        <v>#NUM!</v>
      </c>
      <c r="U143" s="3" t="e">
        <f t="shared" si="47"/>
        <v>#NUM!</v>
      </c>
    </row>
    <row r="144" spans="2:21">
      <c r="B144" s="29">
        <f t="shared" si="51"/>
        <v>218</v>
      </c>
      <c r="C144" s="14">
        <f t="shared" si="41"/>
        <v>3.8048177693476384</v>
      </c>
      <c r="D144" s="14"/>
      <c r="E144" t="e">
        <f t="shared" si="53"/>
        <v>#NUM!</v>
      </c>
      <c r="G144" t="e">
        <f t="shared" si="42"/>
        <v>#NUM!</v>
      </c>
      <c r="H144">
        <f t="shared" si="54"/>
        <v>2.0271740080953728</v>
      </c>
      <c r="I144">
        <f t="shared" si="43"/>
        <v>4.0418111981451496E-2</v>
      </c>
      <c r="J144" s="2">
        <f t="shared" si="55"/>
        <v>4.70069341493662E-2</v>
      </c>
      <c r="K144">
        <f t="shared" si="56"/>
        <v>-7345.1775809784458</v>
      </c>
      <c r="L144" s="3">
        <f t="shared" si="57"/>
        <v>90945.059609857475</v>
      </c>
      <c r="N144" s="49">
        <f t="shared" si="50"/>
        <v>68622.133617561252</v>
      </c>
      <c r="O144" s="3">
        <f t="shared" si="52"/>
        <v>1368.1988176074863</v>
      </c>
      <c r="P144" s="3"/>
      <c r="Q144" s="3">
        <f t="shared" si="44"/>
        <v>92313.258427464956</v>
      </c>
      <c r="R144" s="3" t="e">
        <f t="shared" si="58"/>
        <v>#NUM!</v>
      </c>
      <c r="S144" s="3" t="e">
        <f t="shared" si="45"/>
        <v>#NUM!</v>
      </c>
      <c r="T144" s="3" t="e">
        <f t="shared" si="46"/>
        <v>#NUM!</v>
      </c>
      <c r="U144" s="3" t="e">
        <f t="shared" si="47"/>
        <v>#NUM!</v>
      </c>
    </row>
    <row r="145" spans="2:21">
      <c r="B145" s="29">
        <f t="shared" si="51"/>
        <v>220</v>
      </c>
      <c r="C145" s="14">
        <f t="shared" si="41"/>
        <v>3.839724354387525</v>
      </c>
      <c r="D145" s="14"/>
      <c r="E145" t="e">
        <f t="shared" si="53"/>
        <v>#NUM!</v>
      </c>
      <c r="G145" t="e">
        <f t="shared" si="42"/>
        <v>#NUM!</v>
      </c>
      <c r="H145">
        <f t="shared" si="54"/>
        <v>2.0464650897797263</v>
      </c>
      <c r="I145">
        <f t="shared" si="43"/>
        <v>4.0802740580993424E-2</v>
      </c>
      <c r="J145" s="2">
        <f t="shared" si="55"/>
        <v>4.7391562748908128E-2</v>
      </c>
      <c r="K145">
        <f t="shared" si="56"/>
        <v>-13920.47558771705</v>
      </c>
      <c r="L145" s="3">
        <f t="shared" si="57"/>
        <v>172357.77735326721</v>
      </c>
      <c r="N145" s="49">
        <f t="shared" si="50"/>
        <v>67871.340686966112</v>
      </c>
      <c r="O145" s="3">
        <f t="shared" si="52"/>
        <v>1353.2293908969555</v>
      </c>
      <c r="P145" s="3"/>
      <c r="Q145" s="3">
        <f t="shared" si="44"/>
        <v>173711.00674416416</v>
      </c>
      <c r="R145" s="3" t="e">
        <f t="shared" si="58"/>
        <v>#NUM!</v>
      </c>
      <c r="S145" s="3" t="e">
        <f t="shared" si="45"/>
        <v>#NUM!</v>
      </c>
      <c r="T145" s="3" t="e">
        <f t="shared" si="46"/>
        <v>#NUM!</v>
      </c>
      <c r="U145" s="3" t="e">
        <f t="shared" si="47"/>
        <v>#NUM!</v>
      </c>
    </row>
    <row r="146" spans="2:21">
      <c r="B146" s="29">
        <f t="shared" si="51"/>
        <v>222</v>
      </c>
      <c r="C146" s="14">
        <f t="shared" si="41"/>
        <v>3.8746309394274117</v>
      </c>
      <c r="D146" s="14"/>
      <c r="E146" t="e">
        <f t="shared" si="53"/>
        <v>#NUM!</v>
      </c>
      <c r="G146" t="e">
        <f t="shared" si="42"/>
        <v>#NUM!</v>
      </c>
      <c r="H146">
        <f t="shared" si="54"/>
        <v>2.0654053302023252</v>
      </c>
      <c r="I146">
        <f t="shared" si="43"/>
        <v>4.1180374052663414E-2</v>
      </c>
      <c r="J146" s="2">
        <f t="shared" si="55"/>
        <v>4.7769196220578118E-2</v>
      </c>
      <c r="K146">
        <f t="shared" si="56"/>
        <v>-20548.722422179057</v>
      </c>
      <c r="L146" s="3">
        <f t="shared" si="57"/>
        <v>254426.08636598094</v>
      </c>
      <c r="N146" s="49">
        <f t="shared" si="50"/>
        <v>67148.004032214478</v>
      </c>
      <c r="O146" s="3">
        <f t="shared" si="52"/>
        <v>1338.807391702368</v>
      </c>
      <c r="P146" s="3"/>
      <c r="Q146" s="3">
        <f t="shared" si="44"/>
        <v>255764.89375768331</v>
      </c>
      <c r="R146" s="3" t="e">
        <f t="shared" si="58"/>
        <v>#NUM!</v>
      </c>
      <c r="S146" s="3" t="e">
        <f t="shared" si="45"/>
        <v>#NUM!</v>
      </c>
      <c r="T146" s="3" t="e">
        <f t="shared" si="46"/>
        <v>#NUM!</v>
      </c>
      <c r="U146" s="3" t="e">
        <f t="shared" si="47"/>
        <v>#NUM!</v>
      </c>
    </row>
    <row r="147" spans="2:21">
      <c r="B147" s="29">
        <f t="shared" si="51"/>
        <v>224</v>
      </c>
      <c r="C147" s="14">
        <f t="shared" si="41"/>
        <v>3.9095375244672983</v>
      </c>
      <c r="D147" s="14"/>
      <c r="E147" t="e">
        <f t="shared" si="53"/>
        <v>#NUM!</v>
      </c>
      <c r="G147" t="e">
        <f t="shared" si="42"/>
        <v>#NUM!</v>
      </c>
      <c r="H147">
        <f t="shared" si="54"/>
        <v>2.083827804338533</v>
      </c>
      <c r="I147">
        <f t="shared" si="43"/>
        <v>4.1547684219249571E-2</v>
      </c>
      <c r="J147" s="2">
        <f t="shared" si="55"/>
        <v>4.8136506387164275E-2</v>
      </c>
      <c r="K147">
        <f t="shared" si="56"/>
        <v>-27194.015775078478</v>
      </c>
      <c r="L147" s="3">
        <f t="shared" si="57"/>
        <v>336705.45857197215</v>
      </c>
      <c r="N147" s="49">
        <f t="shared" si="50"/>
        <v>66457.217326898055</v>
      </c>
      <c r="O147" s="3">
        <f t="shared" si="52"/>
        <v>1325.0343784833353</v>
      </c>
      <c r="P147" s="3"/>
      <c r="Q147" s="3">
        <f t="shared" si="44"/>
        <v>338030.49295045546</v>
      </c>
      <c r="R147" s="3" t="e">
        <f t="shared" si="58"/>
        <v>#NUM!</v>
      </c>
      <c r="S147" s="3" t="e">
        <f t="shared" si="45"/>
        <v>#NUM!</v>
      </c>
      <c r="T147" s="3" t="e">
        <f t="shared" si="46"/>
        <v>#NUM!</v>
      </c>
      <c r="U147" s="3" t="e">
        <f t="shared" si="47"/>
        <v>#NUM!</v>
      </c>
    </row>
    <row r="148" spans="2:21">
      <c r="B148" s="29">
        <f>B147+$A$35</f>
        <v>226</v>
      </c>
      <c r="C148" s="14">
        <f t="shared" si="41"/>
        <v>3.9444441095071849</v>
      </c>
      <c r="D148" s="14"/>
      <c r="E148" t="e">
        <f t="shared" si="53"/>
        <v>#NUM!</v>
      </c>
      <c r="G148" t="e">
        <f t="shared" si="42"/>
        <v>#NUM!</v>
      </c>
      <c r="H148">
        <f t="shared" si="54"/>
        <v>2.1015651581463954</v>
      </c>
      <c r="I148">
        <f t="shared" si="43"/>
        <v>4.1901334349725733E-2</v>
      </c>
      <c r="J148" s="2">
        <f t="shared" si="55"/>
        <v>4.8490156517640437E-2</v>
      </c>
      <c r="K148">
        <f t="shared" si="56"/>
        <v>-33820.227549437746</v>
      </c>
      <c r="L148" s="3">
        <f t="shared" si="57"/>
        <v>418748.57028205937</v>
      </c>
      <c r="N148" s="49">
        <f t="shared" si="50"/>
        <v>65803.724797595438</v>
      </c>
      <c r="O148" s="3">
        <f>N148*$G$2^2*PI()/4</f>
        <v>1312.004942370344</v>
      </c>
      <c r="P148" s="3"/>
      <c r="Q148" s="3">
        <f t="shared" si="44"/>
        <v>420060.57522442972</v>
      </c>
      <c r="R148" s="3" t="e">
        <f t="shared" si="58"/>
        <v>#NUM!</v>
      </c>
      <c r="S148" s="3" t="e">
        <f t="shared" si="45"/>
        <v>#NUM!</v>
      </c>
      <c r="T148" s="3" t="e">
        <f t="shared" si="46"/>
        <v>#NUM!</v>
      </c>
      <c r="U148" s="3" t="e">
        <f t="shared" si="47"/>
        <v>#NUM!</v>
      </c>
    </row>
    <row r="149" spans="2:21">
      <c r="B149" s="29">
        <f t="shared" ref="B149:B164" si="59">B148+$A$35</f>
        <v>228</v>
      </c>
      <c r="C149" s="14">
        <f t="shared" si="41"/>
        <v>3.9793506945470716</v>
      </c>
      <c r="D149" s="14"/>
      <c r="E149" t="e">
        <f t="shared" si="53"/>
        <v>#NUM!</v>
      </c>
      <c r="G149" t="e">
        <f t="shared" si="42"/>
        <v>#NUM!</v>
      </c>
      <c r="H149">
        <f t="shared" si="54"/>
        <v>2.1184505184442988</v>
      </c>
      <c r="I149">
        <f t="shared" si="43"/>
        <v>4.2237997300534291E-2</v>
      </c>
      <c r="J149" s="2">
        <f t="shared" si="55"/>
        <v>4.8826819468448995E-2</v>
      </c>
      <c r="K149">
        <f t="shared" si="56"/>
        <v>-40391.184445369945</v>
      </c>
      <c r="L149" s="3">
        <f t="shared" si="57"/>
        <v>500107.53812266432</v>
      </c>
      <c r="N149" s="49">
        <f t="shared" si="50"/>
        <v>65191.943777006876</v>
      </c>
      <c r="O149" s="3">
        <f t="shared" ref="O149:O164" si="60">N149*$G$2^2*PI()/4</f>
        <v>1299.8071568326795</v>
      </c>
      <c r="P149" s="3"/>
      <c r="Q149" s="3">
        <f t="shared" si="44"/>
        <v>501407.34527949698</v>
      </c>
      <c r="R149" s="3" t="e">
        <f t="shared" si="58"/>
        <v>#NUM!</v>
      </c>
      <c r="S149" s="3" t="e">
        <f t="shared" si="45"/>
        <v>#NUM!</v>
      </c>
      <c r="T149" s="3" t="e">
        <f t="shared" si="46"/>
        <v>#NUM!</v>
      </c>
      <c r="U149" s="3" t="e">
        <f t="shared" si="47"/>
        <v>#NUM!</v>
      </c>
    </row>
    <row r="150" spans="2:21">
      <c r="B150" s="29">
        <f t="shared" si="59"/>
        <v>230</v>
      </c>
      <c r="C150" s="14">
        <f t="shared" si="41"/>
        <v>4.0142572795869578</v>
      </c>
      <c r="D150" s="14"/>
      <c r="E150" t="e">
        <f t="shared" si="53"/>
        <v>#NUM!</v>
      </c>
      <c r="G150" t="e">
        <f t="shared" si="42"/>
        <v>#NUM!</v>
      </c>
      <c r="H150">
        <f t="shared" si="54"/>
        <v>2.1343184039267231</v>
      </c>
      <c r="I150">
        <f t="shared" si="43"/>
        <v>4.2554373679560609E-2</v>
      </c>
      <c r="J150" s="2">
        <f t="shared" si="55"/>
        <v>4.9143195847475313E-2</v>
      </c>
      <c r="K150">
        <f t="shared" si="56"/>
        <v>-46870.848933419569</v>
      </c>
      <c r="L150" s="3">
        <f t="shared" si="57"/>
        <v>580336.15977554617</v>
      </c>
      <c r="N150" s="49">
        <f t="shared" si="50"/>
        <v>64625.993721368104</v>
      </c>
      <c r="O150" s="3">
        <f t="shared" si="60"/>
        <v>1288.5231562321546</v>
      </c>
      <c r="P150" s="3"/>
      <c r="Q150" s="3">
        <f t="shared" si="44"/>
        <v>581624.68293177837</v>
      </c>
      <c r="R150" s="3" t="e">
        <f t="shared" si="58"/>
        <v>#NUM!</v>
      </c>
      <c r="S150" s="3" t="e">
        <f t="shared" si="45"/>
        <v>#NUM!</v>
      </c>
      <c r="T150" s="3" t="e">
        <f t="shared" si="46"/>
        <v>#NUM!</v>
      </c>
      <c r="U150" s="3" t="e">
        <f t="shared" si="47"/>
        <v>#NUM!</v>
      </c>
    </row>
    <row r="151" spans="2:21">
      <c r="B151" s="29">
        <f t="shared" si="59"/>
        <v>232</v>
      </c>
      <c r="C151" s="14">
        <f t="shared" si="41"/>
        <v>4.0491638646268449</v>
      </c>
      <c r="D151" s="14"/>
      <c r="E151" t="e">
        <f t="shared" si="53"/>
        <v>#NUM!</v>
      </c>
      <c r="G151" t="e">
        <f t="shared" si="42"/>
        <v>#NUM!</v>
      </c>
      <c r="H151">
        <f t="shared" si="54"/>
        <v>2.1490056327602702</v>
      </c>
      <c r="I151">
        <f t="shared" si="43"/>
        <v>4.284720994192432E-2</v>
      </c>
      <c r="J151" s="2">
        <f t="shared" si="55"/>
        <v>4.9436032109839025E-2</v>
      </c>
      <c r="K151">
        <f t="shared" si="56"/>
        <v>-53223.499729002644</v>
      </c>
      <c r="L151" s="3">
        <f t="shared" si="57"/>
        <v>658992.14854034747</v>
      </c>
      <c r="N151" s="49">
        <f t="shared" si="50"/>
        <v>64109.730436226484</v>
      </c>
      <c r="O151" s="3">
        <f t="shared" si="60"/>
        <v>1278.2298182219802</v>
      </c>
      <c r="P151" s="3"/>
      <c r="Q151" s="3">
        <f t="shared" si="44"/>
        <v>660270.37835856946</v>
      </c>
      <c r="R151" s="3" t="e">
        <f t="shared" si="58"/>
        <v>#NUM!</v>
      </c>
      <c r="S151" s="3" t="e">
        <f t="shared" si="45"/>
        <v>#NUM!</v>
      </c>
      <c r="T151" s="3" t="e">
        <f t="shared" si="46"/>
        <v>#NUM!</v>
      </c>
      <c r="U151" s="3" t="e">
        <f t="shared" si="47"/>
        <v>#NUM!</v>
      </c>
    </row>
    <row r="152" spans="2:21">
      <c r="B152" s="29">
        <f t="shared" si="59"/>
        <v>234</v>
      </c>
      <c r="C152" s="14">
        <f t="shared" si="41"/>
        <v>4.0840704496667311</v>
      </c>
      <c r="D152" s="14"/>
      <c r="E152" t="e">
        <f t="shared" si="53"/>
        <v>#NUM!</v>
      </c>
      <c r="G152" t="e">
        <f t="shared" si="42"/>
        <v>#NUM!</v>
      </c>
      <c r="H152">
        <f t="shared" si="54"/>
        <v>2.1623522222147149</v>
      </c>
      <c r="I152">
        <f t="shared" si="43"/>
        <v>4.3113316326963774E-2</v>
      </c>
      <c r="J152" s="2">
        <f t="shared" si="55"/>
        <v>4.9702138494878478E-2</v>
      </c>
      <c r="K152">
        <f t="shared" si="56"/>
        <v>-59413.910882717202</v>
      </c>
      <c r="L152" s="3">
        <f t="shared" si="57"/>
        <v>735639.35075939877</v>
      </c>
      <c r="N152" s="49">
        <f t="shared" si="50"/>
        <v>63646.784409415995</v>
      </c>
      <c r="O152" s="3">
        <f t="shared" si="60"/>
        <v>1268.9995280356065</v>
      </c>
      <c r="P152" s="3"/>
      <c r="Q152" s="3">
        <f t="shared" si="44"/>
        <v>736908.35028743441</v>
      </c>
      <c r="R152" s="3" t="e">
        <f t="shared" si="58"/>
        <v>#NUM!</v>
      </c>
      <c r="S152" s="3" t="e">
        <f t="shared" si="45"/>
        <v>#NUM!</v>
      </c>
      <c r="T152" s="3" t="e">
        <f t="shared" si="46"/>
        <v>#NUM!</v>
      </c>
      <c r="U152" s="3" t="e">
        <f t="shared" si="47"/>
        <v>#NUM!</v>
      </c>
    </row>
    <row r="153" spans="2:21">
      <c r="B153" s="29">
        <f t="shared" si="59"/>
        <v>236</v>
      </c>
      <c r="C153" s="14">
        <f t="shared" si="41"/>
        <v>4.1189770347066181</v>
      </c>
      <c r="D153" s="14"/>
      <c r="E153" t="e">
        <f t="shared" si="53"/>
        <v>#NUM!</v>
      </c>
      <c r="G153" t="e">
        <f t="shared" si="42"/>
        <v>#NUM!</v>
      </c>
      <c r="H153">
        <f t="shared" si="54"/>
        <v>2.1742022758187214</v>
      </c>
      <c r="I153">
        <f t="shared" si="43"/>
        <v>4.334958454648527E-2</v>
      </c>
      <c r="J153" s="2">
        <f t="shared" si="55"/>
        <v>4.9938406714399974E-2</v>
      </c>
      <c r="K153">
        <f t="shared" si="56"/>
        <v>-65407.52860785307</v>
      </c>
      <c r="L153" s="3">
        <f t="shared" si="57"/>
        <v>809849.93522542727</v>
      </c>
      <c r="N153" s="49">
        <f t="shared" si="50"/>
        <v>63240.602323610285</v>
      </c>
      <c r="O153" s="3">
        <f t="shared" si="60"/>
        <v>1260.9010061704907</v>
      </c>
      <c r="P153" s="3"/>
      <c r="Q153" s="3">
        <f t="shared" si="44"/>
        <v>811110.83623159782</v>
      </c>
      <c r="R153" s="3" t="e">
        <f t="shared" si="58"/>
        <v>#NUM!</v>
      </c>
      <c r="S153" s="3" t="e">
        <f t="shared" si="45"/>
        <v>#NUM!</v>
      </c>
      <c r="T153" s="3" t="e">
        <f t="shared" si="46"/>
        <v>#NUM!</v>
      </c>
      <c r="U153" s="3" t="e">
        <f t="shared" si="47"/>
        <v>#NUM!</v>
      </c>
    </row>
    <row r="154" spans="2:21">
      <c r="B154" s="29">
        <f t="shared" si="59"/>
        <v>238</v>
      </c>
      <c r="C154" s="14">
        <f t="shared" si="41"/>
        <v>4.1538836197465043</v>
      </c>
      <c r="D154" s="14"/>
      <c r="E154" t="e">
        <f t="shared" si="53"/>
        <v>#NUM!</v>
      </c>
      <c r="G154" t="e">
        <f t="shared" si="42"/>
        <v>#NUM!</v>
      </c>
      <c r="H154">
        <f t="shared" si="54"/>
        <v>2.1844048535868121</v>
      </c>
      <c r="I154">
        <f t="shared" si="43"/>
        <v>4.3553005135484234E-2</v>
      </c>
      <c r="J154" s="2">
        <f t="shared" si="55"/>
        <v>5.0141827303398938E-2</v>
      </c>
      <c r="K154">
        <f t="shared" si="56"/>
        <v>-71170.644977262622</v>
      </c>
      <c r="L154" s="3">
        <f t="shared" si="57"/>
        <v>881206.54382694163</v>
      </c>
      <c r="N154" s="49">
        <f t="shared" si="50"/>
        <v>62894.491002776194</v>
      </c>
      <c r="O154" s="3">
        <f t="shared" si="60"/>
        <v>1254.00018459935</v>
      </c>
      <c r="P154" s="3"/>
      <c r="Q154" s="3">
        <f t="shared" si="44"/>
        <v>882460.54401154094</v>
      </c>
      <c r="R154" s="3" t="e">
        <f t="shared" si="58"/>
        <v>#NUM!</v>
      </c>
      <c r="S154" s="3" t="e">
        <f t="shared" si="45"/>
        <v>#NUM!</v>
      </c>
      <c r="T154" s="3" t="e">
        <f t="shared" si="46"/>
        <v>#NUM!</v>
      </c>
      <c r="U154" s="3" t="e">
        <f t="shared" si="47"/>
        <v>#NUM!</v>
      </c>
    </row>
    <row r="155" spans="2:21">
      <c r="B155" s="29">
        <f t="shared" si="59"/>
        <v>240</v>
      </c>
      <c r="C155" s="14">
        <f t="shared" si="41"/>
        <v>4.1887902047863905</v>
      </c>
      <c r="D155" s="14"/>
      <c r="E155" t="e">
        <f t="shared" si="53"/>
        <v>#NUM!</v>
      </c>
      <c r="G155" t="e">
        <f t="shared" si="42"/>
        <v>#NUM!</v>
      </c>
      <c r="H155">
        <f t="shared" si="54"/>
        <v>2.1928148209430454</v>
      </c>
      <c r="I155">
        <f t="shared" si="43"/>
        <v>4.3720684378118144E-2</v>
      </c>
      <c r="J155" s="2">
        <f t="shared" si="55"/>
        <v>5.0309506546032848E-2</v>
      </c>
      <c r="K155">
        <f t="shared" si="56"/>
        <v>-76670.567636840089</v>
      </c>
      <c r="L155" s="3">
        <f t="shared" si="57"/>
        <v>949304.39287285251</v>
      </c>
      <c r="N155" s="49">
        <f t="shared" si="50"/>
        <v>62611.663229311765</v>
      </c>
      <c r="O155" s="3">
        <f t="shared" si="60"/>
        <v>1248.3611202794152</v>
      </c>
      <c r="P155" s="3"/>
      <c r="Q155" s="3">
        <f t="shared" si="44"/>
        <v>950552.75399313192</v>
      </c>
      <c r="R155" s="3" t="e">
        <f t="shared" si="58"/>
        <v>#NUM!</v>
      </c>
      <c r="S155" s="3" t="e">
        <f t="shared" si="45"/>
        <v>#NUM!</v>
      </c>
      <c r="T155" s="3" t="e">
        <f t="shared" si="46"/>
        <v>#NUM!</v>
      </c>
      <c r="U155" s="3" t="e">
        <f t="shared" si="47"/>
        <v>#NUM!</v>
      </c>
    </row>
    <row r="156" spans="2:21">
      <c r="B156" s="29">
        <f t="shared" si="59"/>
        <v>242</v>
      </c>
      <c r="C156" s="14">
        <f t="shared" si="41"/>
        <v>4.2236967898262776</v>
      </c>
      <c r="D156" s="14"/>
      <c r="E156" t="e">
        <f t="shared" si="53"/>
        <v>#NUM!</v>
      </c>
      <c r="G156" t="e">
        <f t="shared" si="42"/>
        <v>#NUM!</v>
      </c>
      <c r="H156">
        <f t="shared" si="54"/>
        <v>2.1992936720671858</v>
      </c>
      <c r="I156">
        <f t="shared" si="43"/>
        <v>4.3849860723711047E-2</v>
      </c>
      <c r="J156" s="2">
        <f t="shared" si="55"/>
        <v>5.0438682891625751E-2</v>
      </c>
      <c r="K156">
        <f t="shared" si="56"/>
        <v>-81875.784702087913</v>
      </c>
      <c r="L156" s="3">
        <f t="shared" si="57"/>
        <v>1013753.3147759974</v>
      </c>
      <c r="N156" s="49">
        <f t="shared" si="50"/>
        <v>62395.285046128047</v>
      </c>
      <c r="O156" s="3">
        <f t="shared" si="60"/>
        <v>1244.0469382687256</v>
      </c>
      <c r="P156" s="3"/>
      <c r="Q156" s="3">
        <f t="shared" si="44"/>
        <v>1014997.3617142661</v>
      </c>
      <c r="R156" s="3" t="e">
        <f t="shared" si="58"/>
        <v>#NUM!</v>
      </c>
      <c r="S156" s="3" t="e">
        <f t="shared" si="45"/>
        <v>#NUM!</v>
      </c>
      <c r="T156" s="3" t="e">
        <f t="shared" si="46"/>
        <v>#NUM!</v>
      </c>
      <c r="U156" s="3" t="e">
        <f t="shared" si="47"/>
        <v>#NUM!</v>
      </c>
    </row>
    <row r="157" spans="2:21">
      <c r="B157" s="29">
        <f t="shared" si="59"/>
        <v>244</v>
      </c>
      <c r="C157" s="14">
        <f t="shared" si="41"/>
        <v>4.2586033748661638</v>
      </c>
      <c r="D157" s="14"/>
      <c r="E157" t="e">
        <f t="shared" si="53"/>
        <v>#NUM!</v>
      </c>
      <c r="G157" t="e">
        <f t="shared" si="42"/>
        <v>#NUM!</v>
      </c>
      <c r="H157">
        <f t="shared" si="54"/>
        <v>2.2037103235104425</v>
      </c>
      <c r="I157">
        <f t="shared" si="43"/>
        <v>4.3937920609988051E-2</v>
      </c>
      <c r="J157" s="2">
        <f t="shared" si="55"/>
        <v>5.0526742777902756E-2</v>
      </c>
      <c r="K157">
        <f t="shared" si="56"/>
        <v>-86756.124027561455</v>
      </c>
      <c r="L157" s="3">
        <f t="shared" si="57"/>
        <v>1074179.7300638901</v>
      </c>
      <c r="N157" s="49">
        <f t="shared" si="50"/>
        <v>62248.52432702636</v>
      </c>
      <c r="O157" s="3">
        <f t="shared" si="60"/>
        <v>1241.1208001298967</v>
      </c>
      <c r="P157" s="3"/>
      <c r="Q157" s="3">
        <f t="shared" si="44"/>
        <v>1075420.8508640199</v>
      </c>
      <c r="R157" s="3" t="e">
        <f t="shared" si="58"/>
        <v>#NUM!</v>
      </c>
      <c r="S157" s="3" t="e">
        <f t="shared" si="45"/>
        <v>#NUM!</v>
      </c>
      <c r="T157" s="3" t="e">
        <f t="shared" si="46"/>
        <v>#NUM!</v>
      </c>
      <c r="U157" s="3" t="e">
        <f t="shared" si="47"/>
        <v>#NUM!</v>
      </c>
    </row>
    <row r="158" spans="2:21">
      <c r="B158" s="29">
        <f t="shared" si="59"/>
        <v>246</v>
      </c>
      <c r="C158" s="14">
        <f t="shared" si="41"/>
        <v>4.2935099599060509</v>
      </c>
      <c r="D158" s="14"/>
      <c r="E158" t="e">
        <f t="shared" si="53"/>
        <v>#NUM!</v>
      </c>
      <c r="G158" t="e">
        <f t="shared" si="42"/>
        <v>#NUM!</v>
      </c>
      <c r="H158">
        <f t="shared" si="54"/>
        <v>2.205941874069596</v>
      </c>
      <c r="I158">
        <f t="shared" si="43"/>
        <v>4.3982413613564433E-2</v>
      </c>
      <c r="J158" s="2">
        <f t="shared" si="55"/>
        <v>5.0571235781479137E-2</v>
      </c>
      <c r="K158">
        <f t="shared" si="56"/>
        <v>-91282.906066247422</v>
      </c>
      <c r="L158" s="3">
        <f t="shared" si="57"/>
        <v>1130228.5400225851</v>
      </c>
      <c r="N158" s="49">
        <f t="shared" si="50"/>
        <v>62174.600557834434</v>
      </c>
      <c r="O158" s="3">
        <f t="shared" si="60"/>
        <v>1239.6468964741878</v>
      </c>
      <c r="P158" s="3"/>
      <c r="Q158" s="3">
        <f t="shared" si="44"/>
        <v>1131468.1869190594</v>
      </c>
      <c r="R158" s="3" t="e">
        <f t="shared" si="58"/>
        <v>#NUM!</v>
      </c>
      <c r="S158" s="3" t="e">
        <f t="shared" si="45"/>
        <v>#NUM!</v>
      </c>
      <c r="T158" s="3" t="e">
        <f t="shared" si="46"/>
        <v>#NUM!</v>
      </c>
      <c r="U158" s="3" t="e">
        <f t="shared" si="47"/>
        <v>#NUM!</v>
      </c>
    </row>
    <row r="159" spans="2:21">
      <c r="B159" s="29">
        <f t="shared" si="59"/>
        <v>248</v>
      </c>
      <c r="C159" s="14">
        <f t="shared" si="41"/>
        <v>4.3284165449459371</v>
      </c>
      <c r="D159" s="14"/>
      <c r="E159" t="e">
        <f t="shared" si="53"/>
        <v>#NUM!</v>
      </c>
      <c r="G159" t="e">
        <f t="shared" si="42"/>
        <v>#NUM!</v>
      </c>
      <c r="H159">
        <f t="shared" si="54"/>
        <v>2.2058743270697532</v>
      </c>
      <c r="I159">
        <f t="shared" si="43"/>
        <v>4.3981066850931949E-2</v>
      </c>
      <c r="J159" s="2">
        <f t="shared" si="55"/>
        <v>5.0569889018846653E-2</v>
      </c>
      <c r="K159">
        <f t="shared" si="56"/>
        <v>-95429.089567012968</v>
      </c>
      <c r="L159" s="3">
        <f t="shared" si="57"/>
        <v>1181564.9306643889</v>
      </c>
      <c r="N159" s="49">
        <f t="shared" si="50"/>
        <v>62176.83591978201</v>
      </c>
      <c r="O159" s="3">
        <f t="shared" si="60"/>
        <v>1239.6914654698217</v>
      </c>
      <c r="P159" s="3"/>
      <c r="Q159" s="3">
        <f t="shared" si="44"/>
        <v>1182804.6221298587</v>
      </c>
      <c r="R159" s="3" t="e">
        <f t="shared" si="58"/>
        <v>#NUM!</v>
      </c>
      <c r="S159" s="3" t="e">
        <f t="shared" si="45"/>
        <v>#NUM!</v>
      </c>
      <c r="T159" s="3" t="e">
        <f t="shared" si="46"/>
        <v>#NUM!</v>
      </c>
      <c r="U159" s="3" t="e">
        <f t="shared" si="47"/>
        <v>#NUM!</v>
      </c>
    </row>
    <row r="160" spans="2:21">
      <c r="B160" s="29">
        <f t="shared" si="59"/>
        <v>250</v>
      </c>
      <c r="C160" s="14">
        <f t="shared" si="41"/>
        <v>4.3633231299858242</v>
      </c>
      <c r="D160" s="14"/>
      <c r="E160" t="e">
        <f t="shared" si="53"/>
        <v>#NUM!</v>
      </c>
      <c r="G160" t="e">
        <f t="shared" si="42"/>
        <v>#NUM!</v>
      </c>
      <c r="H160">
        <f t="shared" si="54"/>
        <v>2.2034032713863545</v>
      </c>
      <c r="I160">
        <f t="shared" si="43"/>
        <v>4.3931798556781976E-2</v>
      </c>
      <c r="J160" s="2">
        <f t="shared" si="55"/>
        <v>5.052062072469668E-2</v>
      </c>
      <c r="K160">
        <f t="shared" si="56"/>
        <v>-99169.409393028342</v>
      </c>
      <c r="L160" s="3">
        <f t="shared" si="57"/>
        <v>1227876.0791406096</v>
      </c>
      <c r="N160" s="49">
        <f t="shared" si="50"/>
        <v>62258.707906574295</v>
      </c>
      <c r="O160" s="3">
        <f t="shared" si="60"/>
        <v>1241.323841929415</v>
      </c>
      <c r="P160" s="3"/>
      <c r="Q160" s="3">
        <f t="shared" si="44"/>
        <v>1229117.402982539</v>
      </c>
      <c r="R160" s="3" t="e">
        <f t="shared" si="58"/>
        <v>#NUM!</v>
      </c>
      <c r="S160" s="3" t="e">
        <f t="shared" si="45"/>
        <v>#NUM!</v>
      </c>
      <c r="T160" s="3" t="e">
        <f t="shared" si="46"/>
        <v>#NUM!</v>
      </c>
      <c r="U160" s="3" t="e">
        <f t="shared" si="47"/>
        <v>#NUM!</v>
      </c>
    </row>
    <row r="161" spans="2:50">
      <c r="B161" s="29">
        <f t="shared" si="59"/>
        <v>252</v>
      </c>
      <c r="C161" s="14">
        <f t="shared" si="41"/>
        <v>4.3982297150257104</v>
      </c>
      <c r="D161" s="14"/>
      <c r="E161" t="e">
        <f t="shared" si="53"/>
        <v>#NUM!</v>
      </c>
      <c r="G161" t="e">
        <f t="shared" si="42"/>
        <v>#NUM!</v>
      </c>
      <c r="H161">
        <f t="shared" si="54"/>
        <v>2.198434517735484</v>
      </c>
      <c r="I161">
        <f t="shared" si="43"/>
        <v>4.3832730770461147E-2</v>
      </c>
      <c r="J161" s="2">
        <f t="shared" si="55"/>
        <v>5.0421552938375851E-2</v>
      </c>
      <c r="K161">
        <f t="shared" si="56"/>
        <v>-102480.50578231871</v>
      </c>
      <c r="L161" s="3">
        <f t="shared" si="57"/>
        <v>1268872.75419416</v>
      </c>
      <c r="N161" s="49">
        <f t="shared" si="50"/>
        <v>62423.90383953385</v>
      </c>
      <c r="O161" s="3">
        <f t="shared" si="60"/>
        <v>1244.6175442413903</v>
      </c>
      <c r="P161" s="3"/>
      <c r="Q161" s="3">
        <f t="shared" si="44"/>
        <v>1270117.3717384015</v>
      </c>
      <c r="R161" s="3" t="e">
        <f t="shared" si="58"/>
        <v>#NUM!</v>
      </c>
      <c r="S161" s="3" t="e">
        <f t="shared" si="45"/>
        <v>#NUM!</v>
      </c>
      <c r="T161" s="3" t="e">
        <f t="shared" si="46"/>
        <v>#NUM!</v>
      </c>
      <c r="U161" s="3" t="e">
        <f t="shared" si="47"/>
        <v>#NUM!</v>
      </c>
    </row>
    <row r="162" spans="2:50">
      <c r="B162" s="29">
        <f t="shared" si="59"/>
        <v>254</v>
      </c>
      <c r="C162" s="14">
        <f t="shared" si="41"/>
        <v>4.4331363000655974</v>
      </c>
      <c r="D162" s="14"/>
      <c r="E162" t="e">
        <f t="shared" si="53"/>
        <v>#NUM!</v>
      </c>
      <c r="G162" t="e">
        <f t="shared" si="42"/>
        <v>#NUM!</v>
      </c>
      <c r="H162">
        <f t="shared" si="54"/>
        <v>2.1908846869770722</v>
      </c>
      <c r="I162">
        <f t="shared" si="43"/>
        <v>4.3682201065652439E-2</v>
      </c>
      <c r="J162" s="2">
        <f t="shared" si="55"/>
        <v>5.0271023233567143E-2</v>
      </c>
      <c r="K162">
        <f t="shared" si="56"/>
        <v>-105341.04441318569</v>
      </c>
      <c r="L162" s="3">
        <f t="shared" si="57"/>
        <v>1304290.8027617268</v>
      </c>
      <c r="N162" s="49">
        <f t="shared" si="50"/>
        <v>62676.377773704211</v>
      </c>
      <c r="O162" s="3">
        <f t="shared" si="60"/>
        <v>1249.6514089727575</v>
      </c>
      <c r="P162" s="3"/>
      <c r="Q162" s="3">
        <f t="shared" si="44"/>
        <v>1305540.4541706995</v>
      </c>
      <c r="R162" s="3" t="e">
        <f t="shared" si="58"/>
        <v>#NUM!</v>
      </c>
      <c r="S162" s="3" t="e">
        <f t="shared" si="45"/>
        <v>#NUM!</v>
      </c>
      <c r="T162" s="3" t="e">
        <f t="shared" si="46"/>
        <v>#NUM!</v>
      </c>
      <c r="U162" s="3" t="e">
        <f t="shared" si="47"/>
        <v>#NUM!</v>
      </c>
    </row>
    <row r="163" spans="2:50">
      <c r="B163" s="29">
        <f t="shared" si="59"/>
        <v>256</v>
      </c>
      <c r="C163" s="14">
        <f t="shared" si="41"/>
        <v>4.4680428851054836</v>
      </c>
      <c r="D163" s="14"/>
      <c r="E163" t="e">
        <f t="shared" ref="E163:E194" si="61">ASIN($G$6*SIN(C163)-$G$7)</f>
        <v>#NUM!</v>
      </c>
      <c r="G163" t="e">
        <f t="shared" si="42"/>
        <v>#NUM!</v>
      </c>
      <c r="H163">
        <f t="shared" ref="H163:H179" si="62">$G$3*((1-COS(C163))+$G$6/4*(1-COS(C163*2))-$G$7*$G$6*SIN(C163))</f>
        <v>2.1806817474071503</v>
      </c>
      <c r="I163">
        <f t="shared" si="43"/>
        <v>4.347877326299205E-2</v>
      </c>
      <c r="J163" s="2">
        <f t="shared" ref="J163:J194" si="63">I163+$L$3</f>
        <v>5.0067595430906754E-2</v>
      </c>
      <c r="K163">
        <f t="shared" ref="K163:K179" si="64">$L$7^2*$G$3*(COS(C163)+$G$6*COS(2*C163)+$G$6*$G$7*SIN(C163))</f>
        <v>-107731.82668192276</v>
      </c>
      <c r="L163" s="3">
        <f t="shared" ref="L163:L194" si="65">-K163*($G$17+$G$18+$G$19)</f>
        <v>1333892.5153884648</v>
      </c>
      <c r="N163" s="49">
        <f t="shared" si="50"/>
        <v>63020.41041515956</v>
      </c>
      <c r="O163" s="3">
        <f t="shared" si="60"/>
        <v>1256.5107855097926</v>
      </c>
      <c r="P163" s="3"/>
      <c r="Q163" s="3">
        <f t="shared" si="44"/>
        <v>1335149.0261739746</v>
      </c>
      <c r="R163" s="3" t="e">
        <f t="shared" ref="R163:R179" si="66">Q163*TAN(E163)</f>
        <v>#NUM!</v>
      </c>
      <c r="S163" s="3" t="e">
        <f t="shared" si="45"/>
        <v>#NUM!</v>
      </c>
      <c r="T163" s="3" t="e">
        <f t="shared" si="46"/>
        <v>#NUM!</v>
      </c>
      <c r="U163" s="3" t="e">
        <f t="shared" si="47"/>
        <v>#NUM!</v>
      </c>
    </row>
    <row r="164" spans="2:50">
      <c r="B164" s="29">
        <f t="shared" si="59"/>
        <v>258</v>
      </c>
      <c r="C164" s="14">
        <f t="shared" ref="C164:C215" si="67">RADIANS(B164)</f>
        <v>4.5029494701453698</v>
      </c>
      <c r="D164" s="14"/>
      <c r="E164" t="e">
        <f t="shared" si="61"/>
        <v>#NUM!</v>
      </c>
      <c r="G164" t="e">
        <f t="shared" ref="G164:G179" si="68">DEGREES(E164)</f>
        <v>#NUM!</v>
      </c>
      <c r="H164">
        <f t="shared" si="62"/>
        <v>2.1677654982618271</v>
      </c>
      <c r="I164">
        <f t="shared" ref="I164:I195" si="69">H164*$G$2^2*PI()/4</f>
        <v>4.3221247070247257E-2</v>
      </c>
      <c r="J164" s="2">
        <f t="shared" si="63"/>
        <v>4.9810069238161961E-2</v>
      </c>
      <c r="K164">
        <f t="shared" si="64"/>
        <v>-109635.88964784253</v>
      </c>
      <c r="L164" s="3">
        <f t="shared" si="65"/>
        <v>1357467.8637074674</v>
      </c>
      <c r="N164" s="49">
        <f t="shared" si="50"/>
        <v>63460.672799605265</v>
      </c>
      <c r="O164" s="3">
        <f t="shared" si="60"/>
        <v>1265.2888056919207</v>
      </c>
      <c r="P164" s="3"/>
      <c r="Q164" s="3">
        <f t="shared" ref="Q164:Q179" si="70">L164+O164</f>
        <v>1358733.1525131594</v>
      </c>
      <c r="R164" s="3" t="e">
        <f t="shared" si="66"/>
        <v>#NUM!</v>
      </c>
      <c r="S164" s="3" t="e">
        <f t="shared" ref="S164:S179" si="71">Q164/COS(E164)</f>
        <v>#NUM!</v>
      </c>
      <c r="T164" s="3" t="e">
        <f t="shared" ref="T164:T179" si="72">S164*SIN(C164+E164)/COS(E164)</f>
        <v>#NUM!</v>
      </c>
      <c r="U164" s="3" t="e">
        <f t="shared" ref="U164:U179" si="73">S164*COS(C164+E164)/COS(E164)</f>
        <v>#NUM!</v>
      </c>
    </row>
    <row r="165" spans="2:50">
      <c r="B165" s="29">
        <f>B164+$A$35</f>
        <v>260</v>
      </c>
      <c r="C165" s="14">
        <f t="shared" si="67"/>
        <v>4.5378560551852569</v>
      </c>
      <c r="D165" s="14"/>
      <c r="E165" t="e">
        <f t="shared" si="61"/>
        <v>#NUM!</v>
      </c>
      <c r="G165" t="e">
        <f t="shared" si="68"/>
        <v>#NUM!</v>
      </c>
      <c r="H165">
        <f t="shared" si="62"/>
        <v>2.1520879969158901</v>
      </c>
      <c r="I165">
        <f t="shared" si="69"/>
        <v>4.2908666599868799E-2</v>
      </c>
      <c r="J165" s="2">
        <f t="shared" si="63"/>
        <v>4.9497488767783503E-2</v>
      </c>
      <c r="K165">
        <f t="shared" si="64"/>
        <v>-111038.59515088033</v>
      </c>
      <c r="L165" s="3">
        <f t="shared" si="65"/>
        <v>1374835.6038583943</v>
      </c>
      <c r="N165" s="49">
        <f t="shared" si="50"/>
        <v>64002.294618725769</v>
      </c>
      <c r="O165" s="3">
        <f t="shared" ref="O165:O196" si="74">N165*$G$2^2*PI()/4</f>
        <v>1276.0877461131124</v>
      </c>
      <c r="P165" s="3"/>
      <c r="Q165" s="3">
        <f t="shared" si="70"/>
        <v>1376111.6916045074</v>
      </c>
      <c r="R165" s="3" t="e">
        <f t="shared" si="66"/>
        <v>#NUM!</v>
      </c>
      <c r="S165" s="3" t="e">
        <f t="shared" si="71"/>
        <v>#NUM!</v>
      </c>
      <c r="T165" s="3" t="e">
        <f t="shared" si="72"/>
        <v>#NUM!</v>
      </c>
      <c r="U165" s="3" t="e">
        <f t="shared" si="73"/>
        <v>#NUM!</v>
      </c>
    </row>
    <row r="166" spans="2:50">
      <c r="B166" s="29">
        <f t="shared" ref="B166:B179" si="75">B165+$A$35</f>
        <v>262</v>
      </c>
      <c r="C166" s="14">
        <f t="shared" si="67"/>
        <v>4.5727626402251431</v>
      </c>
      <c r="D166" s="14"/>
      <c r="E166" t="e">
        <f t="shared" si="61"/>
        <v>#NUM!</v>
      </c>
      <c r="G166" t="e">
        <f t="shared" si="68"/>
        <v>#NUM!</v>
      </c>
      <c r="H166">
        <f t="shared" si="62"/>
        <v>2.1336139275316124</v>
      </c>
      <c r="I166">
        <f t="shared" si="69"/>
        <v>4.2540327719168373E-2</v>
      </c>
      <c r="J166" s="2">
        <f t="shared" si="63"/>
        <v>4.9129149887083078E-2</v>
      </c>
      <c r="K166">
        <f t="shared" si="64"/>
        <v>-111927.70765971299</v>
      </c>
      <c r="L166" s="3">
        <f t="shared" si="65"/>
        <v>1385844.2403718338</v>
      </c>
      <c r="N166" s="49">
        <f t="shared" si="50"/>
        <v>64650.938228052713</v>
      </c>
      <c r="O166" s="3">
        <f t="shared" si="74"/>
        <v>1289.0205037023147</v>
      </c>
      <c r="P166" s="3"/>
      <c r="Q166" s="3">
        <f t="shared" si="70"/>
        <v>1387133.2608755361</v>
      </c>
      <c r="R166" s="3" t="e">
        <f t="shared" si="66"/>
        <v>#NUM!</v>
      </c>
      <c r="S166" s="3" t="e">
        <f t="shared" si="71"/>
        <v>#NUM!</v>
      </c>
      <c r="T166" s="3" t="e">
        <f t="shared" si="72"/>
        <v>#NUM!</v>
      </c>
      <c r="U166" s="3" t="e">
        <f t="shared" si="73"/>
        <v>#NUM!</v>
      </c>
    </row>
    <row r="167" spans="2:50">
      <c r="B167" s="29">
        <f t="shared" si="75"/>
        <v>264</v>
      </c>
      <c r="C167" s="14">
        <f t="shared" si="67"/>
        <v>4.6076692252650302</v>
      </c>
      <c r="D167" s="14"/>
      <c r="E167" t="e">
        <f t="shared" si="61"/>
        <v>#NUM!</v>
      </c>
      <c r="G167" t="e">
        <f t="shared" si="68"/>
        <v>#NUM!</v>
      </c>
      <c r="H167">
        <f t="shared" si="62"/>
        <v>2.1123209091971686</v>
      </c>
      <c r="I167">
        <f t="shared" si="69"/>
        <v>4.2115784194030517E-2</v>
      </c>
      <c r="J167" s="2">
        <f t="shared" si="63"/>
        <v>4.8704606361945221E-2</v>
      </c>
      <c r="K167">
        <f t="shared" si="64"/>
        <v>-112293.46046316654</v>
      </c>
      <c r="L167" s="3">
        <f t="shared" si="65"/>
        <v>1390372.8457249156</v>
      </c>
      <c r="N167" s="49">
        <f t="shared" si="50"/>
        <v>65412.879533198364</v>
      </c>
      <c r="O167" s="3">
        <f t="shared" si="74"/>
        <v>1304.2122084458088</v>
      </c>
      <c r="P167" s="3"/>
      <c r="Q167" s="3">
        <f t="shared" si="70"/>
        <v>1391677.0579333615</v>
      </c>
      <c r="R167" s="3" t="e">
        <f t="shared" si="66"/>
        <v>#NUM!</v>
      </c>
      <c r="S167" s="3" t="e">
        <f t="shared" si="71"/>
        <v>#NUM!</v>
      </c>
      <c r="T167" s="3" t="e">
        <f t="shared" si="72"/>
        <v>#NUM!</v>
      </c>
      <c r="U167" s="3" t="e">
        <f t="shared" si="73"/>
        <v>#NUM!</v>
      </c>
    </row>
    <row r="168" spans="2:50">
      <c r="B168" s="29">
        <f t="shared" si="75"/>
        <v>266</v>
      </c>
      <c r="C168" s="14">
        <f t="shared" si="67"/>
        <v>4.6425758103049164</v>
      </c>
      <c r="D168" s="14"/>
      <c r="E168" t="e">
        <f t="shared" si="61"/>
        <v>#NUM!</v>
      </c>
      <c r="G168" t="e">
        <f t="shared" si="68"/>
        <v>#NUM!</v>
      </c>
      <c r="H168">
        <f t="shared" si="62"/>
        <v>2.0881997418876677</v>
      </c>
      <c r="I168">
        <f t="shared" si="69"/>
        <v>4.1634852592922073E-2</v>
      </c>
      <c r="J168" s="2">
        <f t="shared" si="63"/>
        <v>4.8223674760836777E-2</v>
      </c>
      <c r="K168">
        <f t="shared" si="64"/>
        <v>-112128.60987441531</v>
      </c>
      <c r="L168" s="3">
        <f t="shared" si="65"/>
        <v>1388331.7314760885</v>
      </c>
      <c r="N168" s="49">
        <f t="shared" si="50"/>
        <v>66295.097135388656</v>
      </c>
      <c r="O168" s="3">
        <f t="shared" si="74"/>
        <v>1321.8020007847688</v>
      </c>
      <c r="P168" s="3"/>
      <c r="Q168" s="3">
        <f t="shared" si="70"/>
        <v>1389653.5334768733</v>
      </c>
      <c r="R168" s="3" t="e">
        <f t="shared" si="66"/>
        <v>#NUM!</v>
      </c>
      <c r="S168" s="3" t="e">
        <f t="shared" si="71"/>
        <v>#NUM!</v>
      </c>
      <c r="T168" s="3" t="e">
        <f t="shared" si="72"/>
        <v>#NUM!</v>
      </c>
      <c r="U168" s="3" t="e">
        <f t="shared" si="73"/>
        <v>#NUM!</v>
      </c>
    </row>
    <row r="169" spans="2:50">
      <c r="B169" s="29">
        <f t="shared" si="75"/>
        <v>268</v>
      </c>
      <c r="C169" s="14">
        <f t="shared" si="67"/>
        <v>4.6774823953448035</v>
      </c>
      <c r="D169" s="14"/>
      <c r="E169" t="e">
        <f t="shared" si="61"/>
        <v>#NUM!</v>
      </c>
      <c r="G169" t="e">
        <f t="shared" si="68"/>
        <v>#NUM!</v>
      </c>
      <c r="H169">
        <f t="shared" si="62"/>
        <v>2.0612545888836515</v>
      </c>
      <c r="I169">
        <f t="shared" si="69"/>
        <v>4.1097615923980708E-2</v>
      </c>
      <c r="J169" s="2">
        <f t="shared" si="63"/>
        <v>4.7686438091895413E-2</v>
      </c>
      <c r="K169">
        <f t="shared" si="64"/>
        <v>-111428.47717582887</v>
      </c>
      <c r="L169" s="3">
        <f t="shared" si="65"/>
        <v>1379662.9676094875</v>
      </c>
      <c r="N169" s="49">
        <f t="shared" si="50"/>
        <v>67305.371328146517</v>
      </c>
      <c r="O169" s="3">
        <f t="shared" si="74"/>
        <v>1341.9450054265967</v>
      </c>
      <c r="P169" s="3"/>
      <c r="Q169" s="3">
        <f t="shared" si="70"/>
        <v>1381004.9126149141</v>
      </c>
      <c r="R169" s="3" t="e">
        <f t="shared" si="66"/>
        <v>#NUM!</v>
      </c>
      <c r="S169" s="3" t="e">
        <f t="shared" si="71"/>
        <v>#NUM!</v>
      </c>
      <c r="T169" s="3" t="e">
        <f t="shared" si="72"/>
        <v>#NUM!</v>
      </c>
      <c r="U169" s="3" t="e">
        <f t="shared" si="73"/>
        <v>#NUM!</v>
      </c>
    </row>
    <row r="170" spans="2:50">
      <c r="B170" s="29">
        <f t="shared" si="75"/>
        <v>270</v>
      </c>
      <c r="C170" s="14">
        <f t="shared" si="67"/>
        <v>4.7123889803846897</v>
      </c>
      <c r="D170" s="14"/>
      <c r="E170" t="e">
        <f t="shared" si="61"/>
        <v>#NUM!</v>
      </c>
      <c r="G170" t="e">
        <f t="shared" si="68"/>
        <v>#NUM!</v>
      </c>
      <c r="H170">
        <f t="shared" si="62"/>
        <v>2.0315030945907271</v>
      </c>
      <c r="I170">
        <f t="shared" si="69"/>
        <v>4.0504425984121163E-2</v>
      </c>
      <c r="J170" s="2">
        <f t="shared" si="63"/>
        <v>4.7093248152035867E-2</v>
      </c>
      <c r="K170">
        <f t="shared" si="64"/>
        <v>-110190.97809200762</v>
      </c>
      <c r="L170" s="3">
        <f t="shared" si="65"/>
        <v>1364340.7474583068</v>
      </c>
      <c r="N170" s="49">
        <f t="shared" si="50"/>
        <v>68452.39478115672</v>
      </c>
      <c r="O170" s="3">
        <f t="shared" si="74"/>
        <v>1364.8145381771055</v>
      </c>
      <c r="P170" s="3"/>
      <c r="Q170" s="3">
        <f t="shared" si="70"/>
        <v>1365705.5619964839</v>
      </c>
      <c r="R170" s="3" t="e">
        <f t="shared" si="66"/>
        <v>#NUM!</v>
      </c>
      <c r="S170" s="3" t="e">
        <f t="shared" si="71"/>
        <v>#NUM!</v>
      </c>
      <c r="T170" s="3" t="e">
        <f t="shared" si="72"/>
        <v>#NUM!</v>
      </c>
      <c r="U170" s="3" t="e">
        <f t="shared" si="73"/>
        <v>#NUM!</v>
      </c>
    </row>
    <row r="171" spans="2:50">
      <c r="B171" s="29">
        <f t="shared" si="75"/>
        <v>272</v>
      </c>
      <c r="C171" s="14">
        <f t="shared" si="67"/>
        <v>4.7472955654245768</v>
      </c>
      <c r="D171" s="14"/>
      <c r="E171" t="e">
        <f t="shared" si="61"/>
        <v>#NUM!</v>
      </c>
      <c r="G171" t="e">
        <f t="shared" si="68"/>
        <v>#NUM!</v>
      </c>
      <c r="H171">
        <f t="shared" si="62"/>
        <v>1.998976437018039</v>
      </c>
      <c r="I171">
        <f t="shared" si="69"/>
        <v>3.9855904405359195E-2</v>
      </c>
      <c r="J171" s="2">
        <f t="shared" si="63"/>
        <v>4.6444726573273899E-2</v>
      </c>
      <c r="K171">
        <f t="shared" si="64"/>
        <v>-108416.63963928049</v>
      </c>
      <c r="L171" s="3">
        <f t="shared" si="65"/>
        <v>1342371.5963285619</v>
      </c>
      <c r="N171" s="49">
        <f t="shared" si="50"/>
        <v>69745.897032004956</v>
      </c>
      <c r="O171" s="3">
        <f t="shared" si="74"/>
        <v>1390.6045880762574</v>
      </c>
      <c r="P171" s="3"/>
      <c r="Q171" s="3">
        <f t="shared" si="70"/>
        <v>1343762.2009166381</v>
      </c>
      <c r="R171" s="3" t="e">
        <f t="shared" si="66"/>
        <v>#NUM!</v>
      </c>
      <c r="S171" s="3" t="e">
        <f t="shared" si="71"/>
        <v>#NUM!</v>
      </c>
      <c r="T171" s="3" t="e">
        <f t="shared" si="72"/>
        <v>#NUM!</v>
      </c>
      <c r="U171" s="3" t="e">
        <f t="shared" si="73"/>
        <v>#NUM!</v>
      </c>
    </row>
    <row r="172" spans="2:50">
      <c r="B172" s="29">
        <f t="shared" si="75"/>
        <v>274</v>
      </c>
      <c r="C172" s="14">
        <f t="shared" si="67"/>
        <v>4.782202150464463</v>
      </c>
      <c r="D172" s="14"/>
      <c r="E172" t="e">
        <f t="shared" si="61"/>
        <v>#NUM!</v>
      </c>
      <c r="G172" t="e">
        <f t="shared" si="68"/>
        <v>#NUM!</v>
      </c>
      <c r="H172">
        <f t="shared" si="62"/>
        <v>1.9637193144912761</v>
      </c>
      <c r="I172">
        <f t="shared" si="69"/>
        <v>3.9152942389893468E-2</v>
      </c>
      <c r="J172" s="2">
        <f t="shared" si="63"/>
        <v>4.5741764557808172E-2</v>
      </c>
      <c r="K172">
        <f t="shared" si="64"/>
        <v>-106108.60426141885</v>
      </c>
      <c r="L172" s="3">
        <f t="shared" si="65"/>
        <v>1313794.422705848</v>
      </c>
      <c r="N172" s="49">
        <f t="shared" ref="N172:N179" si="76">IF(B172&lt;180,$O$1,(IF(B172&lt;360,($O$1*(($L$4)/(I172+$L$3))^$O$3),(IF(B172&lt;540,($O$2*($L$3/(I172+$L$3))^$O$4),0)))))</f>
        <v>71196.785239702847</v>
      </c>
      <c r="O172" s="3">
        <f t="shared" si="74"/>
        <v>1419.5326237639279</v>
      </c>
      <c r="P172" s="3"/>
      <c r="Q172" s="3">
        <f t="shared" si="70"/>
        <v>1315213.9553296119</v>
      </c>
      <c r="R172" s="3" t="e">
        <f t="shared" si="66"/>
        <v>#NUM!</v>
      </c>
      <c r="S172" s="3" t="e">
        <f t="shared" si="71"/>
        <v>#NUM!</v>
      </c>
      <c r="T172" s="3" t="e">
        <f t="shared" si="72"/>
        <v>#NUM!</v>
      </c>
      <c r="U172" s="3" t="e">
        <f t="shared" si="73"/>
        <v>#NUM!</v>
      </c>
    </row>
    <row r="173" spans="2:50">
      <c r="B173" s="29">
        <f t="shared" si="75"/>
        <v>276</v>
      </c>
      <c r="C173" s="14">
        <f t="shared" si="67"/>
        <v>4.8171087355043491</v>
      </c>
      <c r="D173" s="14"/>
      <c r="E173" t="e">
        <f t="shared" si="61"/>
        <v>#NUM!</v>
      </c>
      <c r="G173" t="e">
        <f t="shared" si="68"/>
        <v>#NUM!</v>
      </c>
      <c r="H173">
        <f t="shared" si="62"/>
        <v>1.9257898664960418</v>
      </c>
      <c r="I173">
        <f t="shared" si="69"/>
        <v>3.839669913186828E-2</v>
      </c>
      <c r="J173" s="2">
        <f t="shared" si="63"/>
        <v>4.4985521299782984E-2</v>
      </c>
      <c r="K173">
        <f t="shared" si="64"/>
        <v>-103272.62122325068</v>
      </c>
      <c r="L173" s="3">
        <f t="shared" si="65"/>
        <v>1278680.4116945046</v>
      </c>
      <c r="N173" s="49">
        <f t="shared" si="76"/>
        <v>72817.304044767559</v>
      </c>
      <c r="O173" s="3">
        <f t="shared" si="74"/>
        <v>1451.8427807951402</v>
      </c>
      <c r="P173" s="3"/>
      <c r="Q173" s="3">
        <f t="shared" si="70"/>
        <v>1280132.2544752997</v>
      </c>
      <c r="R173" s="3" t="e">
        <f t="shared" si="66"/>
        <v>#NUM!</v>
      </c>
      <c r="S173" s="3" t="e">
        <f t="shared" si="71"/>
        <v>#NUM!</v>
      </c>
      <c r="T173" s="3" t="e">
        <f t="shared" si="72"/>
        <v>#NUM!</v>
      </c>
      <c r="U173" s="3" t="e">
        <f t="shared" si="73"/>
        <v>#NUM!</v>
      </c>
    </row>
    <row r="174" spans="2:50">
      <c r="B174" s="29">
        <f t="shared" si="75"/>
        <v>278</v>
      </c>
      <c r="C174" s="14">
        <f t="shared" si="67"/>
        <v>4.8520153205442362</v>
      </c>
      <c r="D174" s="14"/>
      <c r="E174" t="e">
        <f t="shared" si="61"/>
        <v>#NUM!</v>
      </c>
      <c r="G174" t="e">
        <f t="shared" si="68"/>
        <v>#NUM!</v>
      </c>
      <c r="H174">
        <f t="shared" si="62"/>
        <v>1.8852595288683751</v>
      </c>
      <c r="I174">
        <f t="shared" si="69"/>
        <v>3.758859893013957E-2</v>
      </c>
      <c r="J174" s="2">
        <f t="shared" si="63"/>
        <v>4.4177421098054274E-2</v>
      </c>
      <c r="K174">
        <f t="shared" si="64"/>
        <v>-99917.025295937754</v>
      </c>
      <c r="L174" s="3">
        <f t="shared" si="65"/>
        <v>1237132.7611072173</v>
      </c>
      <c r="N174" s="49">
        <f t="shared" si="76"/>
        <v>74621.217839238714</v>
      </c>
      <c r="O174" s="3">
        <f t="shared" si="74"/>
        <v>1487.8094957681303</v>
      </c>
      <c r="P174" s="3"/>
      <c r="Q174" s="3">
        <f t="shared" si="70"/>
        <v>1238620.5706029853</v>
      </c>
      <c r="R174" s="3" t="e">
        <f t="shared" si="66"/>
        <v>#NUM!</v>
      </c>
      <c r="S174" s="3" t="e">
        <f t="shared" si="71"/>
        <v>#NUM!</v>
      </c>
      <c r="T174" s="3" t="e">
        <f t="shared" si="72"/>
        <v>#NUM!</v>
      </c>
      <c r="U174" s="3" t="e">
        <f t="shared" si="73"/>
        <v>#NUM!</v>
      </c>
      <c r="AX174" s="34"/>
    </row>
    <row r="175" spans="2:50">
      <c r="B175" s="29">
        <f t="shared" si="75"/>
        <v>280</v>
      </c>
      <c r="C175" s="14">
        <f t="shared" si="67"/>
        <v>4.8869219055841224</v>
      </c>
      <c r="D175" s="14"/>
      <c r="E175" t="e">
        <f t="shared" si="61"/>
        <v>#NUM!</v>
      </c>
      <c r="G175" t="e">
        <f t="shared" si="68"/>
        <v>#NUM!</v>
      </c>
      <c r="H175">
        <f t="shared" si="62"/>
        <v>1.8422128238692539</v>
      </c>
      <c r="I175">
        <f t="shared" si="69"/>
        <v>3.6730327002747566E-2</v>
      </c>
      <c r="J175" s="2">
        <f t="shared" si="63"/>
        <v>4.331914917066227E-2</v>
      </c>
      <c r="K175">
        <f t="shared" si="64"/>
        <v>-96052.702829602233</v>
      </c>
      <c r="L175" s="3">
        <f t="shared" si="65"/>
        <v>1189286.2613898094</v>
      </c>
      <c r="N175" s="49">
        <f t="shared" si="76"/>
        <v>76624.019287579082</v>
      </c>
      <c r="O175" s="3">
        <f t="shared" si="74"/>
        <v>1527.7416638466318</v>
      </c>
      <c r="P175" s="3"/>
      <c r="Q175" s="3">
        <f t="shared" si="70"/>
        <v>1190814.0030536561</v>
      </c>
      <c r="R175" s="3" t="e">
        <f t="shared" si="66"/>
        <v>#NUM!</v>
      </c>
      <c r="S175" s="3" t="e">
        <f t="shared" si="71"/>
        <v>#NUM!</v>
      </c>
      <c r="T175" s="3" t="e">
        <f t="shared" si="72"/>
        <v>#NUM!</v>
      </c>
      <c r="U175" s="3" t="e">
        <f t="shared" si="73"/>
        <v>#NUM!</v>
      </c>
    </row>
    <row r="176" spans="2:50">
      <c r="B176" s="29">
        <f t="shared" si="75"/>
        <v>282</v>
      </c>
      <c r="C176" s="14">
        <f t="shared" si="67"/>
        <v>4.9218284906240095</v>
      </c>
      <c r="D176" s="14"/>
      <c r="E176" t="e">
        <f t="shared" si="61"/>
        <v>#NUM!</v>
      </c>
      <c r="G176" t="e">
        <f t="shared" si="68"/>
        <v>#NUM!</v>
      </c>
      <c r="H176">
        <f t="shared" si="62"/>
        <v>1.796747085997535</v>
      </c>
      <c r="I176">
        <f t="shared" si="69"/>
        <v>3.5823824020132372E-2</v>
      </c>
      <c r="J176" s="2">
        <f t="shared" si="63"/>
        <v>4.2412646188047076E-2</v>
      </c>
      <c r="K176">
        <f t="shared" si="64"/>
        <v>-91693.045370455235</v>
      </c>
      <c r="L176" s="3">
        <f t="shared" si="65"/>
        <v>1135306.7213270261</v>
      </c>
      <c r="N176" s="49">
        <f t="shared" si="76"/>
        <v>78843.168568034904</v>
      </c>
      <c r="O176" s="3">
        <f t="shared" si="74"/>
        <v>1571.9874087914839</v>
      </c>
      <c r="P176" s="3"/>
      <c r="Q176" s="3">
        <f t="shared" si="70"/>
        <v>1136878.7087358176</v>
      </c>
      <c r="R176" s="3" t="e">
        <f t="shared" si="66"/>
        <v>#NUM!</v>
      </c>
      <c r="S176" s="3" t="e">
        <f t="shared" si="71"/>
        <v>#NUM!</v>
      </c>
      <c r="T176" s="3" t="e">
        <f t="shared" si="72"/>
        <v>#NUM!</v>
      </c>
      <c r="U176" s="3" t="e">
        <f t="shared" si="73"/>
        <v>#NUM!</v>
      </c>
      <c r="AX176" s="34" t="s">
        <v>103</v>
      </c>
    </row>
    <row r="177" spans="2:36">
      <c r="B177" s="29">
        <f t="shared" si="75"/>
        <v>284</v>
      </c>
      <c r="C177" s="14">
        <f t="shared" si="67"/>
        <v>4.9567350756638957</v>
      </c>
      <c r="D177" s="14"/>
      <c r="E177" t="e">
        <f t="shared" si="61"/>
        <v>#NUM!</v>
      </c>
      <c r="G177" t="e">
        <f t="shared" si="68"/>
        <v>#NUM!</v>
      </c>
      <c r="H177">
        <f t="shared" si="62"/>
        <v>1.7489721247095433</v>
      </c>
      <c r="I177">
        <f t="shared" si="69"/>
        <v>3.4871279380384451E-2</v>
      </c>
      <c r="J177" s="2">
        <f t="shared" si="63"/>
        <v>4.1460101548299155E-2</v>
      </c>
      <c r="K177">
        <f t="shared" si="64"/>
        <v>-86853.891040295042</v>
      </c>
      <c r="L177" s="3">
        <f t="shared" si="65"/>
        <v>1075390.2422268582</v>
      </c>
      <c r="N177" s="49">
        <f t="shared" si="76"/>
        <v>81298.368536436567</v>
      </c>
      <c r="O177" s="3">
        <f t="shared" si="74"/>
        <v>1620.939569219463</v>
      </c>
      <c r="P177" s="3"/>
      <c r="Q177" s="3">
        <f t="shared" si="70"/>
        <v>1077011.1817960776</v>
      </c>
      <c r="R177" s="3" t="e">
        <f t="shared" si="66"/>
        <v>#NUM!</v>
      </c>
      <c r="S177" s="3" t="e">
        <f t="shared" si="71"/>
        <v>#NUM!</v>
      </c>
      <c r="T177" s="3" t="e">
        <f t="shared" si="72"/>
        <v>#NUM!</v>
      </c>
      <c r="U177" s="3" t="e">
        <f t="shared" si="73"/>
        <v>#NUM!</v>
      </c>
    </row>
    <row r="178" spans="2:36">
      <c r="B178" s="29">
        <f t="shared" si="75"/>
        <v>286</v>
      </c>
      <c r="C178" s="14">
        <f t="shared" si="67"/>
        <v>4.9916416607037828</v>
      </c>
      <c r="D178" s="14"/>
      <c r="E178" t="e">
        <f t="shared" si="61"/>
        <v>#NUM!</v>
      </c>
      <c r="G178" t="e">
        <f t="shared" si="68"/>
        <v>#NUM!</v>
      </c>
      <c r="H178">
        <f t="shared" si="62"/>
        <v>1.699009825521637</v>
      </c>
      <c r="I178">
        <f t="shared" si="69"/>
        <v>3.387512325596527E-2</v>
      </c>
      <c r="J178" s="2">
        <f t="shared" si="63"/>
        <v>4.0463945423879974E-2</v>
      </c>
      <c r="K178">
        <f t="shared" si="64"/>
        <v>-81553.453955897319</v>
      </c>
      <c r="L178" s="3">
        <f t="shared" si="65"/>
        <v>1009762.3440195778</v>
      </c>
      <c r="N178" s="49">
        <f t="shared" si="76"/>
        <v>84011.881863251372</v>
      </c>
      <c r="O178" s="3">
        <f t="shared" si="74"/>
        <v>1675.0420217313749</v>
      </c>
      <c r="P178" s="3"/>
      <c r="Q178" s="3">
        <f t="shared" si="70"/>
        <v>1011437.3860413092</v>
      </c>
      <c r="R178" s="3" t="e">
        <f t="shared" si="66"/>
        <v>#NUM!</v>
      </c>
      <c r="S178" s="3" t="e">
        <f t="shared" si="71"/>
        <v>#NUM!</v>
      </c>
      <c r="T178" s="3" t="e">
        <f t="shared" si="72"/>
        <v>#NUM!</v>
      </c>
      <c r="U178" s="3" t="e">
        <f t="shared" si="73"/>
        <v>#NUM!</v>
      </c>
    </row>
    <row r="179" spans="2:36">
      <c r="B179" s="29">
        <f t="shared" si="75"/>
        <v>288</v>
      </c>
      <c r="C179" s="14">
        <f t="shared" si="67"/>
        <v>5.026548245743669</v>
      </c>
      <c r="D179" s="14"/>
      <c r="E179" t="e">
        <f t="shared" si="61"/>
        <v>#NUM!</v>
      </c>
      <c r="G179" t="e">
        <f t="shared" si="68"/>
        <v>#NUM!</v>
      </c>
      <c r="H179">
        <f t="shared" si="62"/>
        <v>1.6469936912733909</v>
      </c>
      <c r="I179">
        <f t="shared" si="69"/>
        <v>3.2838017447341016E-2</v>
      </c>
      <c r="J179" s="2">
        <f t="shared" si="63"/>
        <v>3.942683961525572E-2</v>
      </c>
      <c r="K179">
        <f t="shared" si="64"/>
        <v>-75812.242024144682</v>
      </c>
      <c r="L179" s="3">
        <f t="shared" si="65"/>
        <v>938676.94742981764</v>
      </c>
      <c r="N179" s="49">
        <f t="shared" si="76"/>
        <v>87008.897171290359</v>
      </c>
      <c r="O179" s="3">
        <f t="shared" si="74"/>
        <v>1734.7969810228346</v>
      </c>
      <c r="P179" s="3"/>
      <c r="Q179" s="3">
        <f t="shared" si="70"/>
        <v>940411.74441084045</v>
      </c>
      <c r="R179" s="3" t="e">
        <f t="shared" si="66"/>
        <v>#NUM!</v>
      </c>
      <c r="S179" s="3" t="e">
        <f t="shared" si="71"/>
        <v>#NUM!</v>
      </c>
      <c r="T179" s="3" t="e">
        <f t="shared" si="72"/>
        <v>#NUM!</v>
      </c>
      <c r="U179" s="3" t="e">
        <f t="shared" si="73"/>
        <v>#NUM!</v>
      </c>
    </row>
    <row r="180" spans="2:36">
      <c r="B180" s="29">
        <f t="shared" ref="B180:B215" si="77">B179+$A$35</f>
        <v>290</v>
      </c>
      <c r="C180" s="14">
        <f t="shared" si="67"/>
        <v>5.0614548307835561</v>
      </c>
      <c r="D180" s="14"/>
      <c r="E180" t="e">
        <f t="shared" si="61"/>
        <v>#NUM!</v>
      </c>
      <c r="G180" t="e">
        <f t="shared" ref="G180:G215" si="78">DEGREES(E180)</f>
        <v>#NUM!</v>
      </c>
      <c r="H180">
        <f t="shared" ref="H180:H215" si="79">$G$3*((1-COS(C180))+$G$6/4*(1-COS(C180*2))-$G$7*$G$6*SIN(C180))</f>
        <v>1.593068325621698</v>
      </c>
      <c r="I180">
        <f t="shared" si="69"/>
        <v>3.1762845084807298E-2</v>
      </c>
      <c r="J180" s="2">
        <f t="shared" si="63"/>
        <v>3.8351667252722002E-2</v>
      </c>
      <c r="K180">
        <f t="shared" ref="K180:K215" si="80">$L$7^2*$G$3*(COS(C180)+$G$6*COS(2*C180)+$G$6*$G$7*SIN(C180))</f>
        <v>-69652.963505426611</v>
      </c>
      <c r="L180" s="3">
        <f t="shared" si="65"/>
        <v>862415.21708184807</v>
      </c>
      <c r="N180" s="49">
        <f t="shared" ref="N180:N215" si="81">IF(B180&lt;180,$O$1,(IF(B180&lt;360,($O$1*(($L$4)/(I180+$L$3))^$O$3),(IF(B180&lt;540,($O$2*($L$3/(I180+$L$3))^$O$4),0)))))</f>
        <v>90317.952313847563</v>
      </c>
      <c r="O180" s="3">
        <f t="shared" si="74"/>
        <v>1800.7734392699169</v>
      </c>
      <c r="P180" s="3"/>
      <c r="Q180" s="3">
        <f t="shared" ref="Q180:Q215" si="82">L180+O180</f>
        <v>864215.99052111793</v>
      </c>
      <c r="R180" s="3" t="e">
        <f t="shared" ref="R180:R215" si="83">Q180*TAN(E180)</f>
        <v>#NUM!</v>
      </c>
      <c r="S180" s="3" t="e">
        <f t="shared" ref="S180:S215" si="84">Q180/COS(E180)</f>
        <v>#NUM!</v>
      </c>
      <c r="T180" s="3" t="e">
        <f t="shared" ref="T180:T215" si="85">S180*SIN(C180+E180)/COS(E180)</f>
        <v>#NUM!</v>
      </c>
      <c r="U180" s="3" t="e">
        <f t="shared" ref="U180:U215" si="86">S180*COS(C180+E180)/COS(E180)</f>
        <v>#NUM!</v>
      </c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</row>
    <row r="181" spans="2:36">
      <c r="B181" s="29">
        <f t="shared" si="77"/>
        <v>292</v>
      </c>
      <c r="C181" s="14">
        <f t="shared" si="67"/>
        <v>5.0963614158234423</v>
      </c>
      <c r="D181" s="14"/>
      <c r="E181" t="e">
        <f t="shared" si="61"/>
        <v>#NUM!</v>
      </c>
      <c r="G181" t="e">
        <f t="shared" si="78"/>
        <v>#NUM!</v>
      </c>
      <c r="H181">
        <f t="shared" si="79"/>
        <v>1.5373888611190583</v>
      </c>
      <c r="I181">
        <f t="shared" si="69"/>
        <v>3.0652699225424778E-2</v>
      </c>
      <c r="J181" s="2">
        <f t="shared" si="63"/>
        <v>3.7241521393339486E-2</v>
      </c>
      <c r="K181">
        <f t="shared" si="80"/>
        <v>-63100.42279263791</v>
      </c>
      <c r="L181" s="3">
        <f t="shared" si="65"/>
        <v>781284.27107670007</v>
      </c>
      <c r="N181" s="49">
        <f t="shared" si="81"/>
        <v>93971.424182524468</v>
      </c>
      <c r="O181" s="3">
        <f t="shared" si="74"/>
        <v>1873.6169319940593</v>
      </c>
      <c r="P181" s="3"/>
      <c r="Q181" s="3">
        <f t="shared" si="82"/>
        <v>783157.88800869416</v>
      </c>
      <c r="R181" s="3" t="e">
        <f t="shared" si="83"/>
        <v>#NUM!</v>
      </c>
      <c r="S181" s="3" t="e">
        <f t="shared" si="84"/>
        <v>#NUM!</v>
      </c>
      <c r="T181" s="3" t="e">
        <f t="shared" si="85"/>
        <v>#NUM!</v>
      </c>
      <c r="U181" s="3" t="e">
        <f t="shared" si="86"/>
        <v>#NUM!</v>
      </c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</row>
    <row r="182" spans="2:36">
      <c r="B182" s="29">
        <f t="shared" si="77"/>
        <v>294</v>
      </c>
      <c r="C182" s="14">
        <f t="shared" si="67"/>
        <v>5.1312680008633285</v>
      </c>
      <c r="D182" s="14"/>
      <c r="E182" t="e">
        <f t="shared" si="61"/>
        <v>#NUM!</v>
      </c>
      <c r="G182" t="e">
        <f t="shared" si="78"/>
        <v>#NUM!</v>
      </c>
      <c r="H182">
        <f t="shared" si="79"/>
        <v>1.4801203345008311</v>
      </c>
      <c r="I182">
        <f t="shared" si="69"/>
        <v>2.9510870397398813E-2</v>
      </c>
      <c r="J182" s="2">
        <f t="shared" si="63"/>
        <v>3.6099692565313521E-2</v>
      </c>
      <c r="K182">
        <f t="shared" si="80"/>
        <v>-56181.405905714135</v>
      </c>
      <c r="L182" s="3">
        <f t="shared" si="65"/>
        <v>695615.76323116594</v>
      </c>
      <c r="N182" s="49">
        <f t="shared" si="81"/>
        <v>98006.095809922102</v>
      </c>
      <c r="O182" s="3">
        <f t="shared" si="74"/>
        <v>1954.0608450441082</v>
      </c>
      <c r="P182" s="3"/>
      <c r="Q182" s="3">
        <f t="shared" si="82"/>
        <v>697569.82407621003</v>
      </c>
      <c r="R182" s="3" t="e">
        <f t="shared" si="83"/>
        <v>#NUM!</v>
      </c>
      <c r="S182" s="3" t="e">
        <f t="shared" si="84"/>
        <v>#NUM!</v>
      </c>
      <c r="T182" s="3" t="e">
        <f t="shared" si="85"/>
        <v>#NUM!</v>
      </c>
      <c r="U182" s="3" t="e">
        <f t="shared" si="86"/>
        <v>#NUM!</v>
      </c>
    </row>
    <row r="183" spans="2:36">
      <c r="B183" s="29">
        <f t="shared" si="77"/>
        <v>296</v>
      </c>
      <c r="C183" s="14">
        <f t="shared" si="67"/>
        <v>5.1661745859032155</v>
      </c>
      <c r="D183" s="14"/>
      <c r="E183" t="e">
        <f t="shared" si="61"/>
        <v>#NUM!</v>
      </c>
      <c r="G183" t="e">
        <f t="shared" si="78"/>
        <v>#NUM!</v>
      </c>
      <c r="H183">
        <f t="shared" si="79"/>
        <v>1.4214370120653335</v>
      </c>
      <c r="I183">
        <f t="shared" si="69"/>
        <v>2.83408331494025E-2</v>
      </c>
      <c r="J183" s="2">
        <f t="shared" si="63"/>
        <v>3.4929655317317204E-2</v>
      </c>
      <c r="K183">
        <f t="shared" si="80"/>
        <v>-48924.556251843904</v>
      </c>
      <c r="L183" s="3">
        <f t="shared" si="65"/>
        <v>605764.34479029453</v>
      </c>
      <c r="N183" s="49">
        <f t="shared" si="81"/>
        <v>102463.81300381919</v>
      </c>
      <c r="O183" s="3">
        <f t="shared" si="74"/>
        <v>2042.9395066711159</v>
      </c>
      <c r="P183" s="3"/>
      <c r="Q183" s="3">
        <f t="shared" si="82"/>
        <v>607807.28429696569</v>
      </c>
      <c r="R183" s="3" t="e">
        <f t="shared" si="83"/>
        <v>#NUM!</v>
      </c>
      <c r="S183" s="3" t="e">
        <f t="shared" si="84"/>
        <v>#NUM!</v>
      </c>
      <c r="T183" s="3" t="e">
        <f t="shared" si="85"/>
        <v>#NUM!</v>
      </c>
      <c r="U183" s="3" t="e">
        <f t="shared" si="86"/>
        <v>#NUM!</v>
      </c>
    </row>
    <row r="184" spans="2:36">
      <c r="B184" s="29">
        <f t="shared" si="77"/>
        <v>298</v>
      </c>
      <c r="C184" s="14">
        <f t="shared" si="67"/>
        <v>5.2010811709431017</v>
      </c>
      <c r="D184" s="14"/>
      <c r="E184" t="e">
        <f t="shared" si="61"/>
        <v>#NUM!</v>
      </c>
      <c r="G184" t="e">
        <f t="shared" si="78"/>
        <v>#NUM!</v>
      </c>
      <c r="H184">
        <f t="shared" si="79"/>
        <v>1.361521668275764</v>
      </c>
      <c r="I184">
        <f t="shared" si="69"/>
        <v>2.7146231667229168E-2</v>
      </c>
      <c r="J184" s="2">
        <f t="shared" si="63"/>
        <v>3.3735053835143872E-2</v>
      </c>
      <c r="K184">
        <f t="shared" si="80"/>
        <v>-41360.241249014573</v>
      </c>
      <c r="L184" s="3">
        <f t="shared" si="65"/>
        <v>512106.01301332295</v>
      </c>
      <c r="N184" s="49">
        <f t="shared" si="81"/>
        <v>107392.24425245305</v>
      </c>
      <c r="O184" s="3">
        <f t="shared" si="74"/>
        <v>2141.2033386385178</v>
      </c>
      <c r="P184" s="3"/>
      <c r="Q184" s="3">
        <f t="shared" si="82"/>
        <v>514247.21635196148</v>
      </c>
      <c r="R184" s="3" t="e">
        <f t="shared" si="83"/>
        <v>#NUM!</v>
      </c>
      <c r="S184" s="3" t="e">
        <f t="shared" si="84"/>
        <v>#NUM!</v>
      </c>
      <c r="T184" s="3" t="e">
        <f t="shared" si="85"/>
        <v>#NUM!</v>
      </c>
      <c r="U184" s="3" t="e">
        <f t="shared" si="86"/>
        <v>#NUM!</v>
      </c>
    </row>
    <row r="185" spans="2:36">
      <c r="B185" s="29">
        <f t="shared" si="77"/>
        <v>300</v>
      </c>
      <c r="C185" s="14">
        <f t="shared" si="67"/>
        <v>5.2359877559829888</v>
      </c>
      <c r="D185" s="14"/>
      <c r="E185" t="e">
        <f t="shared" si="61"/>
        <v>#NUM!</v>
      </c>
      <c r="G185" t="e">
        <f t="shared" si="78"/>
        <v>#NUM!</v>
      </c>
      <c r="H185">
        <f t="shared" si="79"/>
        <v>1.3005648209430449</v>
      </c>
      <c r="I185">
        <f t="shared" si="69"/>
        <v>2.5930864524748437E-2</v>
      </c>
      <c r="J185" s="2">
        <f t="shared" si="63"/>
        <v>3.2519686692663141E-2</v>
      </c>
      <c r="K185">
        <f t="shared" si="80"/>
        <v>-33520.410455167439</v>
      </c>
      <c r="L185" s="3">
        <f t="shared" si="65"/>
        <v>415036.35458545329</v>
      </c>
      <c r="N185" s="49">
        <f t="shared" si="81"/>
        <v>112845.75905866548</v>
      </c>
      <c r="O185" s="3">
        <f t="shared" si="74"/>
        <v>2249.9363685855096</v>
      </c>
      <c r="P185" s="3"/>
      <c r="Q185" s="3">
        <f t="shared" si="82"/>
        <v>417286.29095403879</v>
      </c>
      <c r="R185" s="3" t="e">
        <f t="shared" si="83"/>
        <v>#NUM!</v>
      </c>
      <c r="S185" s="3" t="e">
        <f t="shared" si="84"/>
        <v>#NUM!</v>
      </c>
      <c r="T185" s="3" t="e">
        <f t="shared" si="85"/>
        <v>#NUM!</v>
      </c>
      <c r="U185" s="3" t="e">
        <f t="shared" si="86"/>
        <v>#NUM!</v>
      </c>
    </row>
    <row r="186" spans="2:36">
      <c r="B186" s="29">
        <f t="shared" si="77"/>
        <v>302</v>
      </c>
      <c r="C186" s="14">
        <f t="shared" si="67"/>
        <v>5.270894341022875</v>
      </c>
      <c r="D186" s="14"/>
      <c r="E186" t="e">
        <f t="shared" si="61"/>
        <v>#NUM!</v>
      </c>
      <c r="G186" t="e">
        <f t="shared" si="78"/>
        <v>#NUM!</v>
      </c>
      <c r="H186">
        <f t="shared" si="79"/>
        <v>1.238763926562658</v>
      </c>
      <c r="I186">
        <f t="shared" si="69"/>
        <v>2.4698668640406367E-2</v>
      </c>
      <c r="J186" s="2">
        <f t="shared" si="63"/>
        <v>3.1287490808321071E-2</v>
      </c>
      <c r="K186">
        <f t="shared" si="80"/>
        <v>-25438.445886744419</v>
      </c>
      <c r="L186" s="3">
        <f t="shared" si="65"/>
        <v>314968.69232178933</v>
      </c>
      <c r="N186" s="49">
        <f t="shared" si="81"/>
        <v>118886.44099583887</v>
      </c>
      <c r="O186" s="3">
        <f t="shared" si="74"/>
        <v>2370.376428494525</v>
      </c>
      <c r="P186" s="3"/>
      <c r="Q186" s="3">
        <f t="shared" si="82"/>
        <v>317339.06875028386</v>
      </c>
      <c r="R186" s="3" t="e">
        <f t="shared" si="83"/>
        <v>#NUM!</v>
      </c>
      <c r="S186" s="3" t="e">
        <f t="shared" si="84"/>
        <v>#NUM!</v>
      </c>
      <c r="T186" s="3" t="e">
        <f t="shared" si="85"/>
        <v>#NUM!</v>
      </c>
      <c r="U186" s="3" t="e">
        <f t="shared" si="86"/>
        <v>#NUM!</v>
      </c>
    </row>
    <row r="187" spans="2:36">
      <c r="B187" s="29">
        <f t="shared" si="77"/>
        <v>304</v>
      </c>
      <c r="C187" s="14">
        <f t="shared" si="67"/>
        <v>5.3058009260627621</v>
      </c>
      <c r="D187" s="14"/>
      <c r="E187" t="e">
        <f t="shared" si="61"/>
        <v>#NUM!</v>
      </c>
      <c r="G187" t="e">
        <f t="shared" si="78"/>
        <v>#NUM!</v>
      </c>
      <c r="H187">
        <f t="shared" si="79"/>
        <v>1.1763225395751733</v>
      </c>
      <c r="I187">
        <f t="shared" si="69"/>
        <v>2.3453702514430581E-2</v>
      </c>
      <c r="J187" s="2">
        <f t="shared" si="63"/>
        <v>3.0042524682345285E-2</v>
      </c>
      <c r="K187">
        <f t="shared" si="80"/>
        <v>-17149.005248575671</v>
      </c>
      <c r="L187" s="3">
        <f t="shared" si="65"/>
        <v>212332.14410232374</v>
      </c>
      <c r="N187" s="49">
        <f t="shared" si="81"/>
        <v>125585.25230714625</v>
      </c>
      <c r="O187" s="3">
        <f t="shared" si="74"/>
        <v>2503.9383746529711</v>
      </c>
      <c r="P187" s="3"/>
      <c r="Q187" s="3">
        <f t="shared" si="82"/>
        <v>214836.08247697671</v>
      </c>
      <c r="R187" s="3" t="e">
        <f t="shared" si="83"/>
        <v>#NUM!</v>
      </c>
      <c r="S187" s="3" t="e">
        <f t="shared" si="84"/>
        <v>#NUM!</v>
      </c>
      <c r="T187" s="3" t="e">
        <f t="shared" si="85"/>
        <v>#NUM!</v>
      </c>
      <c r="U187" s="3" t="e">
        <f t="shared" si="86"/>
        <v>#NUM!</v>
      </c>
    </row>
    <row r="188" spans="2:36">
      <c r="B188" s="29">
        <f t="shared" si="77"/>
        <v>306</v>
      </c>
      <c r="C188" s="14">
        <f t="shared" si="67"/>
        <v>5.3407075111026483</v>
      </c>
      <c r="D188" s="14"/>
      <c r="E188" t="e">
        <f t="shared" si="61"/>
        <v>#NUM!</v>
      </c>
      <c r="G188" t="e">
        <f t="shared" si="78"/>
        <v>#NUM!</v>
      </c>
      <c r="H188">
        <f t="shared" si="79"/>
        <v>1.1134494394987968</v>
      </c>
      <c r="I188">
        <f t="shared" si="69"/>
        <v>2.2200128825462663E-2</v>
      </c>
      <c r="J188" s="2">
        <f t="shared" si="63"/>
        <v>2.8788950993377367E-2</v>
      </c>
      <c r="K188">
        <f t="shared" si="80"/>
        <v>-8687.8588317385747</v>
      </c>
      <c r="L188" s="3">
        <f t="shared" si="65"/>
        <v>107569.60340627194</v>
      </c>
      <c r="N188" s="49">
        <f t="shared" si="81"/>
        <v>133023.36627784619</v>
      </c>
      <c r="O188" s="3">
        <f t="shared" si="74"/>
        <v>2652.2406527001381</v>
      </c>
      <c r="P188" s="3"/>
      <c r="Q188" s="3">
        <f t="shared" si="82"/>
        <v>110221.84405897208</v>
      </c>
      <c r="R188" s="3" t="e">
        <f t="shared" si="83"/>
        <v>#NUM!</v>
      </c>
      <c r="S188" s="3" t="e">
        <f t="shared" si="84"/>
        <v>#NUM!</v>
      </c>
      <c r="T188" s="3" t="e">
        <f t="shared" si="85"/>
        <v>#NUM!</v>
      </c>
      <c r="U188" s="3" t="e">
        <f t="shared" si="86"/>
        <v>#NUM!</v>
      </c>
    </row>
    <row r="189" spans="2:36">
      <c r="B189" s="29">
        <f t="shared" si="77"/>
        <v>308</v>
      </c>
      <c r="C189" s="14">
        <f t="shared" si="67"/>
        <v>5.3756140961425354</v>
      </c>
      <c r="D189" s="14"/>
      <c r="E189" t="e">
        <f t="shared" si="61"/>
        <v>#NUM!</v>
      </c>
      <c r="G189" t="e">
        <f t="shared" si="78"/>
        <v>#NUM!</v>
      </c>
      <c r="H189">
        <f t="shared" si="79"/>
        <v>1.0503577300416325</v>
      </c>
      <c r="I189">
        <f t="shared" si="69"/>
        <v>2.0942196468517756E-2</v>
      </c>
      <c r="J189" s="2">
        <f t="shared" si="63"/>
        <v>2.753101863643246E-2</v>
      </c>
      <c r="K189">
        <f t="shared" si="80"/>
        <v>-91.720866997210294</v>
      </c>
      <c r="L189" s="3">
        <f t="shared" si="65"/>
        <v>1135.6511976144661</v>
      </c>
      <c r="N189" s="49">
        <f t="shared" si="81"/>
        <v>141293.68109938534</v>
      </c>
      <c r="O189" s="3">
        <f t="shared" si="74"/>
        <v>2817.1354812861114</v>
      </c>
      <c r="P189" s="3"/>
      <c r="Q189" s="3">
        <f t="shared" si="82"/>
        <v>3952.7866789005775</v>
      </c>
      <c r="R189" s="3" t="e">
        <f t="shared" si="83"/>
        <v>#NUM!</v>
      </c>
      <c r="S189" s="3" t="e">
        <f t="shared" si="84"/>
        <v>#NUM!</v>
      </c>
      <c r="T189" s="3" t="e">
        <f t="shared" si="85"/>
        <v>#NUM!</v>
      </c>
      <c r="U189" s="3" t="e">
        <f t="shared" si="86"/>
        <v>#NUM!</v>
      </c>
    </row>
    <row r="190" spans="2:36">
      <c r="B190" s="29">
        <f t="shared" si="77"/>
        <v>310</v>
      </c>
      <c r="C190" s="14">
        <f t="shared" si="67"/>
        <v>5.4105206811824216</v>
      </c>
      <c r="D190" s="14"/>
      <c r="E190" t="e">
        <f t="shared" si="61"/>
        <v>#NUM!</v>
      </c>
      <c r="G190" t="e">
        <f t="shared" si="78"/>
        <v>#NUM!</v>
      </c>
      <c r="H190">
        <f t="shared" si="79"/>
        <v>0.9872639144410944</v>
      </c>
      <c r="I190">
        <f t="shared" si="69"/>
        <v>1.9684222118957321E-2</v>
      </c>
      <c r="J190" s="2">
        <f t="shared" si="63"/>
        <v>2.6273044286872025E-2</v>
      </c>
      <c r="K190">
        <f t="shared" si="80"/>
        <v>8601.9238513920518</v>
      </c>
      <c r="L190" s="3">
        <f t="shared" si="65"/>
        <v>-106505.59074980117</v>
      </c>
      <c r="N190" s="49">
        <f t="shared" si="81"/>
        <v>150502.52329299285</v>
      </c>
      <c r="O190" s="3">
        <f t="shared" si="74"/>
        <v>3000.742815197445</v>
      </c>
      <c r="P190" s="3"/>
      <c r="Q190" s="3">
        <f t="shared" si="82"/>
        <v>-103504.84793460372</v>
      </c>
      <c r="R190" s="3" t="e">
        <f t="shared" si="83"/>
        <v>#NUM!</v>
      </c>
      <c r="S190" s="3" t="e">
        <f t="shared" si="84"/>
        <v>#NUM!</v>
      </c>
      <c r="T190" s="3" t="e">
        <f t="shared" si="85"/>
        <v>#NUM!</v>
      </c>
      <c r="U190" s="3" t="e">
        <f t="shared" si="86"/>
        <v>#NUM!</v>
      </c>
    </row>
    <row r="191" spans="2:36">
      <c r="B191" s="29">
        <f t="shared" si="77"/>
        <v>312</v>
      </c>
      <c r="C191" s="14">
        <f t="shared" si="67"/>
        <v>5.4454272662223078</v>
      </c>
      <c r="D191" s="14"/>
      <c r="E191" t="e">
        <f t="shared" si="61"/>
        <v>#NUM!</v>
      </c>
      <c r="G191" t="e">
        <f t="shared" si="78"/>
        <v>#NUM!</v>
      </c>
      <c r="H191">
        <f t="shared" si="79"/>
        <v>0.92438695139691696</v>
      </c>
      <c r="I191">
        <f t="shared" si="69"/>
        <v>1.8430571409534063E-2</v>
      </c>
      <c r="J191" s="2">
        <f t="shared" si="63"/>
        <v>2.5019393577448767E-2</v>
      </c>
      <c r="K191">
        <f t="shared" si="80"/>
        <v>17354.997233535334</v>
      </c>
      <c r="L191" s="3">
        <f t="shared" si="65"/>
        <v>-214882.65471214536</v>
      </c>
      <c r="N191" s="49">
        <f t="shared" si="81"/>
        <v>160771.53813128165</v>
      </c>
      <c r="O191" s="3">
        <f t="shared" si="74"/>
        <v>3205.4880368782947</v>
      </c>
      <c r="P191" s="3"/>
      <c r="Q191" s="3">
        <f t="shared" si="82"/>
        <v>-211677.16667526707</v>
      </c>
      <c r="R191" s="3" t="e">
        <f t="shared" si="83"/>
        <v>#NUM!</v>
      </c>
      <c r="S191" s="3" t="e">
        <f t="shared" si="84"/>
        <v>#NUM!</v>
      </c>
      <c r="T191" s="3" t="e">
        <f t="shared" si="85"/>
        <v>#NUM!</v>
      </c>
      <c r="U191" s="3" t="e">
        <f t="shared" si="86"/>
        <v>#NUM!</v>
      </c>
    </row>
    <row r="192" spans="2:36">
      <c r="B192" s="29">
        <f t="shared" si="77"/>
        <v>314</v>
      </c>
      <c r="C192" s="14">
        <f t="shared" si="67"/>
        <v>5.4803338512621949</v>
      </c>
      <c r="D192" s="14"/>
      <c r="E192" t="e">
        <f t="shared" si="61"/>
        <v>#NUM!</v>
      </c>
      <c r="G192" t="e">
        <f t="shared" si="78"/>
        <v>#NUM!</v>
      </c>
      <c r="H192">
        <f t="shared" si="79"/>
        <v>0.86194729606231468</v>
      </c>
      <c r="I192">
        <f t="shared" si="69"/>
        <v>1.7185639809523898E-2</v>
      </c>
      <c r="J192" s="2">
        <f t="shared" si="63"/>
        <v>2.3774461977438602E-2</v>
      </c>
      <c r="K192">
        <f t="shared" si="80"/>
        <v>26129.00819630297</v>
      </c>
      <c r="L192" s="3">
        <f t="shared" si="65"/>
        <v>-323518.95944804134</v>
      </c>
      <c r="N192" s="49">
        <f t="shared" si="81"/>
        <v>172239.74616247244</v>
      </c>
      <c r="O192" s="3">
        <f t="shared" si="74"/>
        <v>3434.1429597315891</v>
      </c>
      <c r="P192" s="3"/>
      <c r="Q192" s="3">
        <f t="shared" si="82"/>
        <v>-320084.81648830976</v>
      </c>
      <c r="R192" s="3" t="e">
        <f t="shared" si="83"/>
        <v>#NUM!</v>
      </c>
      <c r="S192" s="3" t="e">
        <f t="shared" si="84"/>
        <v>#NUM!</v>
      </c>
      <c r="T192" s="3" t="e">
        <f t="shared" si="85"/>
        <v>#NUM!</v>
      </c>
      <c r="U192" s="3" t="e">
        <f t="shared" si="86"/>
        <v>#NUM!</v>
      </c>
    </row>
    <row r="193" spans="2:21">
      <c r="B193" s="29">
        <f t="shared" si="77"/>
        <v>316</v>
      </c>
      <c r="C193" s="14">
        <f t="shared" si="67"/>
        <v>5.5152404363020811</v>
      </c>
      <c r="D193" s="14"/>
      <c r="E193" t="e">
        <f t="shared" si="61"/>
        <v>#NUM!</v>
      </c>
      <c r="G193" t="e">
        <f t="shared" si="78"/>
        <v>#NUM!</v>
      </c>
      <c r="H193">
        <f t="shared" si="79"/>
        <v>0.80016593063421115</v>
      </c>
      <c r="I193">
        <f t="shared" si="69"/>
        <v>1.5953833296482527E-2</v>
      </c>
      <c r="J193" s="2">
        <f t="shared" si="63"/>
        <v>2.2542655464397231E-2</v>
      </c>
      <c r="K193">
        <f t="shared" si="80"/>
        <v>34885.23512821312</v>
      </c>
      <c r="L193" s="3">
        <f t="shared" si="65"/>
        <v>-431935.06940598856</v>
      </c>
      <c r="N193" s="49">
        <f t="shared" si="81"/>
        <v>185065.71492165831</v>
      </c>
      <c r="O193" s="3">
        <f t="shared" si="74"/>
        <v>3689.8691280374046</v>
      </c>
      <c r="P193" s="3"/>
      <c r="Q193" s="3">
        <f t="shared" si="82"/>
        <v>-428245.20027795114</v>
      </c>
      <c r="R193" s="3" t="e">
        <f t="shared" si="83"/>
        <v>#NUM!</v>
      </c>
      <c r="S193" s="3" t="e">
        <f t="shared" si="84"/>
        <v>#NUM!</v>
      </c>
      <c r="T193" s="3" t="e">
        <f t="shared" si="85"/>
        <v>#NUM!</v>
      </c>
      <c r="U193" s="3" t="e">
        <f t="shared" si="86"/>
        <v>#NUM!</v>
      </c>
    </row>
    <row r="194" spans="2:21">
      <c r="B194" s="29">
        <f t="shared" si="77"/>
        <v>318</v>
      </c>
      <c r="C194" s="14">
        <f t="shared" si="67"/>
        <v>5.5501470213419681</v>
      </c>
      <c r="D194" s="14"/>
      <c r="E194" t="e">
        <f t="shared" si="61"/>
        <v>#NUM!</v>
      </c>
      <c r="G194" t="e">
        <f t="shared" si="78"/>
        <v>#NUM!</v>
      </c>
      <c r="H194">
        <f t="shared" si="79"/>
        <v>0.73926338913791467</v>
      </c>
      <c r="I194">
        <f t="shared" si="69"/>
        <v>1.473954891224998E-2</v>
      </c>
      <c r="J194" s="2">
        <f t="shared" si="63"/>
        <v>2.1328371080164686E-2</v>
      </c>
      <c r="K194">
        <f t="shared" si="80"/>
        <v>43584.909634013529</v>
      </c>
      <c r="L194" s="3">
        <f t="shared" si="65"/>
        <v>-539650.96977649827</v>
      </c>
      <c r="N194" s="49">
        <f t="shared" si="81"/>
        <v>199429.74749844804</v>
      </c>
      <c r="O194" s="3">
        <f t="shared" si="74"/>
        <v>3976.2614529564557</v>
      </c>
      <c r="P194" s="3"/>
      <c r="Q194" s="3">
        <f t="shared" si="82"/>
        <v>-535674.7083235418</v>
      </c>
      <c r="R194" s="3" t="e">
        <f t="shared" si="83"/>
        <v>#NUM!</v>
      </c>
      <c r="S194" s="3" t="e">
        <f t="shared" si="84"/>
        <v>#NUM!</v>
      </c>
      <c r="T194" s="3" t="e">
        <f t="shared" si="85"/>
        <v>#NUM!</v>
      </c>
      <c r="U194" s="3" t="e">
        <f t="shared" si="86"/>
        <v>#NUM!</v>
      </c>
    </row>
    <row r="195" spans="2:21">
      <c r="B195" s="29">
        <f t="shared" si="77"/>
        <v>320</v>
      </c>
      <c r="C195" s="14">
        <f t="shared" si="67"/>
        <v>5.5850536063818543</v>
      </c>
      <c r="D195" s="14"/>
      <c r="E195" t="e">
        <f t="shared" ref="E195:E215" si="87">ASIN($G$6*SIN(C195)-$G$7)</f>
        <v>#NUM!</v>
      </c>
      <c r="G195" t="e">
        <f t="shared" si="78"/>
        <v>#NUM!</v>
      </c>
      <c r="H195">
        <f t="shared" si="79"/>
        <v>0.67945878103391055</v>
      </c>
      <c r="I195">
        <f t="shared" si="69"/>
        <v>1.3547155295470374E-2</v>
      </c>
      <c r="J195" s="2">
        <f t="shared" ref="J195:J215" si="88">I195+$L$3</f>
        <v>2.013597746338508E-2</v>
      </c>
      <c r="K195">
        <f t="shared" si="80"/>
        <v>52189.400669744515</v>
      </c>
      <c r="L195" s="3">
        <f t="shared" ref="L195:L215" si="89">-K195*($G$17+$G$18+$G$19)</f>
        <v>-646188.34637901152</v>
      </c>
      <c r="N195" s="49">
        <f t="shared" si="81"/>
        <v>215535.91682225044</v>
      </c>
      <c r="O195" s="3">
        <f t="shared" si="74"/>
        <v>4297.3887724278084</v>
      </c>
      <c r="P195" s="3"/>
      <c r="Q195" s="3">
        <f t="shared" si="82"/>
        <v>-641890.95760658372</v>
      </c>
      <c r="R195" s="3" t="e">
        <f t="shared" si="83"/>
        <v>#NUM!</v>
      </c>
      <c r="S195" s="3" t="e">
        <f t="shared" si="84"/>
        <v>#NUM!</v>
      </c>
      <c r="T195" s="3" t="e">
        <f t="shared" si="85"/>
        <v>#NUM!</v>
      </c>
      <c r="U195" s="3" t="e">
        <f t="shared" si="86"/>
        <v>#NUM!</v>
      </c>
    </row>
    <row r="196" spans="2:21">
      <c r="B196" s="29">
        <f t="shared" si="77"/>
        <v>322</v>
      </c>
      <c r="C196" s="14">
        <f t="shared" si="67"/>
        <v>5.6199601914217414</v>
      </c>
      <c r="D196" s="14"/>
      <c r="E196" t="e">
        <f t="shared" si="87"/>
        <v>#NUM!</v>
      </c>
      <c r="G196" t="e">
        <f t="shared" si="78"/>
        <v>#NUM!</v>
      </c>
      <c r="H196">
        <f t="shared" si="79"/>
        <v>0.62096881828417749</v>
      </c>
      <c r="I196">
        <f t="shared" ref="I196:I215" si="90">H196*$G$2^2*PI()/4</f>
        <v>1.2380973283088131E-2</v>
      </c>
      <c r="J196" s="2">
        <f t="shared" si="88"/>
        <v>1.8969795451002837E-2</v>
      </c>
      <c r="K196">
        <f t="shared" si="80"/>
        <v>60660.398176978386</v>
      </c>
      <c r="L196" s="3">
        <f t="shared" si="89"/>
        <v>-751072.85934782051</v>
      </c>
      <c r="N196" s="49">
        <f t="shared" si="81"/>
        <v>233613.6654616055</v>
      </c>
      <c r="O196" s="3">
        <f t="shared" si="74"/>
        <v>4657.825748217806</v>
      </c>
      <c r="P196" s="3"/>
      <c r="Q196" s="3">
        <f t="shared" si="82"/>
        <v>-746415.03359960276</v>
      </c>
      <c r="R196" s="3" t="e">
        <f t="shared" si="83"/>
        <v>#NUM!</v>
      </c>
      <c r="S196" s="3" t="e">
        <f t="shared" si="84"/>
        <v>#NUM!</v>
      </c>
      <c r="T196" s="3" t="e">
        <f t="shared" si="85"/>
        <v>#NUM!</v>
      </c>
      <c r="U196" s="3" t="e">
        <f t="shared" si="86"/>
        <v>#NUM!</v>
      </c>
    </row>
    <row r="197" spans="2:21">
      <c r="B197" s="29">
        <f t="shared" si="77"/>
        <v>324</v>
      </c>
      <c r="C197" s="14">
        <f t="shared" si="67"/>
        <v>5.6548667764616276</v>
      </c>
      <c r="D197" s="14"/>
      <c r="E197" t="e">
        <f t="shared" si="87"/>
        <v>#NUM!</v>
      </c>
      <c r="G197" t="e">
        <f t="shared" si="78"/>
        <v>#NUM!</v>
      </c>
      <c r="H197">
        <f t="shared" si="79"/>
        <v>0.56400685050292487</v>
      </c>
      <c r="I197">
        <f t="shared" si="90"/>
        <v>1.1245256673032727E-2</v>
      </c>
      <c r="J197" s="2">
        <f t="shared" si="88"/>
        <v>1.7834078840947433E-2</v>
      </c>
      <c r="K197">
        <f t="shared" si="80"/>
        <v>68960.095327151212</v>
      </c>
      <c r="L197" s="3">
        <f t="shared" si="89"/>
        <v>-853836.39960870601</v>
      </c>
      <c r="N197" s="49">
        <f t="shared" si="81"/>
        <v>253918.53130158765</v>
      </c>
      <c r="O197" s="3">
        <f t="shared" ref="O197:O215" si="91">N197*$G$2^2*PI()/4</f>
        <v>5062.667334589476</v>
      </c>
      <c r="P197" s="3"/>
      <c r="Q197" s="3">
        <f t="shared" si="82"/>
        <v>-848773.73227411648</v>
      </c>
      <c r="R197" s="3" t="e">
        <f t="shared" si="83"/>
        <v>#NUM!</v>
      </c>
      <c r="S197" s="3" t="e">
        <f t="shared" si="84"/>
        <v>#NUM!</v>
      </c>
      <c r="T197" s="3" t="e">
        <f t="shared" si="85"/>
        <v>#NUM!</v>
      </c>
      <c r="U197" s="3" t="e">
        <f t="shared" si="86"/>
        <v>#NUM!</v>
      </c>
    </row>
    <row r="198" spans="2:21">
      <c r="B198" s="29">
        <f t="shared" si="77"/>
        <v>326</v>
      </c>
      <c r="C198" s="14">
        <f t="shared" si="67"/>
        <v>5.6897733615015147</v>
      </c>
      <c r="D198" s="14"/>
      <c r="E198" t="e">
        <f t="shared" si="87"/>
        <v>#NUM!</v>
      </c>
      <c r="G198" t="e">
        <f t="shared" si="78"/>
        <v>#NUM!</v>
      </c>
      <c r="H198">
        <f t="shared" si="79"/>
        <v>0.50878191278154306</v>
      </c>
      <c r="I198">
        <f t="shared" si="90"/>
        <v>1.0144173239603819E-2</v>
      </c>
      <c r="J198" s="2">
        <f t="shared" si="88"/>
        <v>1.6732995407518523E-2</v>
      </c>
      <c r="K198">
        <f t="shared" si="80"/>
        <v>77051.368493476853</v>
      </c>
      <c r="L198" s="3">
        <f t="shared" si="89"/>
        <v>-954019.31721940613</v>
      </c>
      <c r="N198" s="49">
        <f t="shared" si="81"/>
        <v>276731.33258496749</v>
      </c>
      <c r="O198" s="3">
        <f t="shared" si="91"/>
        <v>5517.5125295259268</v>
      </c>
      <c r="P198" s="3"/>
      <c r="Q198" s="3">
        <f t="shared" si="82"/>
        <v>-948501.80468988023</v>
      </c>
      <c r="R198" s="3" t="e">
        <f t="shared" si="83"/>
        <v>#NUM!</v>
      </c>
      <c r="S198" s="3" t="e">
        <f t="shared" si="84"/>
        <v>#NUM!</v>
      </c>
      <c r="T198" s="3" t="e">
        <f t="shared" si="85"/>
        <v>#NUM!</v>
      </c>
      <c r="U198" s="3" t="e">
        <f t="shared" si="86"/>
        <v>#NUM!</v>
      </c>
    </row>
    <row r="199" spans="2:21">
      <c r="B199" s="29">
        <f t="shared" si="77"/>
        <v>328</v>
      </c>
      <c r="C199" s="14">
        <f t="shared" si="67"/>
        <v>5.7246799465414009</v>
      </c>
      <c r="D199" s="14"/>
      <c r="E199" t="e">
        <f t="shared" si="87"/>
        <v>#NUM!</v>
      </c>
      <c r="G199" t="e">
        <f t="shared" si="78"/>
        <v>#NUM!</v>
      </c>
      <c r="H199">
        <f t="shared" si="79"/>
        <v>0.4554977907204214</v>
      </c>
      <c r="I199">
        <f t="shared" si="90"/>
        <v>9.0817860919296042E-3</v>
      </c>
      <c r="J199" s="2">
        <f t="shared" si="88"/>
        <v>1.5670608259844308E-2</v>
      </c>
      <c r="K199">
        <f t="shared" si="80"/>
        <v>84897.954078771523</v>
      </c>
      <c r="L199" s="3">
        <f t="shared" si="89"/>
        <v>-1051172.6107812226</v>
      </c>
      <c r="N199" s="49">
        <f t="shared" si="81"/>
        <v>302354.8332975037</v>
      </c>
      <c r="O199" s="3">
        <f t="shared" si="91"/>
        <v>6028.3978886614941</v>
      </c>
      <c r="P199" s="3"/>
      <c r="Q199" s="3">
        <f t="shared" si="82"/>
        <v>-1045144.2128925611</v>
      </c>
      <c r="R199" s="3" t="e">
        <f t="shared" si="83"/>
        <v>#NUM!</v>
      </c>
      <c r="S199" s="3" t="e">
        <f t="shared" si="84"/>
        <v>#NUM!</v>
      </c>
      <c r="T199" s="3" t="e">
        <f t="shared" si="85"/>
        <v>#NUM!</v>
      </c>
      <c r="U199" s="3" t="e">
        <f t="shared" si="86"/>
        <v>#NUM!</v>
      </c>
    </row>
    <row r="200" spans="2:21">
      <c r="B200" s="29">
        <f t="shared" si="77"/>
        <v>330</v>
      </c>
      <c r="C200" s="14">
        <f t="shared" si="67"/>
        <v>5.7595865315812871</v>
      </c>
      <c r="D200" s="14"/>
      <c r="E200" t="e">
        <f t="shared" si="87"/>
        <v>#NUM!</v>
      </c>
      <c r="G200" t="e">
        <f t="shared" si="78"/>
        <v>#NUM!</v>
      </c>
      <c r="H200">
        <f t="shared" si="79"/>
        <v>0.4043521071210171</v>
      </c>
      <c r="I200">
        <f t="shared" si="90"/>
        <v>8.0620354642906601E-3</v>
      </c>
      <c r="J200" s="2">
        <f t="shared" si="88"/>
        <v>1.4650857632205364E-2</v>
      </c>
      <c r="K200">
        <f t="shared" si="80"/>
        <v>92464.621342623781</v>
      </c>
      <c r="L200" s="3">
        <f t="shared" si="89"/>
        <v>-1144860.0673161172</v>
      </c>
      <c r="N200" s="49">
        <f t="shared" si="81"/>
        <v>331106.49760405871</v>
      </c>
      <c r="O200" s="3">
        <f t="shared" si="91"/>
        <v>6601.6530620973854</v>
      </c>
      <c r="P200" s="3"/>
      <c r="Q200" s="3">
        <f t="shared" si="82"/>
        <v>-1138258.4142540197</v>
      </c>
      <c r="R200" s="3" t="e">
        <f t="shared" si="83"/>
        <v>#NUM!</v>
      </c>
      <c r="S200" s="3" t="e">
        <f t="shared" si="84"/>
        <v>#NUM!</v>
      </c>
      <c r="T200" s="3" t="e">
        <f t="shared" si="85"/>
        <v>#NUM!</v>
      </c>
      <c r="U200" s="3" t="e">
        <f t="shared" si="86"/>
        <v>#NUM!</v>
      </c>
    </row>
    <row r="201" spans="2:21">
      <c r="B201" s="29">
        <f t="shared" si="77"/>
        <v>332</v>
      </c>
      <c r="C201" s="14">
        <f t="shared" si="67"/>
        <v>5.7944931166211742</v>
      </c>
      <c r="D201" s="14"/>
      <c r="E201" t="e">
        <f t="shared" si="87"/>
        <v>#NUM!</v>
      </c>
      <c r="G201" t="e">
        <f t="shared" si="78"/>
        <v>#NUM!</v>
      </c>
      <c r="H201">
        <f t="shared" si="79"/>
        <v>0.35553543469087501</v>
      </c>
      <c r="I201">
        <f t="shared" si="90"/>
        <v>7.088721025094038E-3</v>
      </c>
      <c r="J201" s="2">
        <f t="shared" si="88"/>
        <v>1.3677543193008741E-2</v>
      </c>
      <c r="K201">
        <f t="shared" si="80"/>
        <v>99717.340390593439</v>
      </c>
      <c r="L201" s="3">
        <f t="shared" si="89"/>
        <v>-1234660.3422419801</v>
      </c>
      <c r="N201" s="49">
        <f t="shared" si="81"/>
        <v>363305.43112627848</v>
      </c>
      <c r="O201" s="3">
        <f t="shared" si="91"/>
        <v>7243.6404275565237</v>
      </c>
      <c r="P201" s="3"/>
      <c r="Q201" s="3">
        <f t="shared" si="82"/>
        <v>-1227416.7018144235</v>
      </c>
      <c r="R201" s="3" t="e">
        <f t="shared" si="83"/>
        <v>#NUM!</v>
      </c>
      <c r="S201" s="3" t="e">
        <f t="shared" si="84"/>
        <v>#NUM!</v>
      </c>
      <c r="T201" s="3" t="e">
        <f t="shared" si="85"/>
        <v>#NUM!</v>
      </c>
      <c r="U201" s="3" t="e">
        <f t="shared" si="86"/>
        <v>#NUM!</v>
      </c>
    </row>
    <row r="202" spans="2:21">
      <c r="B202" s="29">
        <f t="shared" si="77"/>
        <v>334</v>
      </c>
      <c r="C202" s="14">
        <f t="shared" si="67"/>
        <v>5.8293997016610604</v>
      </c>
      <c r="D202" s="14"/>
      <c r="E202" t="e">
        <f t="shared" si="87"/>
        <v>#NUM!</v>
      </c>
      <c r="G202" t="e">
        <f t="shared" si="78"/>
        <v>#NUM!</v>
      </c>
      <c r="H202">
        <f t="shared" si="79"/>
        <v>0.30923043899240793</v>
      </c>
      <c r="I202">
        <f t="shared" si="90"/>
        <v>6.1654847888521916E-3</v>
      </c>
      <c r="J202" s="2">
        <f t="shared" si="88"/>
        <v>1.2754306956766895E-2</v>
      </c>
      <c r="K202">
        <f t="shared" si="80"/>
        <v>106623.4445114633</v>
      </c>
      <c r="L202" s="3">
        <f t="shared" si="89"/>
        <v>-1320168.9693677421</v>
      </c>
      <c r="N202" s="49">
        <f t="shared" si="81"/>
        <v>399251.03513697279</v>
      </c>
      <c r="O202" s="3">
        <f t="shared" si="91"/>
        <v>7960.3294943772744</v>
      </c>
      <c r="P202" s="3"/>
      <c r="Q202" s="3">
        <f t="shared" si="82"/>
        <v>-1312208.6398733647</v>
      </c>
      <c r="R202" s="3" t="e">
        <f t="shared" si="83"/>
        <v>#NUM!</v>
      </c>
      <c r="S202" s="3" t="e">
        <f t="shared" si="84"/>
        <v>#NUM!</v>
      </c>
      <c r="T202" s="3" t="e">
        <f t="shared" si="85"/>
        <v>#NUM!</v>
      </c>
      <c r="U202" s="3" t="e">
        <f t="shared" si="86"/>
        <v>#NUM!</v>
      </c>
    </row>
    <row r="203" spans="2:21">
      <c r="B203" s="29">
        <f t="shared" si="77"/>
        <v>336</v>
      </c>
      <c r="C203" s="14">
        <f t="shared" si="67"/>
        <v>5.8643062867009474</v>
      </c>
      <c r="D203" s="14"/>
      <c r="E203" t="e">
        <f t="shared" si="87"/>
        <v>#NUM!</v>
      </c>
      <c r="G203" t="e">
        <f t="shared" si="78"/>
        <v>#NUM!</v>
      </c>
      <c r="H203">
        <f t="shared" si="79"/>
        <v>0.26561105572390326</v>
      </c>
      <c r="I203">
        <f t="shared" si="90"/>
        <v>5.2957947126831949E-3</v>
      </c>
      <c r="J203" s="2">
        <f t="shared" si="88"/>
        <v>1.1884616880597899E-2</v>
      </c>
      <c r="K203">
        <f t="shared" si="80"/>
        <v>113151.78607586208</v>
      </c>
      <c r="L203" s="3">
        <f t="shared" si="89"/>
        <v>-1401000.2911679521</v>
      </c>
      <c r="N203" s="49">
        <f t="shared" si="81"/>
        <v>439190.37835834542</v>
      </c>
      <c r="O203" s="3">
        <f t="shared" si="91"/>
        <v>8756.6463573306191</v>
      </c>
      <c r="P203" s="3"/>
      <c r="Q203" s="3">
        <f t="shared" si="82"/>
        <v>-1392243.6448106214</v>
      </c>
      <c r="R203" s="3" t="e">
        <f t="shared" si="83"/>
        <v>#NUM!</v>
      </c>
      <c r="S203" s="3" t="e">
        <f t="shared" si="84"/>
        <v>#NUM!</v>
      </c>
      <c r="T203" s="3" t="e">
        <f t="shared" si="85"/>
        <v>#NUM!</v>
      </c>
      <c r="U203" s="3" t="e">
        <f t="shared" si="86"/>
        <v>#NUM!</v>
      </c>
    </row>
    <row r="204" spans="2:21">
      <c r="B204" s="29">
        <f t="shared" si="77"/>
        <v>338</v>
      </c>
      <c r="C204" s="14">
        <f t="shared" si="67"/>
        <v>5.8992128717408336</v>
      </c>
      <c r="D204" s="14"/>
      <c r="E204">
        <f t="shared" si="87"/>
        <v>-1.2751675942907768</v>
      </c>
      <c r="G204">
        <f t="shared" si="78"/>
        <v>-73.061721324711954</v>
      </c>
      <c r="H204">
        <f t="shared" si="79"/>
        <v>0.22484170625910579</v>
      </c>
      <c r="I204">
        <f t="shared" si="90"/>
        <v>4.4829290556164291E-3</v>
      </c>
      <c r="J204" s="2">
        <f t="shared" si="88"/>
        <v>1.1071751223531132E-2</v>
      </c>
      <c r="K204">
        <f t="shared" si="80"/>
        <v>119272.88524069142</v>
      </c>
      <c r="L204" s="3">
        <f t="shared" si="89"/>
        <v>-1476789.2999816912</v>
      </c>
      <c r="N204" s="49">
        <f t="shared" si="81"/>
        <v>483271.05907106877</v>
      </c>
      <c r="O204" s="3">
        <f t="shared" si="91"/>
        <v>9635.5338539887925</v>
      </c>
      <c r="P204" s="3"/>
      <c r="Q204" s="3">
        <f t="shared" si="82"/>
        <v>-1467153.7661277023</v>
      </c>
      <c r="R204" s="3">
        <f t="shared" si="83"/>
        <v>4817398.297830658</v>
      </c>
      <c r="S204" s="3">
        <f t="shared" si="84"/>
        <v>-5035858.0731990878</v>
      </c>
      <c r="T204" s="3">
        <f t="shared" si="85"/>
        <v>17217669.702446364</v>
      </c>
      <c r="U204" s="3">
        <f t="shared" si="86"/>
        <v>1525042.2164171361</v>
      </c>
    </row>
    <row r="205" spans="2:21">
      <c r="B205" s="29">
        <f t="shared" si="77"/>
        <v>340</v>
      </c>
      <c r="C205" s="14">
        <f t="shared" si="67"/>
        <v>5.9341194567807207</v>
      </c>
      <c r="D205" s="14"/>
      <c r="E205">
        <f t="shared" si="87"/>
        <v>-1.06214956809322</v>
      </c>
      <c r="G205">
        <f t="shared" si="78"/>
        <v>-60.856687463384752</v>
      </c>
      <c r="H205">
        <f t="shared" si="79"/>
        <v>0.18707655519047364</v>
      </c>
      <c r="I205">
        <f t="shared" si="90"/>
        <v>3.7299615753740552E-3</v>
      </c>
      <c r="J205" s="2">
        <f t="shared" si="88"/>
        <v>1.0318783743288758E-2</v>
      </c>
      <c r="K205">
        <f t="shared" si="80"/>
        <v>124959.07073859741</v>
      </c>
      <c r="L205" s="3">
        <f t="shared" si="89"/>
        <v>-1547193.381211662</v>
      </c>
      <c r="N205" s="49">
        <f t="shared" si="81"/>
        <v>531476.82128157513</v>
      </c>
      <c r="O205" s="3">
        <f t="shared" si="91"/>
        <v>10596.667869813155</v>
      </c>
      <c r="P205" s="3"/>
      <c r="Q205" s="3">
        <f t="shared" si="82"/>
        <v>-1536596.7133418489</v>
      </c>
      <c r="R205" s="3">
        <f t="shared" si="83"/>
        <v>2755814.9691714663</v>
      </c>
      <c r="S205" s="3">
        <f t="shared" si="84"/>
        <v>-3155256.8205714258</v>
      </c>
      <c r="T205" s="3">
        <f t="shared" si="85"/>
        <v>6396700.411398015</v>
      </c>
      <c r="U205" s="3">
        <f t="shared" si="86"/>
        <v>-1029545.6276378798</v>
      </c>
    </row>
    <row r="206" spans="2:21">
      <c r="B206" s="29">
        <f t="shared" si="77"/>
        <v>342</v>
      </c>
      <c r="C206" s="14">
        <f t="shared" si="67"/>
        <v>5.9690260418206069</v>
      </c>
      <c r="D206" s="14"/>
      <c r="E206">
        <f t="shared" si="87"/>
        <v>-0.90938379337262953</v>
      </c>
      <c r="G206">
        <f t="shared" si="78"/>
        <v>-52.103853317848596</v>
      </c>
      <c r="H206">
        <f t="shared" si="79"/>
        <v>0.15245881342193912</v>
      </c>
      <c r="I206">
        <f t="shared" si="90"/>
        <v>3.0397476333256374E-3</v>
      </c>
      <c r="J206" s="2">
        <f t="shared" si="88"/>
        <v>9.6285698012403415E-3</v>
      </c>
      <c r="K206">
        <f t="shared" si="80"/>
        <v>130184.6120700216</v>
      </c>
      <c r="L206" s="3">
        <f t="shared" si="89"/>
        <v>-1611893.9500734485</v>
      </c>
      <c r="N206" s="49">
        <f t="shared" si="81"/>
        <v>583545.07924276986</v>
      </c>
      <c r="O206" s="3">
        <f t="shared" si="91"/>
        <v>11634.812929166963</v>
      </c>
      <c r="P206" s="3"/>
      <c r="Q206" s="3">
        <f t="shared" si="82"/>
        <v>-1600259.1371442815</v>
      </c>
      <c r="R206" s="3">
        <f t="shared" si="83"/>
        <v>2055908.6089089236</v>
      </c>
      <c r="S206" s="3">
        <f t="shared" si="84"/>
        <v>-2605300.2733273539</v>
      </c>
      <c r="T206" s="3">
        <f t="shared" si="85"/>
        <v>3988382.285876743</v>
      </c>
      <c r="U206" s="3">
        <f t="shared" si="86"/>
        <v>-1443470.8594135672</v>
      </c>
    </row>
    <row r="207" spans="2:21">
      <c r="B207" s="29">
        <f t="shared" si="77"/>
        <v>344</v>
      </c>
      <c r="C207" s="14">
        <f t="shared" si="67"/>
        <v>6.003932626860494</v>
      </c>
      <c r="D207" s="14"/>
      <c r="E207">
        <f t="shared" si="87"/>
        <v>-0.78085224124604546</v>
      </c>
      <c r="G207">
        <f t="shared" si="78"/>
        <v>-44.73953784672959</v>
      </c>
      <c r="H207">
        <f t="shared" si="79"/>
        <v>0.12112009014040694</v>
      </c>
      <c r="I207">
        <f t="shared" si="90"/>
        <v>2.4149112739946643E-3</v>
      </c>
      <c r="J207" s="2">
        <f t="shared" si="88"/>
        <v>9.0037334419093683E-3</v>
      </c>
      <c r="K207">
        <f t="shared" si="80"/>
        <v>134925.84245700127</v>
      </c>
      <c r="L207" s="3">
        <f t="shared" si="89"/>
        <v>-1670597.9739604376</v>
      </c>
      <c r="N207" s="49">
        <f t="shared" si="81"/>
        <v>638869.66766207898</v>
      </c>
      <c r="O207" s="3">
        <f t="shared" si="91"/>
        <v>12737.88321377479</v>
      </c>
      <c r="P207" s="3"/>
      <c r="Q207" s="3">
        <f t="shared" si="82"/>
        <v>-1657860.0907466628</v>
      </c>
      <c r="R207" s="3">
        <f t="shared" si="83"/>
        <v>1642855.1926634114</v>
      </c>
      <c r="S207" s="3">
        <f t="shared" si="84"/>
        <v>-2333982.2759720497</v>
      </c>
      <c r="T207" s="3">
        <f t="shared" si="85"/>
        <v>2866594.4648126331</v>
      </c>
      <c r="U207" s="3">
        <f t="shared" si="86"/>
        <v>-1606057.7093779393</v>
      </c>
    </row>
    <row r="208" spans="2:21">
      <c r="B208" s="29">
        <f t="shared" si="77"/>
        <v>346</v>
      </c>
      <c r="C208" s="14">
        <f t="shared" si="67"/>
        <v>6.0388392119003802</v>
      </c>
      <c r="D208" s="14"/>
      <c r="E208">
        <f t="shared" si="87"/>
        <v>-0.66592541884053935</v>
      </c>
      <c r="G208">
        <f t="shared" si="78"/>
        <v>-38.154715970044542</v>
      </c>
      <c r="H208">
        <f t="shared" si="79"/>
        <v>9.3179796762622849E-2</v>
      </c>
      <c r="I208">
        <f t="shared" si="90"/>
        <v>1.8578333408581249E-3</v>
      </c>
      <c r="J208" s="2">
        <f t="shared" si="88"/>
        <v>8.4466555087728285E-3</v>
      </c>
      <c r="K208">
        <f t="shared" si="80"/>
        <v>139161.27196262337</v>
      </c>
      <c r="L208" s="3">
        <f t="shared" si="89"/>
        <v>-1723039.3730437853</v>
      </c>
      <c r="N208" s="49">
        <f t="shared" si="81"/>
        <v>696399.35875569924</v>
      </c>
      <c r="O208" s="3">
        <f t="shared" si="91"/>
        <v>13884.919179900329</v>
      </c>
      <c r="P208" s="3"/>
      <c r="Q208" s="3">
        <f t="shared" si="82"/>
        <v>-1709154.453863885</v>
      </c>
      <c r="R208" s="3">
        <f t="shared" si="83"/>
        <v>1342785.9476643128</v>
      </c>
      <c r="S208" s="3">
        <f t="shared" si="84"/>
        <v>-2173541.5911381822</v>
      </c>
      <c r="T208" s="3">
        <f t="shared" si="85"/>
        <v>2182732.0788256004</v>
      </c>
      <c r="U208" s="3">
        <f t="shared" si="86"/>
        <v>-1695865.3578305424</v>
      </c>
    </row>
    <row r="209" spans="2:21">
      <c r="B209" s="29">
        <f t="shared" si="77"/>
        <v>348</v>
      </c>
      <c r="C209" s="14">
        <f t="shared" si="67"/>
        <v>6.0737457969402664</v>
      </c>
      <c r="D209" s="14"/>
      <c r="E209">
        <f t="shared" si="87"/>
        <v>-0.55970528971058586</v>
      </c>
      <c r="G209">
        <f t="shared" si="78"/>
        <v>-32.068750871563594</v>
      </c>
      <c r="H209">
        <f t="shared" si="79"/>
        <v>6.8744605706308248E-2</v>
      </c>
      <c r="I209">
        <f t="shared" si="90"/>
        <v>1.3706406852408569E-3</v>
      </c>
      <c r="J209" s="2">
        <f t="shared" si="88"/>
        <v>7.9594628531555606E-3</v>
      </c>
      <c r="K209">
        <f t="shared" si="80"/>
        <v>142871.69022768858</v>
      </c>
      <c r="L209" s="3">
        <f t="shared" si="89"/>
        <v>-1768980.2923168235</v>
      </c>
      <c r="N209" s="49">
        <f t="shared" si="81"/>
        <v>754552.98606211809</v>
      </c>
      <c r="O209" s="3">
        <f t="shared" si="91"/>
        <v>15044.395283684236</v>
      </c>
      <c r="P209" s="3"/>
      <c r="Q209" s="3">
        <f t="shared" si="82"/>
        <v>-1753935.8970331394</v>
      </c>
      <c r="R209" s="3">
        <f t="shared" si="83"/>
        <v>1098909.3483717185</v>
      </c>
      <c r="S209" s="3">
        <f t="shared" si="84"/>
        <v>-2069756.7216560012</v>
      </c>
      <c r="T209" s="3">
        <f t="shared" si="85"/>
        <v>1698772.221270584</v>
      </c>
      <c r="U209" s="3">
        <f t="shared" si="86"/>
        <v>-1754911.1356298663</v>
      </c>
    </row>
    <row r="210" spans="2:21">
      <c r="B210" s="29">
        <f t="shared" si="77"/>
        <v>350</v>
      </c>
      <c r="C210" s="14">
        <f t="shared" si="67"/>
        <v>6.1086523819801535</v>
      </c>
      <c r="D210" s="14"/>
      <c r="E210">
        <f t="shared" si="87"/>
        <v>-0.45943191322190174</v>
      </c>
      <c r="G210">
        <f t="shared" si="78"/>
        <v>-26.323509601235653</v>
      </c>
      <c r="H210">
        <f t="shared" si="79"/>
        <v>4.7907966573012613E-2</v>
      </c>
      <c r="I210">
        <f t="shared" si="90"/>
        <v>9.5519651989369771E-4</v>
      </c>
      <c r="J210" s="2">
        <f t="shared" si="88"/>
        <v>7.5440186878084018E-3</v>
      </c>
      <c r="K210">
        <f t="shared" si="80"/>
        <v>146040.25832644795</v>
      </c>
      <c r="L210" s="3">
        <f t="shared" si="89"/>
        <v>-1808212.2389161563</v>
      </c>
      <c r="N210" s="49">
        <f t="shared" si="81"/>
        <v>811183.48166648636</v>
      </c>
      <c r="O210" s="3">
        <f t="shared" si="91"/>
        <v>16173.502949706941</v>
      </c>
      <c r="P210" s="3"/>
      <c r="Q210" s="3">
        <f t="shared" si="82"/>
        <v>-1792038.7359664494</v>
      </c>
      <c r="R210" s="3">
        <f t="shared" si="83"/>
        <v>886595.81290984666</v>
      </c>
      <c r="S210" s="3">
        <f t="shared" si="84"/>
        <v>-1999363.6404299997</v>
      </c>
      <c r="T210" s="3">
        <f t="shared" si="85"/>
        <v>1321326.2008996927</v>
      </c>
      <c r="U210" s="3">
        <f t="shared" si="86"/>
        <v>-1797221.5877937537</v>
      </c>
    </row>
    <row r="211" spans="2:21">
      <c r="B211" s="29">
        <f t="shared" si="77"/>
        <v>352</v>
      </c>
      <c r="C211" s="14">
        <f t="shared" si="67"/>
        <v>6.1435589670200397</v>
      </c>
      <c r="D211" s="14"/>
      <c r="E211">
        <f t="shared" si="87"/>
        <v>-0.3633433159302345</v>
      </c>
      <c r="G211">
        <f t="shared" si="78"/>
        <v>-20.81803851709093</v>
      </c>
      <c r="H211">
        <f t="shared" si="79"/>
        <v>3.0749682056067432E-2</v>
      </c>
      <c r="I211">
        <f t="shared" si="90"/>
        <v>6.1309196338003304E-4</v>
      </c>
      <c r="J211" s="2">
        <f t="shared" si="88"/>
        <v>7.2019141312947375E-3</v>
      </c>
      <c r="K211">
        <f t="shared" si="80"/>
        <v>148652.58929601556</v>
      </c>
      <c r="L211" s="3">
        <f t="shared" si="89"/>
        <v>-1840557.0792047358</v>
      </c>
      <c r="N211" s="49">
        <f t="shared" si="81"/>
        <v>863630.75721440336</v>
      </c>
      <c r="O211" s="3">
        <f t="shared" si="91"/>
        <v>17219.204920900534</v>
      </c>
      <c r="P211" s="3"/>
      <c r="Q211" s="3">
        <f t="shared" si="82"/>
        <v>-1823337.8742838353</v>
      </c>
      <c r="R211" s="3">
        <f t="shared" si="83"/>
        <v>693278.04032741569</v>
      </c>
      <c r="S211" s="3">
        <f t="shared" si="84"/>
        <v>-1950691.0173059488</v>
      </c>
      <c r="T211" s="3">
        <f t="shared" si="85"/>
        <v>1005966.3832570883</v>
      </c>
      <c r="U211" s="3">
        <f t="shared" si="86"/>
        <v>-1828482.2195544427</v>
      </c>
    </row>
    <row r="212" spans="2:21">
      <c r="B212" s="29">
        <f t="shared" si="77"/>
        <v>354</v>
      </c>
      <c r="C212" s="14">
        <f t="shared" si="67"/>
        <v>6.1784655520599268</v>
      </c>
      <c r="D212" s="14"/>
      <c r="E212">
        <f t="shared" si="87"/>
        <v>-0.27020656601494064</v>
      </c>
      <c r="G212">
        <f t="shared" si="78"/>
        <v>-15.481695829379163</v>
      </c>
      <c r="H212">
        <f t="shared" si="79"/>
        <v>1.7335545601780158E-2</v>
      </c>
      <c r="I212">
        <f t="shared" si="90"/>
        <v>3.456388157080913E-4</v>
      </c>
      <c r="J212" s="2">
        <f t="shared" si="88"/>
        <v>6.9344609836227951E-3</v>
      </c>
      <c r="K212">
        <f t="shared" si="80"/>
        <v>150696.81694896464</v>
      </c>
      <c r="L212" s="3">
        <f t="shared" si="89"/>
        <v>-1865867.890781984</v>
      </c>
      <c r="N212" s="49">
        <f t="shared" si="81"/>
        <v>908899.07476276078</v>
      </c>
      <c r="O212" s="3">
        <f t="shared" si="91"/>
        <v>18121.771706275053</v>
      </c>
      <c r="P212" s="3"/>
      <c r="Q212" s="3">
        <f t="shared" si="82"/>
        <v>-1847746.119075709</v>
      </c>
      <c r="R212" s="3">
        <f t="shared" si="83"/>
        <v>511789.71146056888</v>
      </c>
      <c r="S212" s="3">
        <f t="shared" si="84"/>
        <v>-1917314.3793640721</v>
      </c>
      <c r="T212" s="3">
        <f t="shared" si="85"/>
        <v>728563.4957145208</v>
      </c>
      <c r="U212" s="3">
        <f t="shared" si="86"/>
        <v>-1851300.3739171969</v>
      </c>
    </row>
    <row r="213" spans="2:21">
      <c r="B213" s="29">
        <f t="shared" si="77"/>
        <v>356</v>
      </c>
      <c r="C213" s="14">
        <f t="shared" si="67"/>
        <v>6.213372137099813</v>
      </c>
      <c r="D213" s="14"/>
      <c r="E213">
        <f t="shared" si="87"/>
        <v>-0.17909035960834355</v>
      </c>
      <c r="G213">
        <f t="shared" si="78"/>
        <v>-10.261121757038277</v>
      </c>
      <c r="H213">
        <f t="shared" si="79"/>
        <v>7.7170425569270205E-3</v>
      </c>
      <c r="I213">
        <f t="shared" si="90"/>
        <v>1.5386359976298034E-4</v>
      </c>
      <c r="J213" s="2">
        <f t="shared" si="88"/>
        <v>6.7426857676776844E-3</v>
      </c>
      <c r="K213">
        <f t="shared" si="80"/>
        <v>152163.65263541453</v>
      </c>
      <c r="L213" s="3">
        <f t="shared" si="89"/>
        <v>-1884029.6652893175</v>
      </c>
      <c r="N213" s="49">
        <f t="shared" si="81"/>
        <v>943970.39854279009</v>
      </c>
      <c r="O213" s="3">
        <f t="shared" si="91"/>
        <v>18821.029237309987</v>
      </c>
      <c r="P213" s="3"/>
      <c r="Q213" s="3">
        <f t="shared" si="82"/>
        <v>-1865208.6360520076</v>
      </c>
      <c r="R213" s="3">
        <f t="shared" si="83"/>
        <v>337658.57591156167</v>
      </c>
      <c r="S213" s="3">
        <f t="shared" si="84"/>
        <v>-1895525.4073447853</v>
      </c>
      <c r="T213" s="3">
        <f t="shared" si="85"/>
        <v>474536.09859165701</v>
      </c>
      <c r="U213" s="3">
        <f t="shared" si="86"/>
        <v>-1866971.2906731674</v>
      </c>
    </row>
    <row r="214" spans="2:21">
      <c r="B214" s="29">
        <f t="shared" si="77"/>
        <v>358</v>
      </c>
      <c r="C214" s="14">
        <f t="shared" si="67"/>
        <v>6.2482787221397</v>
      </c>
      <c r="D214" s="14"/>
      <c r="E214">
        <f t="shared" si="87"/>
        <v>-8.9239968849846196E-2</v>
      </c>
      <c r="G214">
        <f t="shared" si="78"/>
        <v>-5.113073578975122</v>
      </c>
      <c r="H214">
        <f t="shared" si="79"/>
        <v>1.931116232093123E-3</v>
      </c>
      <c r="I214">
        <f t="shared" si="90"/>
        <v>3.8502897041025199E-5</v>
      </c>
      <c r="J214" s="2">
        <f t="shared" si="88"/>
        <v>6.627325064955729E-3</v>
      </c>
      <c r="K214">
        <f t="shared" si="80"/>
        <v>153046.42967935055</v>
      </c>
      <c r="L214" s="3">
        <f t="shared" si="89"/>
        <v>-1894959.8586029392</v>
      </c>
      <c r="N214" s="49">
        <f t="shared" si="81"/>
        <v>966220.2829940432</v>
      </c>
      <c r="O214" s="3">
        <f t="shared" si="91"/>
        <v>19264.650908530035</v>
      </c>
      <c r="P214" s="3"/>
      <c r="Q214" s="3">
        <f t="shared" si="82"/>
        <v>-1875695.2076944092</v>
      </c>
      <c r="R214" s="3">
        <f t="shared" si="83"/>
        <v>167832.74586749155</v>
      </c>
      <c r="S214" s="3">
        <f t="shared" si="84"/>
        <v>-1883188.8760167407</v>
      </c>
      <c r="T214" s="3">
        <f t="shared" si="85"/>
        <v>234122.95782002027</v>
      </c>
      <c r="U214" s="3">
        <f t="shared" si="86"/>
        <v>-1876161.0092169624</v>
      </c>
    </row>
    <row r="215" spans="2:21">
      <c r="B215" s="29">
        <f t="shared" si="77"/>
        <v>360</v>
      </c>
      <c r="C215" s="14">
        <f t="shared" si="67"/>
        <v>6.2831853071795862</v>
      </c>
      <c r="D215" s="14"/>
      <c r="E215">
        <f t="shared" si="87"/>
        <v>-6.2572335941168649E-16</v>
      </c>
      <c r="G215">
        <f t="shared" si="78"/>
        <v>-3.5851307637037156E-14</v>
      </c>
      <c r="H215">
        <f t="shared" si="79"/>
        <v>0</v>
      </c>
      <c r="I215">
        <f t="shared" si="90"/>
        <v>0</v>
      </c>
      <c r="J215" s="2">
        <f t="shared" si="88"/>
        <v>6.5888221679147041E-3</v>
      </c>
      <c r="K215">
        <f t="shared" si="80"/>
        <v>153341.13527368032</v>
      </c>
      <c r="L215" s="3">
        <f t="shared" si="89"/>
        <v>-1898608.7857457069</v>
      </c>
      <c r="N215" s="49">
        <f t="shared" si="81"/>
        <v>6534880</v>
      </c>
      <c r="O215" s="3">
        <f t="shared" si="91"/>
        <v>130293.45807048316</v>
      </c>
      <c r="P215" s="3"/>
      <c r="Q215" s="3">
        <f t="shared" si="82"/>
        <v>-1768315.3276752238</v>
      </c>
      <c r="R215" s="3">
        <f t="shared" si="83"/>
        <v>1.1064762073321183E-9</v>
      </c>
      <c r="S215" s="3">
        <f t="shared" si="84"/>
        <v>-1768315.3276752238</v>
      </c>
      <c r="T215" s="3">
        <f t="shared" si="85"/>
        <v>2.0038692715645955E-9</v>
      </c>
      <c r="U215" s="3">
        <f t="shared" si="86"/>
        <v>-1768315.3276752238</v>
      </c>
    </row>
    <row r="216" spans="2:21">
      <c r="B216" s="29"/>
      <c r="C216" s="14"/>
      <c r="D216" s="14"/>
      <c r="J216" s="2"/>
      <c r="L216" s="3"/>
      <c r="N216" s="49"/>
      <c r="O216" s="3"/>
      <c r="P216" s="3"/>
      <c r="Q216" s="3"/>
      <c r="R216" s="3"/>
      <c r="S216" s="3"/>
      <c r="T216" s="3"/>
      <c r="U216" s="3"/>
    </row>
    <row r="217" spans="2:21">
      <c r="B217" s="29"/>
      <c r="C217" s="14"/>
      <c r="D217" s="14"/>
      <c r="J217" s="2"/>
      <c r="L217" s="3"/>
      <c r="N217" s="49"/>
      <c r="O217" s="3"/>
      <c r="P217" s="3"/>
      <c r="Q217" s="3"/>
      <c r="R217" s="3"/>
      <c r="S217" s="3"/>
      <c r="T217" s="3"/>
      <c r="U217" s="3"/>
    </row>
    <row r="218" spans="2:21">
      <c r="B218" s="29"/>
      <c r="C218" s="14"/>
      <c r="D218" s="14"/>
      <c r="J218" s="2"/>
      <c r="L218" s="3"/>
      <c r="N218" s="49"/>
      <c r="O218" s="3"/>
      <c r="P218" s="3"/>
      <c r="Q218" s="3"/>
      <c r="R218" s="3"/>
      <c r="S218" s="3"/>
      <c r="T218" s="3"/>
      <c r="U218" s="3"/>
    </row>
    <row r="219" spans="2:21">
      <c r="B219" s="29"/>
      <c r="C219" s="14"/>
      <c r="D219" s="14"/>
      <c r="J219" s="2"/>
      <c r="L219" s="3"/>
      <c r="N219" s="49"/>
      <c r="O219" s="3"/>
      <c r="P219" s="3"/>
      <c r="Q219" s="3"/>
      <c r="R219" s="3"/>
      <c r="S219" s="3"/>
      <c r="T219" s="3"/>
      <c r="U219" s="3"/>
    </row>
    <row r="220" spans="2:21">
      <c r="B220" s="29"/>
      <c r="C220" s="14"/>
      <c r="D220" s="14"/>
      <c r="J220" s="2"/>
      <c r="L220" s="3"/>
      <c r="N220" s="49"/>
      <c r="O220" s="3"/>
      <c r="P220" s="3"/>
      <c r="Q220" s="3"/>
      <c r="R220" s="3"/>
      <c r="S220" s="3"/>
      <c r="T220" s="3"/>
      <c r="U220" s="3"/>
    </row>
    <row r="221" spans="2:21">
      <c r="B221" s="29"/>
      <c r="C221" s="14"/>
      <c r="D221" s="14"/>
      <c r="J221" s="2"/>
      <c r="L221" s="3"/>
      <c r="N221" s="49"/>
      <c r="O221" s="3"/>
      <c r="P221" s="3"/>
      <c r="Q221" s="3"/>
      <c r="R221" s="3"/>
      <c r="S221" s="3"/>
      <c r="T221" s="3"/>
      <c r="U221" s="3"/>
    </row>
    <row r="222" spans="2:21">
      <c r="B222" s="29"/>
      <c r="C222" s="14"/>
      <c r="D222" s="14"/>
      <c r="J222" s="2"/>
      <c r="L222" s="3"/>
      <c r="N222" s="49"/>
      <c r="O222" s="3"/>
      <c r="P222" s="3"/>
      <c r="Q222" s="3"/>
      <c r="R222" s="3"/>
      <c r="S222" s="3"/>
      <c r="T222" s="3"/>
      <c r="U222" s="3"/>
    </row>
    <row r="223" spans="2:21">
      <c r="B223" s="29"/>
      <c r="C223" s="14"/>
      <c r="D223" s="14"/>
      <c r="J223" s="2"/>
      <c r="L223" s="3"/>
      <c r="N223" s="49"/>
      <c r="O223" s="3"/>
      <c r="P223" s="3"/>
      <c r="Q223" s="3"/>
      <c r="R223" s="3"/>
      <c r="S223" s="3"/>
      <c r="T223" s="3"/>
      <c r="U223" s="3"/>
    </row>
    <row r="224" spans="2:21">
      <c r="B224" s="29"/>
      <c r="C224" s="14"/>
      <c r="D224" s="14"/>
      <c r="J224" s="2"/>
      <c r="L224" s="3"/>
      <c r="N224" s="49"/>
      <c r="O224" s="3"/>
      <c r="P224" s="3"/>
      <c r="Q224" s="3"/>
      <c r="R224" s="3"/>
      <c r="S224" s="3"/>
      <c r="T224" s="3"/>
      <c r="U224" s="3"/>
    </row>
    <row r="225" spans="2:21">
      <c r="B225" s="29"/>
      <c r="C225" s="14"/>
      <c r="D225" s="14"/>
      <c r="J225" s="2"/>
      <c r="L225" s="3"/>
      <c r="N225" s="49"/>
      <c r="O225" s="3"/>
      <c r="P225" s="3"/>
      <c r="Q225" s="3"/>
      <c r="R225" s="3"/>
      <c r="S225" s="3"/>
      <c r="T225" s="3"/>
      <c r="U225" s="3"/>
    </row>
    <row r="226" spans="2:21">
      <c r="B226" s="29"/>
      <c r="C226" s="14"/>
      <c r="D226" s="14"/>
      <c r="J226" s="2"/>
      <c r="L226" s="3"/>
      <c r="N226" s="49"/>
      <c r="O226" s="3"/>
      <c r="P226" s="3"/>
      <c r="Q226" s="3"/>
      <c r="R226" s="3"/>
      <c r="S226" s="3"/>
      <c r="T226" s="3"/>
      <c r="U226" s="3"/>
    </row>
    <row r="227" spans="2:21">
      <c r="B227" s="29"/>
      <c r="C227" s="14"/>
      <c r="D227" s="14"/>
      <c r="J227" s="2"/>
      <c r="L227" s="3"/>
      <c r="N227" s="49"/>
      <c r="O227" s="3"/>
      <c r="P227" s="3"/>
      <c r="Q227" s="3"/>
      <c r="R227" s="3"/>
      <c r="S227" s="3"/>
      <c r="T227" s="3"/>
      <c r="U227" s="3"/>
    </row>
    <row r="228" spans="2:21">
      <c r="B228" s="29"/>
      <c r="C228" s="14"/>
      <c r="D228" s="14"/>
      <c r="J228" s="2"/>
      <c r="L228" s="3"/>
      <c r="N228" s="49"/>
      <c r="O228" s="3"/>
      <c r="P228" s="3"/>
      <c r="Q228" s="3"/>
      <c r="R228" s="3"/>
      <c r="S228" s="3"/>
      <c r="T228" s="3"/>
      <c r="U228" s="3"/>
    </row>
    <row r="229" spans="2:21">
      <c r="B229" s="29"/>
      <c r="C229" s="14"/>
      <c r="D229" s="14"/>
      <c r="J229" s="2"/>
      <c r="L229" s="3"/>
      <c r="N229" s="49"/>
      <c r="O229" s="3"/>
      <c r="P229" s="3"/>
      <c r="Q229" s="3"/>
      <c r="R229" s="3"/>
      <c r="S229" s="3"/>
      <c r="T229" s="3"/>
      <c r="U229" s="3"/>
    </row>
    <row r="230" spans="2:21">
      <c r="B230" s="29"/>
      <c r="C230" s="14"/>
      <c r="D230" s="14"/>
      <c r="J230" s="2"/>
      <c r="L230" s="3"/>
      <c r="N230" s="49"/>
      <c r="O230" s="3"/>
      <c r="P230" s="3"/>
      <c r="Q230" s="3"/>
      <c r="R230" s="3"/>
      <c r="S230" s="3"/>
      <c r="T230" s="3"/>
      <c r="U230" s="3"/>
    </row>
    <row r="231" spans="2:21">
      <c r="B231" s="29"/>
      <c r="C231" s="14"/>
      <c r="D231" s="14"/>
      <c r="J231" s="2"/>
      <c r="L231" s="3"/>
      <c r="N231" s="49"/>
      <c r="O231" s="3"/>
      <c r="P231" s="3"/>
      <c r="Q231" s="3"/>
      <c r="R231" s="3"/>
      <c r="S231" s="3"/>
      <c r="T231" s="3"/>
      <c r="U231" s="3"/>
    </row>
    <row r="232" spans="2:21">
      <c r="B232" s="29"/>
      <c r="C232" s="14"/>
      <c r="D232" s="14"/>
      <c r="J232" s="2"/>
      <c r="L232" s="3"/>
      <c r="N232" s="49"/>
      <c r="O232" s="3"/>
      <c r="P232" s="3"/>
      <c r="Q232" s="3"/>
      <c r="R232" s="3"/>
      <c r="S232" s="3"/>
      <c r="T232" s="3"/>
      <c r="U232" s="3"/>
    </row>
    <row r="233" spans="2:21">
      <c r="B233" s="29"/>
      <c r="C233" s="14"/>
      <c r="D233" s="14"/>
      <c r="J233" s="2"/>
      <c r="L233" s="3"/>
      <c r="N233" s="49"/>
      <c r="O233" s="3"/>
      <c r="P233" s="3"/>
      <c r="Q233" s="3"/>
      <c r="R233" s="3"/>
      <c r="S233" s="3"/>
      <c r="T233" s="3"/>
      <c r="U233" s="3"/>
    </row>
    <row r="234" spans="2:21">
      <c r="B234" s="29"/>
      <c r="C234" s="14"/>
      <c r="D234" s="14"/>
      <c r="J234" s="2"/>
      <c r="L234" s="3"/>
      <c r="N234" s="49"/>
      <c r="O234" s="3"/>
      <c r="P234" s="3"/>
      <c r="Q234" s="3"/>
      <c r="R234" s="3"/>
      <c r="S234" s="3"/>
      <c r="T234" s="3"/>
      <c r="U234" s="3"/>
    </row>
    <row r="235" spans="2:21">
      <c r="B235" s="29"/>
      <c r="C235" s="14"/>
      <c r="D235" s="14"/>
      <c r="J235" s="2"/>
      <c r="L235" s="3"/>
      <c r="N235" s="49"/>
      <c r="O235" s="3"/>
      <c r="P235" s="3"/>
      <c r="Q235" s="3"/>
      <c r="R235" s="3"/>
      <c r="S235" s="3"/>
      <c r="T235" s="3"/>
      <c r="U235" s="3"/>
    </row>
    <row r="236" spans="2:21">
      <c r="B236" s="29"/>
      <c r="C236" s="14"/>
      <c r="D236" s="14"/>
      <c r="J236" s="2"/>
      <c r="L236" s="3"/>
      <c r="N236" s="49"/>
      <c r="O236" s="3"/>
      <c r="P236" s="3"/>
      <c r="Q236" s="3"/>
      <c r="R236" s="3"/>
      <c r="S236" s="3"/>
      <c r="T236" s="3"/>
      <c r="U236" s="3"/>
    </row>
    <row r="237" spans="2:21">
      <c r="B237" s="29"/>
      <c r="C237" s="14"/>
      <c r="D237" s="14"/>
      <c r="J237" s="2"/>
      <c r="L237" s="3"/>
      <c r="N237" s="49"/>
      <c r="O237" s="3"/>
      <c r="P237" s="3"/>
      <c r="Q237" s="3"/>
      <c r="R237" s="3"/>
      <c r="S237" s="3"/>
      <c r="T237" s="3"/>
      <c r="U237" s="3"/>
    </row>
    <row r="238" spans="2:21">
      <c r="B238" s="29"/>
      <c r="C238" s="14"/>
      <c r="D238" s="14"/>
      <c r="J238" s="2"/>
      <c r="L238" s="3"/>
      <c r="N238" s="49"/>
      <c r="O238" s="3"/>
      <c r="P238" s="3"/>
      <c r="Q238" s="3"/>
      <c r="R238" s="3"/>
      <c r="S238" s="3"/>
      <c r="T238" s="3"/>
      <c r="U238" s="3"/>
    </row>
    <row r="239" spans="2:21">
      <c r="B239" s="29"/>
      <c r="C239" s="14"/>
      <c r="D239" s="14"/>
      <c r="J239" s="2"/>
      <c r="L239" s="3"/>
      <c r="N239" s="49"/>
      <c r="O239" s="3"/>
      <c r="P239" s="3"/>
      <c r="Q239" s="3"/>
      <c r="R239" s="3"/>
      <c r="S239" s="3"/>
      <c r="T239" s="3"/>
      <c r="U239" s="3"/>
    </row>
    <row r="240" spans="2:21">
      <c r="B240" s="29"/>
      <c r="C240" s="14"/>
      <c r="D240" s="14"/>
      <c r="J240" s="2"/>
      <c r="L240" s="3"/>
      <c r="N240" s="49"/>
      <c r="O240" s="3"/>
      <c r="P240" s="3"/>
      <c r="Q240" s="3"/>
      <c r="R240" s="3"/>
      <c r="S240" s="3"/>
      <c r="T240" s="3"/>
      <c r="U240" s="3"/>
    </row>
    <row r="241" spans="2:21">
      <c r="B241" s="29"/>
      <c r="C241" s="14"/>
      <c r="D241" s="14"/>
      <c r="J241" s="2"/>
      <c r="L241" s="3"/>
      <c r="N241" s="49"/>
      <c r="O241" s="3"/>
      <c r="P241" s="3"/>
      <c r="Q241" s="3"/>
      <c r="R241" s="3"/>
      <c r="S241" s="3"/>
      <c r="T241" s="3"/>
      <c r="U241" s="3"/>
    </row>
    <row r="242" spans="2:21">
      <c r="B242" s="29"/>
      <c r="C242" s="14"/>
      <c r="D242" s="14"/>
      <c r="J242" s="2"/>
      <c r="L242" s="3"/>
      <c r="N242" s="49"/>
      <c r="O242" s="3"/>
      <c r="P242" s="3"/>
      <c r="Q242" s="3"/>
      <c r="R242" s="3"/>
      <c r="S242" s="3"/>
      <c r="T242" s="3"/>
      <c r="U242" s="3"/>
    </row>
    <row r="243" spans="2:21">
      <c r="B243" s="29"/>
      <c r="C243" s="14"/>
      <c r="D243" s="14"/>
      <c r="J243" s="2"/>
      <c r="L243" s="3"/>
      <c r="N243" s="49"/>
      <c r="O243" s="3"/>
      <c r="P243" s="3"/>
      <c r="Q243" s="3"/>
      <c r="R243" s="3"/>
      <c r="S243" s="3"/>
      <c r="T243" s="3"/>
      <c r="U243" s="3"/>
    </row>
    <row r="244" spans="2:21">
      <c r="B244" s="29"/>
      <c r="C244" s="14"/>
      <c r="D244" s="14"/>
      <c r="J244" s="2"/>
      <c r="L244" s="3"/>
      <c r="N244" s="49"/>
      <c r="O244" s="3"/>
      <c r="P244" s="3"/>
      <c r="Q244" s="3"/>
      <c r="R244" s="3"/>
      <c r="S244" s="3"/>
      <c r="T244" s="3"/>
      <c r="U244" s="3"/>
    </row>
    <row r="245" spans="2:21">
      <c r="B245" s="29"/>
      <c r="C245" s="14"/>
      <c r="D245" s="14"/>
      <c r="J245" s="2"/>
      <c r="L245" s="3"/>
      <c r="N245" s="49"/>
      <c r="O245" s="3"/>
      <c r="P245" s="3"/>
      <c r="Q245" s="3"/>
      <c r="R245" s="3"/>
      <c r="S245" s="3"/>
      <c r="T245" s="3"/>
      <c r="U245" s="3"/>
    </row>
    <row r="246" spans="2:21">
      <c r="B246" s="29"/>
      <c r="C246" s="14"/>
      <c r="D246" s="14"/>
      <c r="J246" s="2"/>
      <c r="L246" s="3"/>
      <c r="N246" s="49"/>
      <c r="O246" s="3"/>
      <c r="P246" s="3"/>
      <c r="Q246" s="3"/>
      <c r="R246" s="3"/>
      <c r="S246" s="3"/>
      <c r="T246" s="3"/>
      <c r="U246" s="3"/>
    </row>
    <row r="247" spans="2:21">
      <c r="B247" s="29"/>
      <c r="C247" s="14"/>
      <c r="D247" s="14"/>
      <c r="J247" s="2"/>
      <c r="L247" s="3"/>
      <c r="N247" s="49"/>
      <c r="O247" s="3"/>
      <c r="P247" s="3"/>
      <c r="Q247" s="3"/>
      <c r="R247" s="3"/>
      <c r="S247" s="3"/>
      <c r="T247" s="3"/>
      <c r="U247" s="3"/>
    </row>
    <row r="248" spans="2:21">
      <c r="B248" s="29"/>
      <c r="C248" s="14"/>
      <c r="D248" s="14"/>
      <c r="J248" s="2"/>
      <c r="L248" s="3"/>
      <c r="N248" s="49"/>
      <c r="O248" s="3"/>
      <c r="P248" s="3"/>
      <c r="Q248" s="3"/>
      <c r="R248" s="3"/>
      <c r="S248" s="3"/>
      <c r="T248" s="3"/>
      <c r="U248" s="3"/>
    </row>
    <row r="249" spans="2:21">
      <c r="B249" s="29"/>
      <c r="C249" s="14"/>
      <c r="D249" s="14"/>
      <c r="J249" s="2"/>
      <c r="L249" s="3"/>
      <c r="N249" s="49"/>
      <c r="O249" s="3"/>
      <c r="P249" s="3"/>
      <c r="Q249" s="3"/>
      <c r="R249" s="3"/>
      <c r="S249" s="3"/>
      <c r="T249" s="3"/>
      <c r="U249" s="3"/>
    </row>
    <row r="250" spans="2:21">
      <c r="B250" s="29"/>
      <c r="C250" s="14"/>
      <c r="D250" s="14"/>
      <c r="J250" s="2"/>
      <c r="L250" s="3"/>
      <c r="N250" s="49"/>
      <c r="O250" s="3"/>
      <c r="P250" s="3"/>
      <c r="Q250" s="3"/>
      <c r="R250" s="3"/>
      <c r="S250" s="3"/>
      <c r="T250" s="3"/>
      <c r="U250" s="3"/>
    </row>
    <row r="251" spans="2:21">
      <c r="B251" s="29"/>
      <c r="C251" s="14"/>
      <c r="D251" s="14"/>
      <c r="J251" s="2"/>
      <c r="L251" s="3"/>
      <c r="N251" s="49"/>
      <c r="O251" s="3"/>
      <c r="P251" s="3"/>
      <c r="Q251" s="3"/>
      <c r="R251" s="3"/>
      <c r="S251" s="3"/>
      <c r="T251" s="3"/>
      <c r="U251" s="3"/>
    </row>
    <row r="252" spans="2:21">
      <c r="B252" s="29"/>
      <c r="C252" s="14"/>
      <c r="D252" s="14"/>
      <c r="J252" s="2"/>
      <c r="L252" s="3"/>
      <c r="N252" s="49"/>
      <c r="O252" s="3"/>
      <c r="P252" s="3"/>
      <c r="Q252" s="3"/>
      <c r="R252" s="3"/>
      <c r="S252" s="3"/>
      <c r="T252" s="3"/>
      <c r="U252" s="3"/>
    </row>
    <row r="253" spans="2:21">
      <c r="B253" s="29"/>
      <c r="C253" s="14"/>
      <c r="D253" s="14"/>
      <c r="J253" s="2"/>
      <c r="L253" s="3"/>
      <c r="N253" s="49"/>
      <c r="O253" s="3"/>
      <c r="P253" s="3"/>
      <c r="Q253" s="3"/>
      <c r="R253" s="3"/>
      <c r="S253" s="3"/>
      <c r="T253" s="3"/>
      <c r="U253" s="3"/>
    </row>
    <row r="254" spans="2:21">
      <c r="B254" s="29"/>
      <c r="C254" s="14"/>
      <c r="D254" s="14"/>
      <c r="J254" s="2"/>
      <c r="L254" s="3"/>
      <c r="N254" s="49"/>
      <c r="O254" s="3"/>
      <c r="P254" s="3"/>
      <c r="Q254" s="3"/>
      <c r="R254" s="3"/>
      <c r="S254" s="3"/>
      <c r="T254" s="3"/>
      <c r="U254" s="3"/>
    </row>
    <row r="255" spans="2:21">
      <c r="B255" s="29"/>
      <c r="C255" s="14"/>
      <c r="D255" s="14"/>
      <c r="J255" s="2"/>
      <c r="L255" s="3"/>
      <c r="N255" s="49"/>
      <c r="O255" s="3"/>
      <c r="P255" s="3"/>
      <c r="Q255" s="3"/>
      <c r="R255" s="3"/>
      <c r="S255" s="3"/>
      <c r="T255" s="3"/>
      <c r="U255" s="3"/>
    </row>
    <row r="256" spans="2:21">
      <c r="B256" s="29"/>
      <c r="C256" s="14"/>
      <c r="D256" s="14"/>
      <c r="J256" s="2"/>
      <c r="L256" s="3"/>
      <c r="N256" s="49"/>
      <c r="O256" s="3"/>
      <c r="P256" s="3"/>
      <c r="Q256" s="3"/>
      <c r="R256" s="3"/>
      <c r="S256" s="3"/>
      <c r="T256" s="3"/>
      <c r="U256" s="3"/>
    </row>
    <row r="257" spans="2:21">
      <c r="B257" s="29"/>
      <c r="C257" s="14"/>
      <c r="D257" s="14"/>
      <c r="J257" s="2"/>
      <c r="L257" s="3"/>
      <c r="N257" s="49"/>
      <c r="O257" s="3"/>
      <c r="P257" s="3"/>
      <c r="Q257" s="3"/>
      <c r="R257" s="3"/>
      <c r="S257" s="3"/>
      <c r="T257" s="3"/>
      <c r="U257" s="3"/>
    </row>
    <row r="258" spans="2:21">
      <c r="B258" s="29"/>
      <c r="C258" s="14"/>
      <c r="D258" s="14"/>
      <c r="J258" s="2"/>
      <c r="L258" s="3"/>
      <c r="N258" s="49"/>
      <c r="O258" s="3"/>
      <c r="P258" s="3"/>
      <c r="Q258" s="3"/>
      <c r="R258" s="3"/>
      <c r="S258" s="3"/>
      <c r="T258" s="3"/>
      <c r="U258" s="3"/>
    </row>
    <row r="259" spans="2:21">
      <c r="B259" s="29"/>
      <c r="C259" s="14"/>
      <c r="D259" s="14"/>
      <c r="J259" s="2"/>
      <c r="L259" s="3"/>
      <c r="N259" s="49"/>
      <c r="O259" s="3"/>
      <c r="P259" s="3"/>
      <c r="Q259" s="3"/>
      <c r="R259" s="3"/>
      <c r="S259" s="3"/>
      <c r="T259" s="3"/>
      <c r="U259" s="3"/>
    </row>
    <row r="260" spans="2:21">
      <c r="B260" s="29"/>
      <c r="C260" s="14"/>
      <c r="D260" s="14"/>
      <c r="J260" s="2"/>
      <c r="L260" s="3"/>
      <c r="N260" s="49"/>
      <c r="O260" s="3"/>
      <c r="P260" s="3"/>
      <c r="Q260" s="3"/>
      <c r="R260" s="3"/>
      <c r="S260" s="3"/>
      <c r="T260" s="3"/>
      <c r="U260" s="3"/>
    </row>
    <row r="261" spans="2:21">
      <c r="B261" s="29"/>
      <c r="C261" s="14"/>
      <c r="D261" s="14"/>
      <c r="J261" s="2"/>
      <c r="L261" s="3"/>
      <c r="N261" s="49"/>
      <c r="O261" s="3"/>
      <c r="P261" s="3"/>
      <c r="Q261" s="3"/>
      <c r="R261" s="3"/>
      <c r="S261" s="3"/>
      <c r="T261" s="3"/>
      <c r="U261" s="3"/>
    </row>
    <row r="262" spans="2:21">
      <c r="B262" s="29"/>
      <c r="C262" s="14"/>
      <c r="D262" s="14"/>
      <c r="J262" s="2"/>
      <c r="L262" s="3"/>
      <c r="N262" s="49"/>
      <c r="O262" s="3"/>
      <c r="P262" s="3"/>
      <c r="Q262" s="3"/>
      <c r="R262" s="3"/>
      <c r="S262" s="3"/>
      <c r="T262" s="3"/>
      <c r="U262" s="3"/>
    </row>
    <row r="263" spans="2:21">
      <c r="B263" s="29"/>
      <c r="C263" s="14"/>
      <c r="D263" s="14"/>
      <c r="J263" s="2"/>
      <c r="L263" s="3"/>
      <c r="N263" s="49"/>
      <c r="O263" s="3"/>
      <c r="P263" s="3"/>
      <c r="Q263" s="3"/>
      <c r="R263" s="3"/>
      <c r="S263" s="3"/>
      <c r="T263" s="3"/>
      <c r="U263" s="3"/>
    </row>
    <row r="264" spans="2:21">
      <c r="B264" s="29"/>
      <c r="C264" s="14"/>
      <c r="D264" s="14"/>
      <c r="J264" s="2"/>
      <c r="L264" s="3"/>
      <c r="N264" s="49"/>
      <c r="O264" s="3"/>
      <c r="P264" s="3"/>
      <c r="Q264" s="3"/>
      <c r="R264" s="3"/>
      <c r="S264" s="3"/>
      <c r="T264" s="3"/>
      <c r="U264" s="3"/>
    </row>
    <row r="265" spans="2:21">
      <c r="B265" s="29"/>
      <c r="C265" s="14"/>
      <c r="D265" s="14"/>
      <c r="J265" s="2"/>
      <c r="L265" s="3"/>
      <c r="N265" s="49"/>
      <c r="O265" s="3"/>
      <c r="P265" s="3"/>
      <c r="Q265" s="3"/>
      <c r="R265" s="3"/>
      <c r="S265" s="3"/>
      <c r="T265" s="3"/>
      <c r="U265" s="3"/>
    </row>
    <row r="266" spans="2:21">
      <c r="B266" s="29"/>
      <c r="C266" s="14"/>
      <c r="D266" s="14"/>
      <c r="J266" s="2"/>
      <c r="L266" s="3"/>
      <c r="N266" s="49"/>
      <c r="O266" s="3"/>
      <c r="P266" s="3"/>
      <c r="Q266" s="3"/>
      <c r="R266" s="3"/>
      <c r="S266" s="3"/>
      <c r="T266" s="3"/>
      <c r="U266" s="3"/>
    </row>
    <row r="267" spans="2:21">
      <c r="B267" s="29"/>
      <c r="C267" s="14"/>
      <c r="D267" s="14"/>
      <c r="J267" s="2"/>
      <c r="L267" s="3"/>
      <c r="N267" s="49"/>
      <c r="O267" s="3"/>
      <c r="P267" s="3"/>
      <c r="Q267" s="3"/>
      <c r="R267" s="3"/>
      <c r="S267" s="3"/>
      <c r="T267" s="3"/>
      <c r="U267" s="3"/>
    </row>
    <row r="268" spans="2:21">
      <c r="B268" s="29"/>
      <c r="C268" s="14"/>
      <c r="D268" s="14"/>
      <c r="J268" s="2"/>
      <c r="L268" s="3"/>
      <c r="N268" s="49"/>
      <c r="O268" s="3"/>
      <c r="P268" s="3"/>
      <c r="Q268" s="3"/>
      <c r="R268" s="3"/>
      <c r="S268" s="3"/>
      <c r="T268" s="3"/>
      <c r="U268" s="3"/>
    </row>
    <row r="269" spans="2:21">
      <c r="B269" s="29"/>
      <c r="C269" s="14"/>
      <c r="D269" s="14"/>
      <c r="J269" s="2"/>
      <c r="L269" s="3"/>
      <c r="N269" s="49"/>
      <c r="O269" s="3"/>
      <c r="P269" s="3"/>
      <c r="Q269" s="3"/>
      <c r="R269" s="3"/>
      <c r="S269" s="3"/>
      <c r="T269" s="3"/>
      <c r="U269" s="3"/>
    </row>
    <row r="270" spans="2:21">
      <c r="B270" s="29"/>
      <c r="C270" s="14"/>
      <c r="D270" s="14"/>
      <c r="J270" s="2"/>
      <c r="L270" s="3"/>
      <c r="N270" s="49"/>
      <c r="O270" s="3"/>
      <c r="P270" s="3"/>
      <c r="Q270" s="3"/>
      <c r="R270" s="3"/>
      <c r="S270" s="3"/>
      <c r="T270" s="3"/>
      <c r="U270" s="3"/>
    </row>
    <row r="271" spans="2:21">
      <c r="B271" s="29"/>
      <c r="C271" s="14"/>
      <c r="D271" s="14"/>
      <c r="J271" s="2"/>
      <c r="L271" s="3"/>
      <c r="N271" s="49"/>
      <c r="O271" s="3"/>
      <c r="P271" s="3"/>
      <c r="Q271" s="3"/>
      <c r="R271" s="3"/>
      <c r="S271" s="3"/>
      <c r="T271" s="3"/>
      <c r="U271" s="3"/>
    </row>
    <row r="272" spans="2:21">
      <c r="B272" s="29"/>
      <c r="C272" s="14"/>
      <c r="D272" s="14"/>
      <c r="J272" s="2"/>
      <c r="L272" s="3"/>
      <c r="N272" s="49"/>
      <c r="O272" s="3"/>
      <c r="P272" s="3"/>
      <c r="Q272" s="3"/>
      <c r="R272" s="3"/>
      <c r="S272" s="3"/>
      <c r="T272" s="3"/>
      <c r="U272" s="3"/>
    </row>
    <row r="273" spans="2:21">
      <c r="B273" s="29"/>
      <c r="C273" s="14"/>
      <c r="D273" s="14"/>
      <c r="J273" s="2"/>
      <c r="L273" s="3"/>
      <c r="N273" s="49"/>
      <c r="O273" s="3"/>
      <c r="P273" s="3"/>
      <c r="Q273" s="3"/>
      <c r="R273" s="3"/>
      <c r="S273" s="3"/>
      <c r="T273" s="3"/>
      <c r="U273" s="3"/>
    </row>
    <row r="274" spans="2:21">
      <c r="B274" s="29"/>
      <c r="C274" s="14"/>
      <c r="D274" s="14"/>
      <c r="J274" s="2"/>
      <c r="L274" s="3"/>
      <c r="N274" s="49"/>
      <c r="O274" s="3"/>
      <c r="P274" s="3"/>
      <c r="Q274" s="3"/>
      <c r="R274" s="3"/>
      <c r="S274" s="3"/>
      <c r="T274" s="3"/>
      <c r="U274" s="3"/>
    </row>
    <row r="275" spans="2:21">
      <c r="B275" s="29"/>
      <c r="C275" s="14"/>
      <c r="D275" s="14"/>
      <c r="J275" s="2"/>
      <c r="L275" s="3"/>
      <c r="N275" s="49"/>
      <c r="O275" s="3"/>
      <c r="P275" s="3"/>
      <c r="Q275" s="3"/>
      <c r="R275" s="3"/>
      <c r="S275" s="3"/>
      <c r="T275" s="3"/>
      <c r="U275" s="3"/>
    </row>
    <row r="276" spans="2:21">
      <c r="B276" s="29"/>
      <c r="C276" s="14"/>
      <c r="D276" s="14"/>
      <c r="J276" s="2"/>
      <c r="L276" s="3"/>
      <c r="N276" s="49"/>
      <c r="O276" s="3"/>
      <c r="P276" s="3"/>
      <c r="Q276" s="3"/>
      <c r="R276" s="3"/>
      <c r="S276" s="3"/>
      <c r="T276" s="3"/>
      <c r="U276" s="3"/>
    </row>
    <row r="277" spans="2:21">
      <c r="B277" s="29"/>
      <c r="C277" s="14"/>
      <c r="D277" s="14"/>
      <c r="J277" s="2"/>
      <c r="L277" s="3"/>
      <c r="N277" s="49"/>
      <c r="O277" s="3"/>
      <c r="P277" s="3"/>
      <c r="Q277" s="3"/>
      <c r="R277" s="3"/>
      <c r="S277" s="3"/>
      <c r="T277" s="3"/>
      <c r="U277" s="3"/>
    </row>
    <row r="278" spans="2:21">
      <c r="B278" s="29"/>
      <c r="C278" s="14"/>
      <c r="D278" s="14"/>
      <c r="J278" s="2"/>
      <c r="L278" s="3"/>
      <c r="N278" s="49"/>
      <c r="O278" s="3"/>
      <c r="P278" s="3"/>
      <c r="Q278" s="3"/>
      <c r="R278" s="3"/>
      <c r="S278" s="3"/>
      <c r="T278" s="3"/>
      <c r="U278" s="3"/>
    </row>
    <row r="279" spans="2:21">
      <c r="B279" s="29"/>
      <c r="C279" s="14"/>
      <c r="D279" s="14"/>
      <c r="J279" s="2"/>
      <c r="L279" s="3"/>
      <c r="N279" s="49"/>
      <c r="O279" s="3"/>
      <c r="P279" s="3"/>
      <c r="Q279" s="3"/>
      <c r="R279" s="3"/>
      <c r="S279" s="3"/>
      <c r="T279" s="3"/>
      <c r="U279" s="3"/>
    </row>
    <row r="280" spans="2:21">
      <c r="B280" s="29"/>
      <c r="C280" s="14"/>
      <c r="D280" s="14"/>
      <c r="J280" s="2"/>
      <c r="L280" s="3"/>
      <c r="N280" s="49"/>
      <c r="O280" s="3"/>
      <c r="P280" s="3"/>
      <c r="Q280" s="3"/>
      <c r="R280" s="3"/>
      <c r="S280" s="3"/>
      <c r="T280" s="3"/>
      <c r="U280" s="3"/>
    </row>
    <row r="281" spans="2:21">
      <c r="B281" s="29"/>
      <c r="C281" s="14"/>
      <c r="D281" s="14"/>
      <c r="J281" s="2"/>
      <c r="L281" s="3"/>
      <c r="N281" s="49"/>
      <c r="O281" s="3"/>
      <c r="P281" s="3"/>
      <c r="Q281" s="3"/>
      <c r="R281" s="3"/>
      <c r="S281" s="3"/>
      <c r="T281" s="3"/>
      <c r="U281" s="3"/>
    </row>
    <row r="282" spans="2:21">
      <c r="B282" s="29"/>
      <c r="C282" s="14"/>
      <c r="D282" s="14"/>
      <c r="J282" s="2"/>
      <c r="L282" s="3"/>
      <c r="N282" s="49"/>
      <c r="O282" s="3"/>
      <c r="P282" s="3"/>
      <c r="Q282" s="3"/>
      <c r="R282" s="3"/>
      <c r="S282" s="3"/>
      <c r="T282" s="3"/>
      <c r="U282" s="3"/>
    </row>
    <row r="283" spans="2:21">
      <c r="B283" s="29"/>
      <c r="C283" s="14"/>
      <c r="D283" s="14"/>
      <c r="J283" s="2"/>
      <c r="L283" s="3"/>
      <c r="N283" s="49"/>
      <c r="O283" s="3"/>
      <c r="P283" s="3"/>
      <c r="Q283" s="3"/>
      <c r="R283" s="3"/>
      <c r="S283" s="3"/>
      <c r="T283" s="3"/>
      <c r="U283" s="3"/>
    </row>
    <row r="284" spans="2:21">
      <c r="B284" s="29"/>
      <c r="C284" s="14"/>
      <c r="D284" s="14"/>
      <c r="J284" s="2"/>
      <c r="L284" s="3"/>
      <c r="N284" s="49"/>
      <c r="O284" s="3"/>
      <c r="P284" s="3"/>
      <c r="Q284" s="3"/>
      <c r="R284" s="3"/>
      <c r="S284" s="3"/>
      <c r="T284" s="3"/>
      <c r="U284" s="3"/>
    </row>
    <row r="285" spans="2:21">
      <c r="B285" s="29"/>
      <c r="C285" s="14"/>
      <c r="D285" s="14"/>
      <c r="J285" s="2"/>
      <c r="L285" s="3"/>
      <c r="N285" s="49"/>
      <c r="O285" s="3"/>
      <c r="P285" s="3"/>
      <c r="Q285" s="3"/>
      <c r="R285" s="3"/>
      <c r="S285" s="3"/>
      <c r="T285" s="3"/>
      <c r="U285" s="3"/>
    </row>
    <row r="286" spans="2:21">
      <c r="B286" s="29"/>
      <c r="C286" s="14"/>
      <c r="D286" s="14"/>
      <c r="J286" s="2"/>
      <c r="L286" s="3"/>
      <c r="N286" s="49"/>
      <c r="O286" s="3"/>
      <c r="P286" s="3"/>
      <c r="Q286" s="3"/>
      <c r="R286" s="3"/>
      <c r="S286" s="3"/>
      <c r="T286" s="3"/>
      <c r="U286" s="3"/>
    </row>
    <row r="287" spans="2:21">
      <c r="B287" s="29"/>
      <c r="C287" s="14"/>
      <c r="D287" s="14"/>
      <c r="J287" s="2"/>
      <c r="L287" s="3"/>
      <c r="N287" s="49"/>
      <c r="O287" s="3"/>
      <c r="P287" s="3"/>
      <c r="Q287" s="3"/>
      <c r="R287" s="3"/>
      <c r="S287" s="3"/>
      <c r="T287" s="3"/>
      <c r="U287" s="3"/>
    </row>
    <row r="288" spans="2:21">
      <c r="B288" s="29"/>
      <c r="C288" s="14"/>
      <c r="D288" s="14"/>
      <c r="J288" s="2"/>
      <c r="L288" s="3"/>
      <c r="N288" s="49"/>
      <c r="O288" s="3"/>
      <c r="P288" s="3"/>
      <c r="Q288" s="3"/>
      <c r="R288" s="3"/>
      <c r="S288" s="3"/>
      <c r="T288" s="3"/>
      <c r="U288" s="3"/>
    </row>
    <row r="289" spans="2:108">
      <c r="B289" s="29"/>
      <c r="C289" s="14"/>
      <c r="D289" s="14"/>
      <c r="J289" s="2"/>
      <c r="L289" s="3"/>
      <c r="N289" s="49"/>
      <c r="O289" s="3"/>
      <c r="P289" s="3"/>
      <c r="Q289" s="3"/>
      <c r="R289" s="3"/>
      <c r="S289" s="3"/>
      <c r="T289" s="3"/>
      <c r="U289" s="3"/>
    </row>
    <row r="290" spans="2:108">
      <c r="B290" s="29"/>
      <c r="C290" s="14"/>
      <c r="D290" s="14"/>
      <c r="J290" s="2"/>
      <c r="L290" s="3"/>
      <c r="N290" s="49"/>
      <c r="O290" s="3"/>
      <c r="P290" s="3"/>
      <c r="Q290" s="3"/>
      <c r="R290" s="3"/>
      <c r="S290" s="3"/>
      <c r="T290" s="3"/>
      <c r="U290" s="3"/>
    </row>
    <row r="291" spans="2:108">
      <c r="B291" s="29"/>
      <c r="C291" s="14"/>
      <c r="D291" s="14"/>
      <c r="J291" s="2"/>
      <c r="L291" s="3"/>
      <c r="N291" s="49"/>
      <c r="O291" s="3"/>
      <c r="P291" s="3"/>
      <c r="Q291" s="3"/>
      <c r="R291" s="3"/>
      <c r="S291" s="3"/>
      <c r="T291" s="3"/>
      <c r="U291" s="3"/>
    </row>
    <row r="292" spans="2:108">
      <c r="B292" s="29"/>
      <c r="C292" s="14"/>
      <c r="D292" s="14"/>
      <c r="J292" s="2"/>
      <c r="L292" s="3"/>
      <c r="N292" s="49"/>
      <c r="O292" s="3"/>
      <c r="P292" s="3"/>
      <c r="Q292" s="3"/>
      <c r="R292" s="3"/>
      <c r="S292" s="3"/>
      <c r="T292" s="3"/>
      <c r="U292" s="3"/>
    </row>
    <row r="296" spans="2:108">
      <c r="B296" s="17"/>
      <c r="C296" t="s">
        <v>48</v>
      </c>
      <c r="E296" s="17"/>
      <c r="F296" s="27"/>
      <c r="G296" s="17"/>
      <c r="H296" s="27"/>
      <c r="I296" s="17"/>
      <c r="J296" s="27"/>
      <c r="K296" s="17"/>
      <c r="L296" s="27"/>
      <c r="M296" s="17"/>
      <c r="N296" s="27"/>
      <c r="O296" s="17"/>
      <c r="P296" s="17"/>
      <c r="Q296" s="27"/>
      <c r="R296" s="17"/>
      <c r="S296" s="13"/>
      <c r="AF296" s="17"/>
      <c r="AG296" s="17"/>
      <c r="AH296" s="17"/>
      <c r="AI296" s="17"/>
      <c r="AJ296" s="17"/>
    </row>
    <row r="297" spans="2:108" s="33" customFormat="1" ht="102" customHeight="1">
      <c r="B297" s="28" t="s">
        <v>0</v>
      </c>
      <c r="C297" s="1" t="s">
        <v>50</v>
      </c>
      <c r="D297" s="1"/>
      <c r="E297" s="1" t="s">
        <v>51</v>
      </c>
      <c r="F297" s="1" t="s">
        <v>52</v>
      </c>
      <c r="G297" s="1" t="s">
        <v>53</v>
      </c>
      <c r="H297" s="1" t="s">
        <v>54</v>
      </c>
      <c r="I297" s="1" t="s">
        <v>55</v>
      </c>
      <c r="J297" s="1" t="s">
        <v>56</v>
      </c>
      <c r="K297" s="1" t="s">
        <v>57</v>
      </c>
      <c r="L297" s="1"/>
      <c r="M297" s="1"/>
      <c r="N297" s="1" t="s">
        <v>66</v>
      </c>
      <c r="O297" s="1" t="s">
        <v>67</v>
      </c>
      <c r="P297" s="1"/>
      <c r="Q297" s="1" t="s">
        <v>68</v>
      </c>
      <c r="R297" s="1" t="s">
        <v>69</v>
      </c>
      <c r="S297" s="1" t="s">
        <v>70</v>
      </c>
      <c r="T297" s="1" t="s">
        <v>71</v>
      </c>
      <c r="U297" s="1" t="s">
        <v>72</v>
      </c>
      <c r="V297" s="1" t="s">
        <v>73</v>
      </c>
      <c r="W297" s="1"/>
      <c r="AF297" s="42"/>
      <c r="AG297" s="42"/>
      <c r="AH297" s="42"/>
      <c r="AK297" s="42"/>
      <c r="AO297" s="33" t="s">
        <v>75</v>
      </c>
      <c r="AP297" s="33" t="s">
        <v>76</v>
      </c>
      <c r="AQ297" s="33" t="s">
        <v>77</v>
      </c>
      <c r="AR297" s="33" t="s">
        <v>78</v>
      </c>
      <c r="AS297" s="33" t="s">
        <v>79</v>
      </c>
      <c r="AT297" s="33" t="s">
        <v>80</v>
      </c>
      <c r="AU297" s="33" t="s">
        <v>81</v>
      </c>
      <c r="AV297" s="33" t="s">
        <v>82</v>
      </c>
      <c r="AX297" s="33" t="s">
        <v>86</v>
      </c>
      <c r="AY297" s="6" t="s">
        <v>87</v>
      </c>
      <c r="AZ297" s="6" t="s">
        <v>88</v>
      </c>
      <c r="BA297" s="6" t="s">
        <v>89</v>
      </c>
      <c r="BB297" s="6" t="s">
        <v>90</v>
      </c>
      <c r="BC297" s="6" t="s">
        <v>91</v>
      </c>
      <c r="BD297" s="6" t="s">
        <v>92</v>
      </c>
      <c r="BE297" s="6" t="s">
        <v>93</v>
      </c>
      <c r="BG297" s="33" t="s">
        <v>94</v>
      </c>
      <c r="BH297" s="33" t="s">
        <v>95</v>
      </c>
      <c r="BI297" s="33" t="s">
        <v>96</v>
      </c>
      <c r="BJ297" s="33" t="s">
        <v>97</v>
      </c>
      <c r="BK297" s="33" t="s">
        <v>98</v>
      </c>
      <c r="BL297" s="33" t="s">
        <v>99</v>
      </c>
      <c r="BM297" s="33" t="s">
        <v>100</v>
      </c>
      <c r="BN297" s="33" t="s">
        <v>101</v>
      </c>
      <c r="BP297" s="33" t="s">
        <v>104</v>
      </c>
      <c r="BQ297" s="33" t="s">
        <v>105</v>
      </c>
      <c r="BR297" s="33" t="s">
        <v>106</v>
      </c>
      <c r="BS297" s="33" t="s">
        <v>107</v>
      </c>
      <c r="BT297" s="33" t="s">
        <v>108</v>
      </c>
      <c r="BU297" s="33" t="s">
        <v>109</v>
      </c>
      <c r="BV297" s="33" t="s">
        <v>110</v>
      </c>
      <c r="BW297" s="33" t="s">
        <v>111</v>
      </c>
      <c r="BY297" s="1" t="s">
        <v>58</v>
      </c>
      <c r="BZ297" s="1" t="s">
        <v>59</v>
      </c>
      <c r="CA297" s="1" t="s">
        <v>60</v>
      </c>
      <c r="CB297" s="1" t="s">
        <v>61</v>
      </c>
      <c r="CC297" s="1" t="s">
        <v>62</v>
      </c>
      <c r="CD297" s="1" t="s">
        <v>63</v>
      </c>
      <c r="CE297" s="1" t="s">
        <v>64</v>
      </c>
      <c r="CF297" s="1" t="s">
        <v>65</v>
      </c>
      <c r="CI297" s="43" t="str">
        <f>B297</f>
        <v>Угол поворота КВ, град</v>
      </c>
      <c r="CJ297" s="43" t="s">
        <v>112</v>
      </c>
      <c r="CM297" s="33" t="s">
        <v>114</v>
      </c>
      <c r="CN297" s="33" t="s">
        <v>115</v>
      </c>
      <c r="CO297" s="33" t="s">
        <v>116</v>
      </c>
      <c r="CP297" s="33" t="s">
        <v>117</v>
      </c>
      <c r="CQ297" s="33" t="s">
        <v>118</v>
      </c>
      <c r="CR297" s="33" t="s">
        <v>119</v>
      </c>
      <c r="CS297" s="33" t="s">
        <v>120</v>
      </c>
      <c r="CT297" s="33" t="s">
        <v>121</v>
      </c>
      <c r="CW297" s="33" t="s">
        <v>122</v>
      </c>
      <c r="CX297" s="33" t="s">
        <v>123</v>
      </c>
      <c r="CY297" s="33" t="s">
        <v>124</v>
      </c>
      <c r="CZ297" s="33" t="s">
        <v>125</v>
      </c>
      <c r="DA297" s="33" t="s">
        <v>126</v>
      </c>
      <c r="DB297" s="33" t="s">
        <v>127</v>
      </c>
      <c r="DC297" s="33" t="s">
        <v>128</v>
      </c>
      <c r="DD297" s="33" t="s">
        <v>129</v>
      </c>
    </row>
    <row r="298" spans="2:108">
      <c r="B298" s="30">
        <f t="shared" ref="B298:B329" si="92">B35</f>
        <v>0</v>
      </c>
      <c r="C298" s="31">
        <f t="shared" ref="C298:C329" si="93">-($J$25*((COS(C35-$F$25)+$K$25*COS(2*C35)-$L$25*COS(2*C35-$F$25)+$M$25*COS(2*(C35-$F$25)))))</f>
        <v>-224203.77532934269</v>
      </c>
      <c r="D298" s="31"/>
      <c r="E298" s="31">
        <f t="shared" ref="E298:E329" si="94">-($J$26*((COS(C35-$F$26)+$K$26*COS(2*C35)-$L$26*COS(2*C35-$F$26)+$M$26*COS(2*(C35-$F$26)))))</f>
        <v>-571036.69050508284</v>
      </c>
      <c r="F298" s="31">
        <f t="shared" ref="F298:F329" si="95">-($J$27*((COS(C35-$F$27)+$K$27*COS(2*C35)-$L$27*COS(2*C35-$F$27)+$M$27*COS(2*(C35-$F$27)))))</f>
        <v>-1242736.8970621398</v>
      </c>
      <c r="G298" s="31">
        <f t="shared" ref="G298:G329" si="96">-($J$28*((COS(C35-$F$28)+$K$28*COS(2*C35)-$L$28*COS(2*C35-$F$28)+$M$28*COS(2*(C35-$F$28)))))</f>
        <v>-1010241.4319295565</v>
      </c>
      <c r="H298" s="31">
        <f t="shared" ref="H298:H329" si="97">-($J$29*((COS(C35-$F$29)+$K$29*COS(2*C35)-$L$29*COS(2*C35-$F$29)+$M$29*COS(2*(C35-$F$29)))))</f>
        <v>-1010241.4319295563</v>
      </c>
      <c r="I298" s="31">
        <f t="shared" ref="I298:I329" si="98">-($J$30*((COS(C35-$F$30)+$K$30*COS(2*C35)-$L$30*COS(2*C35-$F$30)+$M$30*COS(2*(C35-$F$30)))))</f>
        <v>-1242736.8970621407</v>
      </c>
      <c r="J298" s="31">
        <f t="shared" ref="J298:J329" si="99">-($J$31*((COS(C35-$F$31)+$K$31*COS(2*C35)-$L$31*COS(2*C35-$F$31)+$M$31*COS(2*(C35-$F$31)))))</f>
        <v>-571036.69050508388</v>
      </c>
      <c r="K298" s="31">
        <f t="shared" ref="K298:K329" si="100">-($J$32*((COS(C35-$F$32)+$K$32*COS(2*C35)-$L$32*COS(2*C35-$F$32)+$M$32*COS(2*(C35-$F$32)))))</f>
        <v>-224203.77532934255</v>
      </c>
      <c r="L298" s="17"/>
      <c r="N298" s="32">
        <f t="shared" ref="N298:N329" si="101">($B298-$C$25*2)</f>
        <v>-80</v>
      </c>
      <c r="O298" s="32">
        <f t="shared" ref="O298:O329" si="102">($B298-$C$26*2)</f>
        <v>-160</v>
      </c>
      <c r="P298" s="32"/>
      <c r="Q298" s="32">
        <f t="shared" ref="Q298:Q329" si="103">($B298-$C$27*2)</f>
        <v>-240</v>
      </c>
      <c r="R298" s="32">
        <f t="shared" ref="R298:R329" si="104">($B298-$C$28*2)</f>
        <v>-320</v>
      </c>
      <c r="S298" s="32">
        <f t="shared" ref="S298:S329" si="105">($B298-$C$29*2)</f>
        <v>-400</v>
      </c>
      <c r="T298" s="32">
        <f t="shared" ref="T298:T329" si="106">($B298-$C$30*2)</f>
        <v>-480</v>
      </c>
      <c r="U298" s="32">
        <f t="shared" ref="U298:U329" si="107">($B298-$C$31*2)</f>
        <v>-560</v>
      </c>
      <c r="V298" s="32">
        <f t="shared" ref="V298:V329" si="108">($B298-$C$32*2)</f>
        <v>-640</v>
      </c>
      <c r="W298">
        <f>IF(N298&lt;0,(N298+720),N298)</f>
        <v>640</v>
      </c>
      <c r="X298">
        <f>IF(O298&lt;0,(O298+720),O298)</f>
        <v>560</v>
      </c>
      <c r="Y298">
        <f t="shared" ref="Y298:AD298" si="109">IF(Q298&lt;0,(Q298+720),Q298)</f>
        <v>480</v>
      </c>
      <c r="Z298">
        <f t="shared" si="109"/>
        <v>400</v>
      </c>
      <c r="AA298">
        <f t="shared" si="109"/>
        <v>320</v>
      </c>
      <c r="AB298">
        <f t="shared" si="109"/>
        <v>240</v>
      </c>
      <c r="AC298">
        <f t="shared" si="109"/>
        <v>160</v>
      </c>
      <c r="AD298">
        <f t="shared" si="109"/>
        <v>80</v>
      </c>
      <c r="AF298">
        <f>$G$3*((1-COS(RADIANS(W298)))+$G$6/4*(1-COS(RADIANS(W298*2)))-$G$7*$G$6*SIN(RADIANS(W298)))</f>
        <v>1.8422128238692539</v>
      </c>
      <c r="AG298">
        <f t="shared" ref="AG298:AM298" si="110">$G$3*((1-COS(RADIANS(X298)))+$G$6/4*(1-COS(RADIANS(X298*2)))-$G$7*$G$6*SIN(RADIANS(X298)))</f>
        <v>1.8639580369829267</v>
      </c>
      <c r="AH298">
        <f t="shared" si="110"/>
        <v>2.1928148209430454</v>
      </c>
      <c r="AI298">
        <f t="shared" si="110"/>
        <v>0.67945878103390966</v>
      </c>
      <c r="AJ298">
        <f t="shared" si="110"/>
        <v>0.67945878103391055</v>
      </c>
      <c r="AK298">
        <f t="shared" si="110"/>
        <v>2.1928148209430454</v>
      </c>
      <c r="AL298">
        <f t="shared" si="110"/>
        <v>1.8639580369829276</v>
      </c>
      <c r="AM298">
        <f t="shared" si="110"/>
        <v>1.842212823869253</v>
      </c>
      <c r="AO298">
        <f>AF298*$G$2^2*PI()/4</f>
        <v>3.6730327002747566E-2</v>
      </c>
      <c r="AP298">
        <f t="shared" ref="AP298:AV298" si="111">AG298*$G$2^2*PI()/4</f>
        <v>3.7163886458018366E-2</v>
      </c>
      <c r="AQ298">
        <f t="shared" si="111"/>
        <v>4.3720684378118144E-2</v>
      </c>
      <c r="AR298">
        <f t="shared" si="111"/>
        <v>1.3547155295470355E-2</v>
      </c>
      <c r="AS298">
        <f t="shared" si="111"/>
        <v>1.3547155295470374E-2</v>
      </c>
      <c r="AT298">
        <f t="shared" si="111"/>
        <v>4.3720684378118144E-2</v>
      </c>
      <c r="AU298">
        <f t="shared" si="111"/>
        <v>3.7163886458018387E-2</v>
      </c>
      <c r="AV298">
        <f t="shared" si="111"/>
        <v>3.6730327002747545E-2</v>
      </c>
      <c r="AX298" s="34">
        <f>IF(W298&lt;180,$O$1,(IF(W298&lt;360,($O$1*(($L$4)/(AO298+$L$3))^$O$3),(IF(W298&lt;540,($O$2*($L$4/(AO298+$L$3))^$O$4),0)))))</f>
        <v>0</v>
      </c>
      <c r="AY298" s="34">
        <f>IF(X298&lt;180,$O$1,(IF(X298&lt;360,($O$1*(($L$4)/(AP298+$L$3))^$O$3),(IF(X298&lt;540,($O$2*($L$4/(AP298+$L$3))^$O$4),0)))))</f>
        <v>0</v>
      </c>
      <c r="AZ298" s="34">
        <f t="shared" ref="AZ298:BE298" si="112">IF(Y298&lt;180,$O$1,(IF(Y298&lt;360,($O$1*(($L$4)/(AQ298+$L$3))^$O$3),(IF(Y298&lt;540,($O$2*($L$4/(AQ298+$L$3))^$O$4),0)))))</f>
        <v>5250206.2918418339</v>
      </c>
      <c r="BA298" s="34">
        <f t="shared" si="112"/>
        <v>16341663.788802205</v>
      </c>
      <c r="BB298" s="34">
        <f t="shared" si="112"/>
        <v>215535.91682225044</v>
      </c>
      <c r="BC298" s="34">
        <f t="shared" si="112"/>
        <v>62611.663229311765</v>
      </c>
      <c r="BD298" s="34">
        <f t="shared" si="112"/>
        <v>79460.142999999996</v>
      </c>
      <c r="BE298" s="34">
        <f t="shared" si="112"/>
        <v>79460.142999999996</v>
      </c>
      <c r="BG298" s="34">
        <f>IF($B$25&lt;=$G$10,($G$2^2*PI()/4*AX298),0)</f>
        <v>0</v>
      </c>
      <c r="BH298" s="34">
        <f>IF($B$26&lt;=$G$10,($G$2^2*PI()/4*AY298),0)</f>
        <v>0</v>
      </c>
      <c r="BI298" s="34">
        <f>IF($B$27&lt;=$G$10,($G$2^2*PI()/4*AZ298),0)</f>
        <v>104679.43303434507</v>
      </c>
      <c r="BJ298" s="34">
        <f>IF($B$28&lt;=$G$10,($G$2^2*PI()/4*BA298),0)</f>
        <v>325822.64489450963</v>
      </c>
      <c r="BK298" s="34">
        <f>IF($B$29&lt;=$G$10,($G$2^2*PI()/4*BB298),0)</f>
        <v>4297.3887724278084</v>
      </c>
      <c r="BL298" s="34">
        <f>IF($B$30&lt;=$G$10,($G$2^2*PI()/4*BC298),0)</f>
        <v>1248.3611202794152</v>
      </c>
      <c r="BM298" s="34">
        <f>IF($B$31&lt;=$G$10,($G$2^2*PI()/4*BD298),0)</f>
        <v>1584.288741376291</v>
      </c>
      <c r="BN298" s="34">
        <f>IF($B$32&lt;=$G$10,($G$2^2*PI()/4*BE298),0)</f>
        <v>1584.288741376291</v>
      </c>
      <c r="BP298" s="34">
        <f>C298+BG298</f>
        <v>-224203.77532934269</v>
      </c>
      <c r="BQ298" s="34">
        <f t="shared" ref="BQ298:BW298" si="113">E298+BH298</f>
        <v>-571036.69050508284</v>
      </c>
      <c r="BR298" s="34">
        <f t="shared" si="113"/>
        <v>-1138057.4640277948</v>
      </c>
      <c r="BS298" s="34">
        <f t="shared" si="113"/>
        <v>-684418.78703504684</v>
      </c>
      <c r="BT298" s="34">
        <f t="shared" si="113"/>
        <v>-1005944.0431571285</v>
      </c>
      <c r="BU298" s="34">
        <f t="shared" si="113"/>
        <v>-1241488.5359418613</v>
      </c>
      <c r="BV298" s="34">
        <f t="shared" si="113"/>
        <v>-569452.40176370763</v>
      </c>
      <c r="BW298" s="34">
        <f t="shared" si="113"/>
        <v>-222619.48658796627</v>
      </c>
      <c r="BY298" s="22" t="e">
        <f t="shared" ref="BY298:BY329" si="114">ASIN($G$3/$G$15*SIN(C35-$E$25)-$G$25/$H$25*SIN(E35))</f>
        <v>#NUM!</v>
      </c>
      <c r="BZ298" s="22" t="e">
        <f t="shared" ref="BZ298:BZ329" si="115">ASIN($G$3/$G$15*SIN(C35-$E$26)-$G$26/$H$26*SIN(E35))</f>
        <v>#NUM!</v>
      </c>
      <c r="CA298" s="22" t="e">
        <f t="shared" ref="CA298:CA329" si="116">ASIN($G$3/$G$15*SIN(C35-$E$27)-$G$27/$H$27*SIN(E35))</f>
        <v>#NUM!</v>
      </c>
      <c r="CB298" s="22" t="e">
        <f t="shared" ref="CB298:CB329" si="117">ASIN($G$3/$G$15*SIN(C35-$E$28)-$G$28/$H$28*SIN(E35))</f>
        <v>#NUM!</v>
      </c>
      <c r="CC298" s="22" t="e">
        <f t="shared" ref="CC298:CC329" si="118">ASIN($G$3/$G$15*SIN(C35-$E$29)-$G$29/$H$29*SIN(E35))</f>
        <v>#NUM!</v>
      </c>
      <c r="CD298" s="22" t="e">
        <f t="shared" ref="CD298:CD329" si="119">ASIN($G$3/$G$15*SIN(C35-$E$30)-$G$30/$H$30*SIN(E35))</f>
        <v>#NUM!</v>
      </c>
      <c r="CE298" s="22" t="e">
        <f t="shared" ref="CE298:CE329" si="120">ASIN($G$3/$G$15*SIN(C35-$E$31)-$G$31/$H$31*SIN(E35))</f>
        <v>#NUM!</v>
      </c>
      <c r="CF298" s="22" t="e">
        <f t="shared" ref="CF298:CF329" si="121">ASIN($G$3/$G$15*SIN(C35-$E$32)-$G$32/$H$32*SIN(E35))</f>
        <v>#NUM!</v>
      </c>
      <c r="CI298" s="44">
        <f>B298</f>
        <v>0</v>
      </c>
      <c r="CJ298" s="45">
        <f>RADIANS(CI298)</f>
        <v>0</v>
      </c>
      <c r="CM298" t="e">
        <f t="shared" ref="CM298:CM329" si="122">BP298*$G$25/$G$4*SIN(BY298-$E35)/(COS($E35)*COS(BY298))</f>
        <v>#NUM!</v>
      </c>
      <c r="CN298" t="e">
        <f t="shared" ref="CN298:CN329" si="123">BQ298*$G$26/$G$4*SIN(BZ298-$E35)/(COS($E35)*COS(BZ298))</f>
        <v>#NUM!</v>
      </c>
      <c r="CO298" t="e">
        <f t="shared" ref="CO298:CO329" si="124">BR298*$G$27/$G$4*SIN(CA298-$E35)/(COS($E35)*COS(CA298))</f>
        <v>#NUM!</v>
      </c>
      <c r="CP298" t="e">
        <f t="shared" ref="CP298:CP329" si="125">BS298*$G$28/$G$4*SIN(CB298-$E35)/(COS($E35)*COS(CB298))</f>
        <v>#NUM!</v>
      </c>
      <c r="CQ298" t="e">
        <f t="shared" ref="CQ298:CQ329" si="126">BT298*$G$29/$G$4*SIN(CC298-$E35)/(COS($E35)*COS(CC298))</f>
        <v>#NUM!</v>
      </c>
      <c r="CR298" t="e">
        <f t="shared" ref="CR298:CR329" si="127">BU298*$G$30/$G$4*SIN(CD298-$E35)/(COS($E35)*COS(CD298))</f>
        <v>#NUM!</v>
      </c>
      <c r="CS298" t="e">
        <f t="shared" ref="CS298:CS329" si="128">BV298*$G$31/$G$4*SIN(CE298-$E35)/(COS($E35)*COS(CE298))</f>
        <v>#NUM!</v>
      </c>
      <c r="CT298" t="e">
        <f t="shared" ref="CT298:CT329" si="129">BW298*$G$32/$G$4*SIN(CF298-$E35)/(COS($E35)*COS(CF298))</f>
        <v>#NUM!</v>
      </c>
      <c r="CW298" t="e">
        <f>CM298*COS(AF298+$E$25)+BP298/COS(BY298)*SIN(AF298+BY298)</f>
        <v>#NUM!</v>
      </c>
      <c r="CX298" t="e">
        <f>CN298*COS(AG298+$E$26)+BQ298/COS(BZ298)*SIN(AG298+BZ298)</f>
        <v>#NUM!</v>
      </c>
      <c r="CY298" t="e">
        <f>CO298*COS(AH298+$E$26)+BR298/COS(CA298)*SIN(AH298+CA298)</f>
        <v>#NUM!</v>
      </c>
      <c r="CZ298" t="e">
        <f>CP298*COS(AI298+$E$28)+BS298/COS(CB298)*SIN(AI298+CB298)</f>
        <v>#NUM!</v>
      </c>
      <c r="DA298" t="e">
        <f>CQ298*COS(AJ298+$E$29)+BT298/COS(CC298)*SIN(AJ298+CC298)</f>
        <v>#NUM!</v>
      </c>
      <c r="DB298" t="e">
        <f>CR298*COS(AK298+$E$30)+BU298/COS(CD298)*SIN(AK298+CD298)</f>
        <v>#NUM!</v>
      </c>
      <c r="DC298" t="e">
        <f>CS298*COS(AL298+$E$31)+BV298/COS(CE298)*SIN(AL298+CE298)</f>
        <v>#NUM!</v>
      </c>
      <c r="DD298" t="e">
        <f>CT298*COS(AM298+$E$32)+BW298/COS(CF298)*SIN(AM298+CF298)</f>
        <v>#NUM!</v>
      </c>
    </row>
    <row r="299" spans="2:108">
      <c r="B299" s="30">
        <f t="shared" si="92"/>
        <v>2</v>
      </c>
      <c r="C299" s="31">
        <f t="shared" si="93"/>
        <v>-239810.70527699759</v>
      </c>
      <c r="D299" s="31"/>
      <c r="E299" s="31">
        <f t="shared" si="94"/>
        <v>-487394.56649297464</v>
      </c>
      <c r="F299" s="31">
        <f t="shared" si="95"/>
        <v>-1126939.2953971741</v>
      </c>
      <c r="G299" s="31">
        <f t="shared" si="96"/>
        <v>-967648.98461805424</v>
      </c>
      <c r="H299" s="31">
        <f t="shared" si="97"/>
        <v>-1047167.8633276991</v>
      </c>
      <c r="I299" s="31">
        <f t="shared" si="98"/>
        <v>-1352084.0176514208</v>
      </c>
      <c r="J299" s="31">
        <f t="shared" si="99"/>
        <v>-652034.30768168892</v>
      </c>
      <c r="K299" s="31">
        <f t="shared" si="100"/>
        <v>-208111.24181105068</v>
      </c>
      <c r="L299" s="17"/>
      <c r="N299" s="32">
        <f t="shared" si="101"/>
        <v>-78</v>
      </c>
      <c r="O299" s="32">
        <f t="shared" si="102"/>
        <v>-158</v>
      </c>
      <c r="P299" s="32"/>
      <c r="Q299" s="32">
        <f t="shared" si="103"/>
        <v>-238</v>
      </c>
      <c r="R299" s="32">
        <f t="shared" si="104"/>
        <v>-318</v>
      </c>
      <c r="S299" s="32">
        <f t="shared" si="105"/>
        <v>-398</v>
      </c>
      <c r="T299" s="32">
        <f t="shared" si="106"/>
        <v>-478</v>
      </c>
      <c r="U299" s="32">
        <f t="shared" si="107"/>
        <v>-558</v>
      </c>
      <c r="V299" s="32">
        <f t="shared" si="108"/>
        <v>-638</v>
      </c>
      <c r="W299">
        <f t="shared" ref="W299:W362" si="130">IF(N299&lt;0,(N299+720),N299)</f>
        <v>642</v>
      </c>
      <c r="X299">
        <f t="shared" ref="X299:X362" si="131">IF(O299&lt;0,(O299+720),O299)</f>
        <v>562</v>
      </c>
      <c r="Y299">
        <f t="shared" ref="Y299:Y362" si="132">IF(Q299&lt;0,(Q299+720),Q299)</f>
        <v>482</v>
      </c>
      <c r="Z299">
        <f t="shared" ref="Z299:Z362" si="133">IF(R299&lt;0,(R299+720),R299)</f>
        <v>402</v>
      </c>
      <c r="AA299">
        <f t="shared" ref="AA299:AA362" si="134">IF(S299&lt;0,(S299+720),S299)</f>
        <v>322</v>
      </c>
      <c r="AB299">
        <f t="shared" ref="AB299:AB362" si="135">IF(T299&lt;0,(T299+720),T299)</f>
        <v>242</v>
      </c>
      <c r="AC299">
        <f t="shared" ref="AC299:AC362" si="136">IF(U299&lt;0,(U299+720),U299)</f>
        <v>162</v>
      </c>
      <c r="AD299">
        <f t="shared" ref="AD299:AD362" si="137">IF(V299&lt;0,(V299+720),V299)</f>
        <v>82</v>
      </c>
      <c r="AF299">
        <f t="shared" ref="AF299:AF309" si="138">$G$3*((1-COS(RADIANS(W299)))+$G$6/4*(1-COS(RADIANS(W299*2)))-$G$7*$G$6*SIN(RADIANS(W299)))</f>
        <v>1.7967470859975365</v>
      </c>
      <c r="AG299">
        <f t="shared" ref="AG299:AG309" si="139">$G$3*((1-COS(RADIANS(X299)))+$G$6/4*(1-COS(RADIANS(X299*2)))-$G$7*$G$6*SIN(RADIANS(X299)))</f>
        <v>1.8794012947335381</v>
      </c>
      <c r="AH299">
        <f t="shared" ref="AH299:AH309" si="140">$G$3*((1-COS(RADIANS(Y299)))+$G$6/4*(1-COS(RADIANS(Y299*2)))-$G$7*$G$6*SIN(RADIANS(Y299)))</f>
        <v>2.1844048535868117</v>
      </c>
      <c r="AI299">
        <f t="shared" ref="AI299:AI309" si="141">$G$3*((1-COS(RADIANS(Z299)))+$G$6/4*(1-COS(RADIANS(Z299*2)))-$G$7*$G$6*SIN(RADIANS(Z299)))</f>
        <v>0.73926338913791534</v>
      </c>
      <c r="AJ299">
        <f t="shared" ref="AJ299:AJ309" si="142">$G$3*((1-COS(RADIANS(AA299)))+$G$6/4*(1-COS(RADIANS(AA299*2)))-$G$7*$G$6*SIN(RADIANS(AA299)))</f>
        <v>0.62096881828417749</v>
      </c>
      <c r="AK299">
        <f t="shared" ref="AK299:AK309" si="143">$G$3*((1-COS(RADIANS(AB299)))+$G$6/4*(1-COS(RADIANS(AB299*2)))-$G$7*$G$6*SIN(RADIANS(AB299)))</f>
        <v>2.1992936720671858</v>
      </c>
      <c r="AL299">
        <f t="shared" ref="AL299:AL309" si="144">$G$3*((1-COS(RADIANS(AC299)))+$G$6/4*(1-COS(RADIANS(AC299*2)))-$G$7*$G$6*SIN(RADIANS(AC299)))</f>
        <v>1.8496191667506405</v>
      </c>
      <c r="AM299">
        <f t="shared" ref="AM299:AM309" si="145">$G$3*((1-COS(RADIANS(AD299)))+$G$6/4*(1-COS(RADIANS(AD299*2)))-$G$7*$G$6*SIN(RADIANS(AD299)))</f>
        <v>1.8852595288683751</v>
      </c>
      <c r="AO299">
        <f t="shared" ref="AO299:AO362" si="146">AF299*$G$2^2*PI()/4</f>
        <v>3.58238240201324E-2</v>
      </c>
      <c r="AP299">
        <f t="shared" ref="AP299:AP362" si="147">AG299*$G$2^2*PI()/4</f>
        <v>3.7471796543008598E-2</v>
      </c>
      <c r="AQ299">
        <f t="shared" ref="AQ299:AQ362" si="148">AH299*$G$2^2*PI()/4</f>
        <v>4.3553005135484227E-2</v>
      </c>
      <c r="AR299">
        <f t="shared" ref="AR299:AR362" si="149">AI299*$G$2^2*PI()/4</f>
        <v>1.4739548912249994E-2</v>
      </c>
      <c r="AS299">
        <f t="shared" ref="AS299:AS362" si="150">AJ299*$G$2^2*PI()/4</f>
        <v>1.2380973283088131E-2</v>
      </c>
      <c r="AT299">
        <f t="shared" ref="AT299:AT362" si="151">AK299*$G$2^2*PI()/4</f>
        <v>4.3849860723711047E-2</v>
      </c>
      <c r="AU299">
        <f t="shared" ref="AU299:AU362" si="152">AL299*$G$2^2*PI()/4</f>
        <v>3.6877995823853933E-2</v>
      </c>
      <c r="AV299">
        <f t="shared" ref="AV299:AV362" si="153">AM299*$G$2^2*PI()/4</f>
        <v>3.758859893013957E-2</v>
      </c>
      <c r="AX299" s="34">
        <f>IF(W299&lt;180,$O$1,(IF(W299&lt;360,($O$1*(($L$4)/(AO299+$L$3))^$O$3),(IF(W299&lt;540,($O$2*($L$4/(AO299+$L$3))^$O$4),0)))))</f>
        <v>0</v>
      </c>
      <c r="AY299" s="34">
        <f t="shared" ref="AY299:AY362" si="154">IF(X299&lt;180,$O$1,(IF(X299&lt;360,($O$1*(($L$4)/(AP299+$L$3))^$O$3),(IF(X299&lt;540,($O$2*($L$4/(AP299+$L$3))^$O$4),0)))))</f>
        <v>0</v>
      </c>
      <c r="AZ299" s="34">
        <f t="shared" ref="AZ299:AZ362" si="155">IF(Y299&lt;180,$O$1,(IF(Y299&lt;360,($O$1*(($L$4)/(AQ299+$L$3))^$O$3),(IF(Y299&lt;540,($O$2*($L$4/(AQ299+$L$3))^$O$4),0)))))</f>
        <v>5271985.9619208993</v>
      </c>
      <c r="BA299" s="34">
        <f t="shared" ref="BA299:BA362" si="156">IF(Z299&lt;180,$O$1,(IF(Z299&lt;360,($O$1*(($L$4)/(AR299+$L$3))^$O$3),(IF(Z299&lt;540,($O$2*($L$4/(AR299+$L$3))^$O$4),0)))))</f>
        <v>15216504.76087397</v>
      </c>
      <c r="BB299" s="34">
        <f t="shared" ref="BB299:BB362" si="157">IF(AA299&lt;180,$O$1,(IF(AA299&lt;360,($O$1*(($L$4)/(AS299+$L$3))^$O$3),(IF(AA299&lt;540,($O$2*($L$4/(AS299+$L$3))^$O$4),0)))))</f>
        <v>233613.6654616055</v>
      </c>
      <c r="BC299" s="34">
        <f t="shared" ref="BC299:BC362" si="158">IF(AB299&lt;180,$O$1,(IF(AB299&lt;360,($O$1*(($L$4)/(AT299+$L$3))^$O$3),(IF(AB299&lt;540,($O$2*($L$4/(AT299+$L$3))^$O$4),0)))))</f>
        <v>62395.285046128047</v>
      </c>
      <c r="BD299" s="34">
        <f t="shared" ref="BD299:BD362" si="159">IF(AC299&lt;180,$O$1,(IF(AC299&lt;360,($O$1*(($L$4)/(AU299+$L$3))^$O$3),(IF(AC299&lt;540,($O$2*($L$4/(AU299+$L$3))^$O$4),0)))))</f>
        <v>79460.142999999996</v>
      </c>
      <c r="BE299" s="34">
        <f t="shared" ref="BE299:BE362" si="160">IF(AD299&lt;180,$O$1,(IF(AD299&lt;360,($O$1*(($L$4)/(AV299+$L$3))^$O$3),(IF(AD299&lt;540,($O$2*($L$4/(AV299+$L$3))^$O$4),0)))))</f>
        <v>79460.142999999996</v>
      </c>
      <c r="BG299" s="34">
        <f t="shared" ref="BG299:BG362" si="161">IF($B$25&lt;=$G$10,($G$2^2*PI()/4*AX299),0)</f>
        <v>0</v>
      </c>
      <c r="BH299" s="34">
        <f t="shared" ref="BH299:BH362" si="162">IF($B$26&lt;=$G$10,($G$2^2*PI()/4*AY299),0)</f>
        <v>0</v>
      </c>
      <c r="BI299" s="34">
        <f t="shared" ref="BI299:BI362" si="163">IF($B$27&lt;=$G$10,($G$2^2*PI()/4*AZ299),0)</f>
        <v>105113.67949797343</v>
      </c>
      <c r="BJ299" s="34">
        <f t="shared" ref="BJ299:BJ362" si="164">IF($B$28&lt;=$G$10,($G$2^2*PI()/4*BA299),0)</f>
        <v>303389.04846611415</v>
      </c>
      <c r="BK299" s="34">
        <f t="shared" ref="BK299:BK362" si="165">IF($B$29&lt;=$G$10,($G$2^2*PI()/4*BB299),0)</f>
        <v>4657.8257482178069</v>
      </c>
      <c r="BL299" s="34">
        <f t="shared" ref="BL299:BL362" si="166">IF($B$30&lt;=$G$10,($G$2^2*PI()/4*BC299),0)</f>
        <v>1244.0469382687256</v>
      </c>
      <c r="BM299" s="34">
        <f t="shared" ref="BM299:BM362" si="167">IF($B$31&lt;=$G$10,($G$2^2*PI()/4*BD299),0)</f>
        <v>1584.288741376291</v>
      </c>
      <c r="BN299" s="34">
        <f t="shared" ref="BN299:BN362" si="168">IF($B$32&lt;=$G$10,($G$2^2*PI()/4*BE299),0)</f>
        <v>1584.288741376291</v>
      </c>
      <c r="BP299" s="34">
        <f t="shared" ref="BP299:BP362" si="169">C299+BG299</f>
        <v>-239810.70527699759</v>
      </c>
      <c r="BQ299" s="34">
        <f t="shared" ref="BQ299:BQ362" si="170">E299+BH299</f>
        <v>-487394.56649297464</v>
      </c>
      <c r="BR299" s="34">
        <f t="shared" ref="BR299:BR362" si="171">F299+BI299</f>
        <v>-1021825.6158992007</v>
      </c>
      <c r="BS299" s="34">
        <f t="shared" ref="BS299:BS362" si="172">G299+BJ299</f>
        <v>-664259.93615194014</v>
      </c>
      <c r="BT299" s="34">
        <f t="shared" ref="BT299:BT362" si="173">H299+BK299</f>
        <v>-1042510.0375794814</v>
      </c>
      <c r="BU299" s="34">
        <f t="shared" ref="BU299:BU362" si="174">I299+BL299</f>
        <v>-1350839.9707131521</v>
      </c>
      <c r="BV299" s="34">
        <f t="shared" ref="BV299:BV362" si="175">J299+BM299</f>
        <v>-650450.01894031267</v>
      </c>
      <c r="BW299" s="34">
        <f t="shared" ref="BW299:BW362" si="176">K299+BN299</f>
        <v>-206526.9530696744</v>
      </c>
      <c r="BY299" s="22" t="e">
        <f>ASIN($G$3/$G$15*SIN(C36-$E$25)-$G$25/$H$25*SIN(E36))</f>
        <v>#NUM!</v>
      </c>
      <c r="BZ299" s="22" t="e">
        <f t="shared" si="115"/>
        <v>#NUM!</v>
      </c>
      <c r="CA299" s="22" t="e">
        <f t="shared" si="116"/>
        <v>#NUM!</v>
      </c>
      <c r="CB299" s="22" t="e">
        <f t="shared" si="117"/>
        <v>#NUM!</v>
      </c>
      <c r="CC299" s="22">
        <f t="shared" si="118"/>
        <v>1.3142883957776197</v>
      </c>
      <c r="CD299" s="22" t="e">
        <f t="shared" si="119"/>
        <v>#NUM!</v>
      </c>
      <c r="CE299" s="22" t="e">
        <f t="shared" si="120"/>
        <v>#NUM!</v>
      </c>
      <c r="CF299" s="22" t="e">
        <f t="shared" si="121"/>
        <v>#NUM!</v>
      </c>
      <c r="CI299" s="44">
        <f t="shared" ref="CI299:CI362" si="177">B299</f>
        <v>2</v>
      </c>
      <c r="CJ299" s="45">
        <f t="shared" ref="CJ299:CJ362" si="178">RADIANS(CI299)</f>
        <v>3.4906585039886591E-2</v>
      </c>
      <c r="CM299" t="e">
        <f t="shared" si="122"/>
        <v>#NUM!</v>
      </c>
      <c r="CN299" t="e">
        <f t="shared" si="123"/>
        <v>#NUM!</v>
      </c>
      <c r="CO299" t="e">
        <f t="shared" si="124"/>
        <v>#NUM!</v>
      </c>
      <c r="CP299" t="e">
        <f t="shared" si="125"/>
        <v>#NUM!</v>
      </c>
      <c r="CQ299">
        <f t="shared" si="126"/>
        <v>-1245327.9280819104</v>
      </c>
      <c r="CR299" t="e">
        <f t="shared" si="127"/>
        <v>#NUM!</v>
      </c>
      <c r="CS299" t="e">
        <f t="shared" si="128"/>
        <v>#NUM!</v>
      </c>
      <c r="CT299" t="e">
        <f t="shared" si="129"/>
        <v>#NUM!</v>
      </c>
      <c r="CW299" t="e">
        <f t="shared" ref="CW299:CW362" si="179">CM299*COS(AF299+$E$25)+BP299/COS(BY299)*SIN(AF299+BY299)</f>
        <v>#NUM!</v>
      </c>
      <c r="CX299" t="e">
        <f t="shared" ref="CX299:CX362" si="180">CN299*COS(AG299+$E$26)+BQ299/COS(BZ299)*SIN(AG299+BZ299)</f>
        <v>#NUM!</v>
      </c>
      <c r="CY299" t="e">
        <f t="shared" ref="CY299:CY362" si="181">CO299*COS(AH299+$E$26)+BR299/COS(CA299)*SIN(AH299+CA299)</f>
        <v>#NUM!</v>
      </c>
      <c r="CZ299" t="e">
        <f t="shared" ref="CZ299:CZ362" si="182">CP299*COS(AI299+$E$28)+BS299/COS(CB299)*SIN(AI299+CB299)</f>
        <v>#NUM!</v>
      </c>
      <c r="DA299">
        <f t="shared" ref="DA299:DA362" si="183">CQ299*COS(AJ299+$E$29)+BT299/COS(CC299)*SIN(AJ299+CC299)</f>
        <v>-3135301.0341558321</v>
      </c>
      <c r="DB299" t="e">
        <f t="shared" ref="DB299:DB362" si="184">CR299*COS(AK299+$E$30)+BU299/COS(CD299)*SIN(AK299+CD299)</f>
        <v>#NUM!</v>
      </c>
      <c r="DC299" t="e">
        <f t="shared" ref="DC299:DC362" si="185">CS299*COS(AL299+$E$31)+BV299/COS(CE299)*SIN(AL299+CE299)</f>
        <v>#NUM!</v>
      </c>
      <c r="DD299" t="e">
        <f t="shared" ref="DD299:DD362" si="186">CT299*COS(AM299+$E$32)+BW299/COS(CF299)*SIN(AM299+CF299)</f>
        <v>#NUM!</v>
      </c>
    </row>
    <row r="300" spans="2:108">
      <c r="B300" s="30">
        <f t="shared" si="92"/>
        <v>4</v>
      </c>
      <c r="C300" s="31">
        <f t="shared" si="93"/>
        <v>-254873.39321920721</v>
      </c>
      <c r="D300" s="31"/>
      <c r="E300" s="31">
        <f t="shared" si="94"/>
        <v>-401542.56780860672</v>
      </c>
      <c r="F300" s="31">
        <f t="shared" si="95"/>
        <v>-1005279.5449555023</v>
      </c>
      <c r="G300" s="31">
        <f t="shared" si="96"/>
        <v>-919607.9342536357</v>
      </c>
      <c r="H300" s="31">
        <f t="shared" si="97"/>
        <v>-1078239.3769309248</v>
      </c>
      <c r="I300" s="31">
        <f t="shared" si="98"/>
        <v>-1454424.2334164872</v>
      </c>
      <c r="J300" s="31">
        <f t="shared" si="99"/>
        <v>-729965.50207614421</v>
      </c>
      <c r="K300" s="31">
        <f t="shared" si="100"/>
        <v>-191593.36980469077</v>
      </c>
      <c r="L300" s="17"/>
      <c r="N300" s="32">
        <f t="shared" si="101"/>
        <v>-76</v>
      </c>
      <c r="O300" s="32">
        <f t="shared" si="102"/>
        <v>-156</v>
      </c>
      <c r="P300" s="32"/>
      <c r="Q300" s="32">
        <f t="shared" si="103"/>
        <v>-236</v>
      </c>
      <c r="R300" s="32">
        <f t="shared" si="104"/>
        <v>-316</v>
      </c>
      <c r="S300" s="32">
        <f t="shared" si="105"/>
        <v>-396</v>
      </c>
      <c r="T300" s="32">
        <f t="shared" si="106"/>
        <v>-476</v>
      </c>
      <c r="U300" s="32">
        <f t="shared" si="107"/>
        <v>-556</v>
      </c>
      <c r="V300" s="32">
        <f t="shared" si="108"/>
        <v>-636</v>
      </c>
      <c r="W300">
        <f t="shared" si="130"/>
        <v>644</v>
      </c>
      <c r="X300">
        <f t="shared" si="131"/>
        <v>564</v>
      </c>
      <c r="Y300">
        <f t="shared" si="132"/>
        <v>484</v>
      </c>
      <c r="Z300">
        <f t="shared" si="133"/>
        <v>404</v>
      </c>
      <c r="AA300">
        <f t="shared" si="134"/>
        <v>324</v>
      </c>
      <c r="AB300">
        <f t="shared" si="135"/>
        <v>244</v>
      </c>
      <c r="AC300">
        <f t="shared" si="136"/>
        <v>164</v>
      </c>
      <c r="AD300">
        <f t="shared" si="137"/>
        <v>84</v>
      </c>
      <c r="AF300">
        <f t="shared" si="138"/>
        <v>1.7489721247095424</v>
      </c>
      <c r="AG300">
        <f t="shared" si="139"/>
        <v>1.8958329248871248</v>
      </c>
      <c r="AH300">
        <f t="shared" si="140"/>
        <v>2.1742022758187214</v>
      </c>
      <c r="AI300">
        <f t="shared" si="141"/>
        <v>0.80016593063421038</v>
      </c>
      <c r="AJ300">
        <f t="shared" si="142"/>
        <v>0.56400685050292487</v>
      </c>
      <c r="AK300">
        <f t="shared" si="143"/>
        <v>2.2037103235104425</v>
      </c>
      <c r="AL300">
        <f t="shared" si="144"/>
        <v>1.836491586542337</v>
      </c>
      <c r="AM300">
        <f t="shared" si="145"/>
        <v>1.9257898664960413</v>
      </c>
      <c r="AO300">
        <f t="shared" si="146"/>
        <v>3.487127938038443E-2</v>
      </c>
      <c r="AP300">
        <f t="shared" si="147"/>
        <v>3.77994129513353E-2</v>
      </c>
      <c r="AQ300">
        <f t="shared" si="148"/>
        <v>4.334958454648527E-2</v>
      </c>
      <c r="AR300">
        <f t="shared" si="149"/>
        <v>1.5953833296482513E-2</v>
      </c>
      <c r="AS300">
        <f t="shared" si="150"/>
        <v>1.1245256673032727E-2</v>
      </c>
      <c r="AT300">
        <f t="shared" si="151"/>
        <v>4.3937920609988051E-2</v>
      </c>
      <c r="AU300">
        <f t="shared" si="152"/>
        <v>3.6616256079369337E-2</v>
      </c>
      <c r="AV300">
        <f t="shared" si="153"/>
        <v>3.8396699131868273E-2</v>
      </c>
      <c r="AX300" s="34">
        <f t="shared" ref="AX300:AX362" si="187">IF(W300&lt;180,$O$1,(IF(W300&lt;360,($O$1*(($L$4)/(AO300+$L$3))^$O$3),(IF(W300&lt;540,($O$2*($L$4/(AO300+$L$3))^$O$4),0)))))</f>
        <v>0</v>
      </c>
      <c r="AY300" s="34">
        <f t="shared" si="154"/>
        <v>0</v>
      </c>
      <c r="AZ300" s="34">
        <f t="shared" si="155"/>
        <v>5298628.0447060456</v>
      </c>
      <c r="BA300" s="34">
        <f t="shared" si="156"/>
        <v>14206796.135824367</v>
      </c>
      <c r="BB300" s="34">
        <f t="shared" si="157"/>
        <v>253918.53130158765</v>
      </c>
      <c r="BC300" s="34">
        <f t="shared" si="158"/>
        <v>62248.52432702636</v>
      </c>
      <c r="BD300" s="34">
        <f t="shared" si="159"/>
        <v>79460.142999999996</v>
      </c>
      <c r="BE300" s="34">
        <f t="shared" si="160"/>
        <v>79460.142999999996</v>
      </c>
      <c r="BG300" s="34">
        <f t="shared" si="161"/>
        <v>0</v>
      </c>
      <c r="BH300" s="34">
        <f t="shared" si="162"/>
        <v>0</v>
      </c>
      <c r="BI300" s="34">
        <f t="shared" si="163"/>
        <v>105644.87350555685</v>
      </c>
      <c r="BJ300" s="34">
        <f t="shared" si="164"/>
        <v>283257.32020158513</v>
      </c>
      <c r="BK300" s="34">
        <f t="shared" si="165"/>
        <v>5062.6673345894769</v>
      </c>
      <c r="BL300" s="34">
        <f t="shared" si="166"/>
        <v>1241.1208001298969</v>
      </c>
      <c r="BM300" s="34">
        <f t="shared" si="167"/>
        <v>1584.288741376291</v>
      </c>
      <c r="BN300" s="34">
        <f t="shared" si="168"/>
        <v>1584.288741376291</v>
      </c>
      <c r="BP300" s="34">
        <f t="shared" si="169"/>
        <v>-254873.39321920721</v>
      </c>
      <c r="BQ300" s="34">
        <f t="shared" si="170"/>
        <v>-401542.56780860672</v>
      </c>
      <c r="BR300" s="34">
        <f t="shared" si="171"/>
        <v>-899634.67144994542</v>
      </c>
      <c r="BS300" s="34">
        <f t="shared" si="172"/>
        <v>-636350.61405205051</v>
      </c>
      <c r="BT300" s="34">
        <f t="shared" si="173"/>
        <v>-1073176.7095963354</v>
      </c>
      <c r="BU300" s="34">
        <f t="shared" si="174"/>
        <v>-1453183.1126163574</v>
      </c>
      <c r="BV300" s="34">
        <f t="shared" si="175"/>
        <v>-728381.21333476796</v>
      </c>
      <c r="BW300" s="34">
        <f t="shared" si="176"/>
        <v>-190009.08106331449</v>
      </c>
      <c r="BY300" s="22" t="e">
        <f t="shared" si="114"/>
        <v>#NUM!</v>
      </c>
      <c r="BZ300" s="22" t="e">
        <f t="shared" si="115"/>
        <v>#NUM!</v>
      </c>
      <c r="CA300" s="22" t="e">
        <f t="shared" si="116"/>
        <v>#NUM!</v>
      </c>
      <c r="CB300" s="22" t="e">
        <f t="shared" si="117"/>
        <v>#NUM!</v>
      </c>
      <c r="CC300" s="22">
        <f t="shared" si="118"/>
        <v>0.96587335312415012</v>
      </c>
      <c r="CD300" s="22" t="e">
        <f t="shared" si="119"/>
        <v>#NUM!</v>
      </c>
      <c r="CE300" s="22" t="e">
        <f t="shared" si="120"/>
        <v>#NUM!</v>
      </c>
      <c r="CF300" s="22" t="e">
        <f t="shared" si="121"/>
        <v>#NUM!</v>
      </c>
      <c r="CI300" s="44">
        <f t="shared" si="177"/>
        <v>4</v>
      </c>
      <c r="CJ300" s="45">
        <f t="shared" si="178"/>
        <v>6.9813170079773182E-2</v>
      </c>
      <c r="CM300" t="e">
        <f t="shared" si="122"/>
        <v>#NUM!</v>
      </c>
      <c r="CN300" t="e">
        <f t="shared" si="123"/>
        <v>#NUM!</v>
      </c>
      <c r="CO300" t="e">
        <f t="shared" si="124"/>
        <v>#NUM!</v>
      </c>
      <c r="CP300" t="e">
        <f t="shared" si="125"/>
        <v>#NUM!</v>
      </c>
      <c r="CQ300">
        <f t="shared" si="126"/>
        <v>-435681.25745355239</v>
      </c>
      <c r="CR300" t="e">
        <f t="shared" si="127"/>
        <v>#NUM!</v>
      </c>
      <c r="CS300" t="e">
        <f t="shared" si="128"/>
        <v>#NUM!</v>
      </c>
      <c r="CT300" t="e">
        <f t="shared" si="129"/>
        <v>#NUM!</v>
      </c>
      <c r="CW300" t="e">
        <f t="shared" si="179"/>
        <v>#NUM!</v>
      </c>
      <c r="CX300" t="e">
        <f t="shared" si="180"/>
        <v>#NUM!</v>
      </c>
      <c r="CY300" t="e">
        <f t="shared" si="181"/>
        <v>#NUM!</v>
      </c>
      <c r="CZ300" t="e">
        <f t="shared" si="182"/>
        <v>#NUM!</v>
      </c>
      <c r="DA300">
        <f t="shared" si="183"/>
        <v>-1619155.5286792743</v>
      </c>
      <c r="DB300" t="e">
        <f t="shared" si="184"/>
        <v>#NUM!</v>
      </c>
      <c r="DC300" t="e">
        <f t="shared" si="185"/>
        <v>#NUM!</v>
      </c>
      <c r="DD300" t="e">
        <f t="shared" si="186"/>
        <v>#NUM!</v>
      </c>
    </row>
    <row r="301" spans="2:108">
      <c r="B301" s="30">
        <f t="shared" si="92"/>
        <v>6</v>
      </c>
      <c r="C301" s="31">
        <f t="shared" si="93"/>
        <v>-269335.09185397212</v>
      </c>
      <c r="D301" s="31"/>
      <c r="E301" s="31">
        <f t="shared" si="94"/>
        <v>-313925.89228639775</v>
      </c>
      <c r="F301" s="31">
        <f t="shared" si="95"/>
        <v>-878374.99083353626</v>
      </c>
      <c r="G301" s="31">
        <f t="shared" si="96"/>
        <v>-866363.13339219242</v>
      </c>
      <c r="H301" s="31">
        <f t="shared" si="97"/>
        <v>-1103296.5131126761</v>
      </c>
      <c r="I301" s="31">
        <f t="shared" si="98"/>
        <v>-1549235.7688692317</v>
      </c>
      <c r="J301" s="31">
        <f t="shared" si="99"/>
        <v>-804423.16275583289</v>
      </c>
      <c r="K301" s="31">
        <f t="shared" si="100"/>
        <v>-174711.77953124567</v>
      </c>
      <c r="L301" s="17"/>
      <c r="N301" s="32">
        <f t="shared" si="101"/>
        <v>-74</v>
      </c>
      <c r="O301" s="32">
        <f t="shared" si="102"/>
        <v>-154</v>
      </c>
      <c r="P301" s="32"/>
      <c r="Q301" s="32">
        <f t="shared" si="103"/>
        <v>-234</v>
      </c>
      <c r="R301" s="32">
        <f t="shared" si="104"/>
        <v>-314</v>
      </c>
      <c r="S301" s="32">
        <f t="shared" si="105"/>
        <v>-394</v>
      </c>
      <c r="T301" s="32">
        <f t="shared" si="106"/>
        <v>-474</v>
      </c>
      <c r="U301" s="32">
        <f t="shared" si="107"/>
        <v>-554</v>
      </c>
      <c r="V301" s="32">
        <f t="shared" si="108"/>
        <v>-634</v>
      </c>
      <c r="W301">
        <f t="shared" si="130"/>
        <v>646</v>
      </c>
      <c r="X301">
        <f t="shared" si="131"/>
        <v>566</v>
      </c>
      <c r="Y301">
        <f t="shared" si="132"/>
        <v>486</v>
      </c>
      <c r="Z301">
        <f t="shared" si="133"/>
        <v>406</v>
      </c>
      <c r="AA301">
        <f t="shared" si="134"/>
        <v>326</v>
      </c>
      <c r="AB301">
        <f t="shared" si="135"/>
        <v>246</v>
      </c>
      <c r="AC301">
        <f t="shared" si="136"/>
        <v>166</v>
      </c>
      <c r="AD301">
        <f t="shared" si="137"/>
        <v>86</v>
      </c>
      <c r="AF301">
        <f t="shared" si="138"/>
        <v>1.6990098255216373</v>
      </c>
      <c r="AG301">
        <f t="shared" si="139"/>
        <v>1.9131284146132708</v>
      </c>
      <c r="AH301">
        <f t="shared" si="140"/>
        <v>2.1623522222147149</v>
      </c>
      <c r="AI301">
        <f t="shared" si="141"/>
        <v>0.86194729606231391</v>
      </c>
      <c r="AJ301">
        <f t="shared" si="142"/>
        <v>0.50878191278154306</v>
      </c>
      <c r="AK301">
        <f t="shared" si="143"/>
        <v>2.205941874069596</v>
      </c>
      <c r="AL301">
        <f t="shared" si="144"/>
        <v>1.8246725203021383</v>
      </c>
      <c r="AM301">
        <f t="shared" si="145"/>
        <v>1.9637193144912761</v>
      </c>
      <c r="AO301">
        <f t="shared" si="146"/>
        <v>3.387512325596527E-2</v>
      </c>
      <c r="AP301">
        <f t="shared" si="147"/>
        <v>3.8144253126738997E-2</v>
      </c>
      <c r="AQ301">
        <f t="shared" si="148"/>
        <v>4.3113316326963774E-2</v>
      </c>
      <c r="AR301">
        <f t="shared" si="149"/>
        <v>1.7185639809523885E-2</v>
      </c>
      <c r="AS301">
        <f t="shared" si="150"/>
        <v>1.0144173239603819E-2</v>
      </c>
      <c r="AT301">
        <f t="shared" si="151"/>
        <v>4.3982413613564433E-2</v>
      </c>
      <c r="AU301">
        <f t="shared" si="152"/>
        <v>3.6380605690747116E-2</v>
      </c>
      <c r="AV301">
        <f t="shared" si="153"/>
        <v>3.9152942389893468E-2</v>
      </c>
      <c r="AX301" s="34">
        <f t="shared" si="187"/>
        <v>0</v>
      </c>
      <c r="AY301" s="34">
        <f t="shared" si="154"/>
        <v>0</v>
      </c>
      <c r="AZ301" s="34">
        <f t="shared" si="155"/>
        <v>5329878.9587199995</v>
      </c>
      <c r="BA301" s="34">
        <f t="shared" si="156"/>
        <v>13299801.974126812</v>
      </c>
      <c r="BB301" s="34">
        <f t="shared" si="157"/>
        <v>276731.33258496749</v>
      </c>
      <c r="BC301" s="34">
        <f t="shared" si="158"/>
        <v>62174.600557834434</v>
      </c>
      <c r="BD301" s="34">
        <f t="shared" si="159"/>
        <v>79460.142999999996</v>
      </c>
      <c r="BE301" s="34">
        <f t="shared" si="160"/>
        <v>79460.142999999996</v>
      </c>
      <c r="BG301" s="34">
        <f t="shared" si="161"/>
        <v>0</v>
      </c>
      <c r="BH301" s="34">
        <f t="shared" si="162"/>
        <v>0</v>
      </c>
      <c r="BI301" s="34">
        <f t="shared" si="163"/>
        <v>106267.95910999663</v>
      </c>
      <c r="BJ301" s="34">
        <f t="shared" si="164"/>
        <v>265173.52894951723</v>
      </c>
      <c r="BK301" s="34">
        <f t="shared" si="165"/>
        <v>5517.5125295259277</v>
      </c>
      <c r="BL301" s="34">
        <f t="shared" si="166"/>
        <v>1239.6468964741878</v>
      </c>
      <c r="BM301" s="34">
        <f t="shared" si="167"/>
        <v>1584.288741376291</v>
      </c>
      <c r="BN301" s="34">
        <f t="shared" si="168"/>
        <v>1584.288741376291</v>
      </c>
      <c r="BP301" s="34">
        <f t="shared" si="169"/>
        <v>-269335.09185397212</v>
      </c>
      <c r="BQ301" s="34">
        <f t="shared" si="170"/>
        <v>-313925.89228639775</v>
      </c>
      <c r="BR301" s="34">
        <f t="shared" si="171"/>
        <v>-772107.03172353958</v>
      </c>
      <c r="BS301" s="34">
        <f t="shared" si="172"/>
        <v>-601189.60444267513</v>
      </c>
      <c r="BT301" s="34">
        <f t="shared" si="173"/>
        <v>-1097779.0005831502</v>
      </c>
      <c r="BU301" s="34">
        <f t="shared" si="174"/>
        <v>-1547996.1219727574</v>
      </c>
      <c r="BV301" s="34">
        <f t="shared" si="175"/>
        <v>-802838.87401445664</v>
      </c>
      <c r="BW301" s="34">
        <f t="shared" si="176"/>
        <v>-173127.49078986939</v>
      </c>
      <c r="BY301" s="22" t="e">
        <f t="shared" si="114"/>
        <v>#NUM!</v>
      </c>
      <c r="BZ301" s="22" t="e">
        <f t="shared" si="115"/>
        <v>#NUM!</v>
      </c>
      <c r="CA301" s="22" t="e">
        <f t="shared" si="116"/>
        <v>#NUM!</v>
      </c>
      <c r="CB301" s="22" t="e">
        <f t="shared" si="117"/>
        <v>#NUM!</v>
      </c>
      <c r="CC301" s="22">
        <f t="shared" si="118"/>
        <v>0.74341770621589653</v>
      </c>
      <c r="CD301" s="22" t="e">
        <f t="shared" si="119"/>
        <v>#NUM!</v>
      </c>
      <c r="CE301" s="22" t="e">
        <f t="shared" si="120"/>
        <v>#NUM!</v>
      </c>
      <c r="CF301" s="22" t="e">
        <f t="shared" si="121"/>
        <v>#NUM!</v>
      </c>
      <c r="CI301" s="44">
        <f t="shared" si="177"/>
        <v>6</v>
      </c>
      <c r="CJ301" s="45">
        <f t="shared" si="178"/>
        <v>0.10471975511965978</v>
      </c>
      <c r="CM301" t="e">
        <f t="shared" si="122"/>
        <v>#NUM!</v>
      </c>
      <c r="CN301" t="e">
        <f t="shared" si="123"/>
        <v>#NUM!</v>
      </c>
      <c r="CO301" t="e">
        <f t="shared" si="124"/>
        <v>#NUM!</v>
      </c>
      <c r="CP301" t="e">
        <f t="shared" si="125"/>
        <v>#NUM!</v>
      </c>
      <c r="CQ301">
        <f t="shared" si="126"/>
        <v>-226261.00620764942</v>
      </c>
      <c r="CR301" t="e">
        <f t="shared" si="127"/>
        <v>#NUM!</v>
      </c>
      <c r="CS301" t="e">
        <f t="shared" si="128"/>
        <v>#NUM!</v>
      </c>
      <c r="CT301" t="e">
        <f t="shared" si="129"/>
        <v>#NUM!</v>
      </c>
      <c r="CW301" t="e">
        <f t="shared" si="179"/>
        <v>#NUM!</v>
      </c>
      <c r="CX301" t="e">
        <f t="shared" si="180"/>
        <v>#NUM!</v>
      </c>
      <c r="CY301" t="e">
        <f t="shared" si="181"/>
        <v>#NUM!</v>
      </c>
      <c r="CZ301" t="e">
        <f t="shared" si="182"/>
        <v>#NUM!</v>
      </c>
      <c r="DA301">
        <f t="shared" si="183"/>
        <v>-1268189.5744861669</v>
      </c>
      <c r="DB301" t="e">
        <f t="shared" si="184"/>
        <v>#NUM!</v>
      </c>
      <c r="DC301" t="e">
        <f t="shared" si="185"/>
        <v>#NUM!</v>
      </c>
      <c r="DD301" t="e">
        <f t="shared" si="186"/>
        <v>#NUM!</v>
      </c>
    </row>
    <row r="302" spans="2:108">
      <c r="B302" s="30">
        <f t="shared" si="92"/>
        <v>8</v>
      </c>
      <c r="C302" s="31">
        <f t="shared" si="93"/>
        <v>-283141.20121011813</v>
      </c>
      <c r="D302" s="31"/>
      <c r="E302" s="31">
        <f t="shared" si="94"/>
        <v>-224998.10165605741</v>
      </c>
      <c r="F302" s="31">
        <f t="shared" si="95"/>
        <v>-746868.95327275898</v>
      </c>
      <c r="G302" s="31">
        <f t="shared" si="96"/>
        <v>-808185.66822819691</v>
      </c>
      <c r="H302" s="31">
        <f t="shared" si="97"/>
        <v>-1122210.0412197509</v>
      </c>
      <c r="I302" s="31">
        <f t="shared" si="98"/>
        <v>-1636034.0670661319</v>
      </c>
      <c r="J302" s="31">
        <f t="shared" si="99"/>
        <v>-875017.00063466595</v>
      </c>
      <c r="K302" s="31">
        <f t="shared" si="100"/>
        <v>-157529.169112292</v>
      </c>
      <c r="L302" s="17"/>
      <c r="N302" s="32">
        <f t="shared" si="101"/>
        <v>-72</v>
      </c>
      <c r="O302" s="32">
        <f t="shared" si="102"/>
        <v>-152</v>
      </c>
      <c r="P302" s="32"/>
      <c r="Q302" s="32">
        <f t="shared" si="103"/>
        <v>-232</v>
      </c>
      <c r="R302" s="32">
        <f t="shared" si="104"/>
        <v>-312</v>
      </c>
      <c r="S302" s="32">
        <f t="shared" si="105"/>
        <v>-392</v>
      </c>
      <c r="T302" s="32">
        <f t="shared" si="106"/>
        <v>-472</v>
      </c>
      <c r="U302" s="32">
        <f t="shared" si="107"/>
        <v>-552</v>
      </c>
      <c r="V302" s="32">
        <f t="shared" si="108"/>
        <v>-632</v>
      </c>
      <c r="W302">
        <f t="shared" si="130"/>
        <v>648</v>
      </c>
      <c r="X302">
        <f t="shared" si="131"/>
        <v>568</v>
      </c>
      <c r="Y302">
        <f t="shared" si="132"/>
        <v>488</v>
      </c>
      <c r="Z302">
        <f t="shared" si="133"/>
        <v>408</v>
      </c>
      <c r="AA302">
        <f t="shared" si="134"/>
        <v>328</v>
      </c>
      <c r="AB302">
        <f t="shared" si="135"/>
        <v>248</v>
      </c>
      <c r="AC302">
        <f t="shared" si="136"/>
        <v>168</v>
      </c>
      <c r="AD302">
        <f t="shared" si="137"/>
        <v>88</v>
      </c>
      <c r="AF302">
        <f t="shared" si="138"/>
        <v>1.6469936912733909</v>
      </c>
      <c r="AG302">
        <f t="shared" si="139"/>
        <v>1.9311554141476297</v>
      </c>
      <c r="AH302">
        <f t="shared" si="140"/>
        <v>2.1490056327602707</v>
      </c>
      <c r="AI302">
        <f t="shared" si="141"/>
        <v>0.92438695139691596</v>
      </c>
      <c r="AJ302">
        <f t="shared" si="142"/>
        <v>0.4554977907204214</v>
      </c>
      <c r="AK302">
        <f t="shared" si="143"/>
        <v>2.2058743270697532</v>
      </c>
      <c r="AL302">
        <f t="shared" si="144"/>
        <v>1.814248999215784</v>
      </c>
      <c r="AM302">
        <f t="shared" si="145"/>
        <v>1.9989764370180392</v>
      </c>
      <c r="AO302">
        <f t="shared" si="146"/>
        <v>3.2838017447341016E-2</v>
      </c>
      <c r="AP302">
        <f t="shared" si="147"/>
        <v>3.8503678258947488E-2</v>
      </c>
      <c r="AQ302">
        <f t="shared" si="148"/>
        <v>4.2847209941924327E-2</v>
      </c>
      <c r="AR302">
        <f t="shared" si="149"/>
        <v>1.8430571409534042E-2</v>
      </c>
      <c r="AS302">
        <f t="shared" si="150"/>
        <v>9.0817860919296042E-3</v>
      </c>
      <c r="AT302">
        <f t="shared" si="151"/>
        <v>4.3981066850931949E-2</v>
      </c>
      <c r="AU302">
        <f t="shared" si="152"/>
        <v>3.617277989936124E-2</v>
      </c>
      <c r="AV302">
        <f t="shared" si="153"/>
        <v>3.9855904405359195E-2</v>
      </c>
      <c r="AX302" s="34">
        <f t="shared" si="187"/>
        <v>0</v>
      </c>
      <c r="AY302" s="34">
        <f t="shared" si="154"/>
        <v>0</v>
      </c>
      <c r="AZ302" s="34">
        <f t="shared" si="155"/>
        <v>5365477.3832405386</v>
      </c>
      <c r="BA302" s="34">
        <f t="shared" si="156"/>
        <v>12484157.341964556</v>
      </c>
      <c r="BB302" s="34">
        <f t="shared" si="157"/>
        <v>302354.8332975037</v>
      </c>
      <c r="BC302" s="34">
        <f t="shared" si="158"/>
        <v>62176.83591978201</v>
      </c>
      <c r="BD302" s="34">
        <f t="shared" si="159"/>
        <v>79460.142999999996</v>
      </c>
      <c r="BE302" s="34">
        <f t="shared" si="160"/>
        <v>79460.142999999996</v>
      </c>
      <c r="BG302" s="34">
        <f t="shared" si="161"/>
        <v>0</v>
      </c>
      <c r="BH302" s="34">
        <f t="shared" si="162"/>
        <v>0</v>
      </c>
      <c r="BI302" s="34">
        <f t="shared" si="163"/>
        <v>106977.72605791948</v>
      </c>
      <c r="BJ302" s="34">
        <f t="shared" si="164"/>
        <v>248911.07888447432</v>
      </c>
      <c r="BK302" s="34">
        <f t="shared" si="165"/>
        <v>6028.397888661495</v>
      </c>
      <c r="BL302" s="34">
        <f t="shared" si="166"/>
        <v>1239.6914654698219</v>
      </c>
      <c r="BM302" s="34">
        <f t="shared" si="167"/>
        <v>1584.288741376291</v>
      </c>
      <c r="BN302" s="34">
        <f t="shared" si="168"/>
        <v>1584.288741376291</v>
      </c>
      <c r="BP302" s="34">
        <f t="shared" si="169"/>
        <v>-283141.20121011813</v>
      </c>
      <c r="BQ302" s="34">
        <f t="shared" si="170"/>
        <v>-224998.10165605741</v>
      </c>
      <c r="BR302" s="34">
        <f t="shared" si="171"/>
        <v>-639891.22721483954</v>
      </c>
      <c r="BS302" s="34">
        <f t="shared" si="172"/>
        <v>-559274.58934372256</v>
      </c>
      <c r="BT302" s="34">
        <f t="shared" si="173"/>
        <v>-1116181.6433310893</v>
      </c>
      <c r="BU302" s="34">
        <f t="shared" si="174"/>
        <v>-1634794.3756006621</v>
      </c>
      <c r="BV302" s="34">
        <f t="shared" si="175"/>
        <v>-873432.7118932897</v>
      </c>
      <c r="BW302" s="34">
        <f t="shared" si="176"/>
        <v>-155944.88037091572</v>
      </c>
      <c r="BY302" s="22" t="e">
        <f t="shared" si="114"/>
        <v>#NUM!</v>
      </c>
      <c r="BZ302" s="22" t="e">
        <f t="shared" si="115"/>
        <v>#NUM!</v>
      </c>
      <c r="CA302" s="22" t="e">
        <f t="shared" si="116"/>
        <v>#NUM!</v>
      </c>
      <c r="CB302" s="22" t="e">
        <f t="shared" si="117"/>
        <v>#NUM!</v>
      </c>
      <c r="CC302" s="22">
        <f t="shared" si="118"/>
        <v>0.55888972376084267</v>
      </c>
      <c r="CD302" s="22" t="e">
        <f t="shared" si="119"/>
        <v>#NUM!</v>
      </c>
      <c r="CE302" s="22" t="e">
        <f t="shared" si="120"/>
        <v>#NUM!</v>
      </c>
      <c r="CF302" s="22" t="e">
        <f t="shared" si="121"/>
        <v>#NUM!</v>
      </c>
      <c r="CI302" s="44">
        <f t="shared" si="177"/>
        <v>8</v>
      </c>
      <c r="CJ302" s="45">
        <f t="shared" si="178"/>
        <v>0.13962634015954636</v>
      </c>
      <c r="CM302" t="e">
        <f t="shared" si="122"/>
        <v>#NUM!</v>
      </c>
      <c r="CN302" t="e">
        <f t="shared" si="123"/>
        <v>#NUM!</v>
      </c>
      <c r="CO302" t="e">
        <f t="shared" si="124"/>
        <v>#NUM!</v>
      </c>
      <c r="CP302" t="e">
        <f t="shared" si="125"/>
        <v>#NUM!</v>
      </c>
      <c r="CQ302">
        <f t="shared" si="126"/>
        <v>-87803.27127538911</v>
      </c>
      <c r="CR302" t="e">
        <f t="shared" si="127"/>
        <v>#NUM!</v>
      </c>
      <c r="CS302" t="e">
        <f t="shared" si="128"/>
        <v>#NUM!</v>
      </c>
      <c r="CT302" t="e">
        <f t="shared" si="129"/>
        <v>#NUM!</v>
      </c>
      <c r="CW302" t="e">
        <f t="shared" si="179"/>
        <v>#NUM!</v>
      </c>
      <c r="CX302" t="e">
        <f t="shared" si="180"/>
        <v>#NUM!</v>
      </c>
      <c r="CY302" t="e">
        <f t="shared" si="181"/>
        <v>#NUM!</v>
      </c>
      <c r="CZ302" t="e">
        <f t="shared" si="182"/>
        <v>#NUM!</v>
      </c>
      <c r="DA302">
        <f t="shared" si="183"/>
        <v>-1057024.9967436334</v>
      </c>
      <c r="DB302" t="e">
        <f t="shared" si="184"/>
        <v>#NUM!</v>
      </c>
      <c r="DC302" t="e">
        <f t="shared" si="185"/>
        <v>#NUM!</v>
      </c>
      <c r="DD302" t="e">
        <f t="shared" si="186"/>
        <v>#NUM!</v>
      </c>
    </row>
    <row r="303" spans="2:108">
      <c r="B303" s="30">
        <f t="shared" si="92"/>
        <v>10</v>
      </c>
      <c r="C303" s="31">
        <f t="shared" si="93"/>
        <v>-296239.51533480961</v>
      </c>
      <c r="D303" s="31"/>
      <c r="E303" s="31">
        <f t="shared" si="94"/>
        <v>-135218.87930303911</v>
      </c>
      <c r="F303" s="31">
        <f t="shared" si="95"/>
        <v>-611427.56294372398</v>
      </c>
      <c r="G303" s="31">
        <f t="shared" si="96"/>
        <v>-745371.52365622949</v>
      </c>
      <c r="H303" s="31">
        <f t="shared" si="97"/>
        <v>-1134881.5978880795</v>
      </c>
      <c r="I303" s="31">
        <f t="shared" si="98"/>
        <v>-1714374.1779100113</v>
      </c>
      <c r="J303" s="31">
        <f t="shared" si="99"/>
        <v>-941375.48347412446</v>
      </c>
      <c r="K303" s="31">
        <f t="shared" si="100"/>
        <v>-140109.03292642237</v>
      </c>
      <c r="L303" s="17"/>
      <c r="N303" s="32">
        <f t="shared" si="101"/>
        <v>-70</v>
      </c>
      <c r="O303" s="32">
        <f t="shared" si="102"/>
        <v>-150</v>
      </c>
      <c r="P303" s="32"/>
      <c r="Q303" s="32">
        <f t="shared" si="103"/>
        <v>-230</v>
      </c>
      <c r="R303" s="32">
        <f t="shared" si="104"/>
        <v>-310</v>
      </c>
      <c r="S303" s="32">
        <f t="shared" si="105"/>
        <v>-390</v>
      </c>
      <c r="T303" s="32">
        <f t="shared" si="106"/>
        <v>-470</v>
      </c>
      <c r="U303" s="32">
        <f t="shared" si="107"/>
        <v>-550</v>
      </c>
      <c r="V303" s="32">
        <f t="shared" si="108"/>
        <v>-630</v>
      </c>
      <c r="W303">
        <f t="shared" si="130"/>
        <v>650</v>
      </c>
      <c r="X303">
        <f t="shared" si="131"/>
        <v>570</v>
      </c>
      <c r="Y303">
        <f t="shared" si="132"/>
        <v>490</v>
      </c>
      <c r="Z303">
        <f t="shared" si="133"/>
        <v>410</v>
      </c>
      <c r="AA303">
        <f t="shared" si="134"/>
        <v>330</v>
      </c>
      <c r="AB303">
        <f t="shared" si="135"/>
        <v>250</v>
      </c>
      <c r="AC303">
        <f t="shared" si="136"/>
        <v>170</v>
      </c>
      <c r="AD303">
        <f t="shared" si="137"/>
        <v>90</v>
      </c>
      <c r="AF303">
        <f t="shared" si="138"/>
        <v>1.5930683256217</v>
      </c>
      <c r="AG303">
        <f t="shared" si="139"/>
        <v>1.9497744401743466</v>
      </c>
      <c r="AH303">
        <f t="shared" si="140"/>
        <v>2.1343184039267231</v>
      </c>
      <c r="AI303">
        <f t="shared" si="141"/>
        <v>0.98726391444109363</v>
      </c>
      <c r="AJ303">
        <f t="shared" si="142"/>
        <v>0.4043521071210171</v>
      </c>
      <c r="AK303">
        <f t="shared" si="143"/>
        <v>2.2034032713863545</v>
      </c>
      <c r="AL303">
        <f t="shared" si="144"/>
        <v>1.8052974018232977</v>
      </c>
      <c r="AM303">
        <f t="shared" si="145"/>
        <v>2.0315030945907266</v>
      </c>
      <c r="AO303">
        <f t="shared" si="146"/>
        <v>3.176284508480734E-2</v>
      </c>
      <c r="AP303">
        <f t="shared" si="147"/>
        <v>3.8874907307824474E-2</v>
      </c>
      <c r="AQ303">
        <f t="shared" si="148"/>
        <v>4.2554373679560609E-2</v>
      </c>
      <c r="AR303">
        <f t="shared" si="149"/>
        <v>1.9684222118957304E-2</v>
      </c>
      <c r="AS303">
        <f t="shared" si="150"/>
        <v>8.0620354642906601E-3</v>
      </c>
      <c r="AT303">
        <f t="shared" si="151"/>
        <v>4.3931798556781976E-2</v>
      </c>
      <c r="AU303">
        <f t="shared" si="152"/>
        <v>3.5994301552471665E-2</v>
      </c>
      <c r="AV303">
        <f t="shared" si="153"/>
        <v>4.0504425984121149E-2</v>
      </c>
      <c r="AX303" s="34">
        <f t="shared" si="187"/>
        <v>0</v>
      </c>
      <c r="AY303" s="34">
        <f t="shared" si="154"/>
        <v>0</v>
      </c>
      <c r="AZ303" s="34">
        <f t="shared" si="155"/>
        <v>5405150.9714742405</v>
      </c>
      <c r="BA303" s="34">
        <f t="shared" si="156"/>
        <v>11749774.889878102</v>
      </c>
      <c r="BB303" s="34">
        <f t="shared" si="157"/>
        <v>331106.49760405871</v>
      </c>
      <c r="BC303" s="34">
        <f t="shared" si="158"/>
        <v>62258.707906574295</v>
      </c>
      <c r="BD303" s="34">
        <f t="shared" si="159"/>
        <v>79460.142999999996</v>
      </c>
      <c r="BE303" s="34">
        <f t="shared" si="160"/>
        <v>79460.142999999996</v>
      </c>
      <c r="BG303" s="34">
        <f t="shared" si="161"/>
        <v>0</v>
      </c>
      <c r="BH303" s="34">
        <f t="shared" si="162"/>
        <v>0</v>
      </c>
      <c r="BI303" s="34">
        <f t="shared" si="163"/>
        <v>107768.74425642251</v>
      </c>
      <c r="BJ303" s="34">
        <f t="shared" si="164"/>
        <v>234268.84685747075</v>
      </c>
      <c r="BK303" s="34">
        <f t="shared" si="165"/>
        <v>6601.6530620973854</v>
      </c>
      <c r="BL303" s="34">
        <f t="shared" si="166"/>
        <v>1241.3238419294153</v>
      </c>
      <c r="BM303" s="34">
        <f t="shared" si="167"/>
        <v>1584.288741376291</v>
      </c>
      <c r="BN303" s="34">
        <f t="shared" si="168"/>
        <v>1584.288741376291</v>
      </c>
      <c r="BP303" s="34">
        <f t="shared" si="169"/>
        <v>-296239.51533480961</v>
      </c>
      <c r="BQ303" s="34">
        <f t="shared" si="170"/>
        <v>-135218.87930303911</v>
      </c>
      <c r="BR303" s="34">
        <f t="shared" si="171"/>
        <v>-503658.81868730148</v>
      </c>
      <c r="BS303" s="34">
        <f t="shared" si="172"/>
        <v>-511102.67679875874</v>
      </c>
      <c r="BT303" s="34">
        <f t="shared" si="173"/>
        <v>-1128279.944825982</v>
      </c>
      <c r="BU303" s="34">
        <f t="shared" si="174"/>
        <v>-1713132.8540680818</v>
      </c>
      <c r="BV303" s="34">
        <f t="shared" si="175"/>
        <v>-939791.1947327482</v>
      </c>
      <c r="BW303" s="34">
        <f t="shared" si="176"/>
        <v>-138524.74418504609</v>
      </c>
      <c r="BY303" s="22" t="e">
        <f t="shared" si="114"/>
        <v>#NUM!</v>
      </c>
      <c r="BZ303" s="22" t="e">
        <f t="shared" si="115"/>
        <v>#NUM!</v>
      </c>
      <c r="CA303" s="22" t="e">
        <f t="shared" si="116"/>
        <v>#NUM!</v>
      </c>
      <c r="CB303" s="22" t="e">
        <f t="shared" si="117"/>
        <v>#NUM!</v>
      </c>
      <c r="CC303" s="22">
        <f t="shared" si="118"/>
        <v>0.39308127794330144</v>
      </c>
      <c r="CD303" s="22" t="e">
        <f t="shared" si="119"/>
        <v>#NUM!</v>
      </c>
      <c r="CE303" s="22" t="e">
        <f t="shared" si="120"/>
        <v>#NUM!</v>
      </c>
      <c r="CF303" s="22" t="e">
        <f t="shared" si="121"/>
        <v>#NUM!</v>
      </c>
      <c r="CI303" s="44">
        <f t="shared" si="177"/>
        <v>10</v>
      </c>
      <c r="CJ303" s="45">
        <f t="shared" si="178"/>
        <v>0.17453292519943295</v>
      </c>
      <c r="CM303" t="e">
        <f t="shared" si="122"/>
        <v>#NUM!</v>
      </c>
      <c r="CN303" t="e">
        <f t="shared" si="123"/>
        <v>#NUM!</v>
      </c>
      <c r="CO303" t="e">
        <f t="shared" si="124"/>
        <v>#NUM!</v>
      </c>
      <c r="CP303" t="e">
        <f t="shared" si="125"/>
        <v>#NUM!</v>
      </c>
      <c r="CQ303">
        <f t="shared" si="126"/>
        <v>28988.997388125874</v>
      </c>
      <c r="CR303" t="e">
        <f t="shared" si="127"/>
        <v>#NUM!</v>
      </c>
      <c r="CS303" t="e">
        <f t="shared" si="128"/>
        <v>#NUM!</v>
      </c>
      <c r="CT303" t="e">
        <f t="shared" si="129"/>
        <v>#NUM!</v>
      </c>
      <c r="CW303" t="e">
        <f t="shared" si="179"/>
        <v>#NUM!</v>
      </c>
      <c r="CX303" t="e">
        <f t="shared" si="180"/>
        <v>#NUM!</v>
      </c>
      <c r="CY303" t="e">
        <f t="shared" si="181"/>
        <v>#NUM!</v>
      </c>
      <c r="CZ303" t="e">
        <f t="shared" si="182"/>
        <v>#NUM!</v>
      </c>
      <c r="DA303">
        <f t="shared" si="183"/>
        <v>-895159.97958918347</v>
      </c>
      <c r="DB303" t="e">
        <f t="shared" si="184"/>
        <v>#NUM!</v>
      </c>
      <c r="DC303" t="e">
        <f t="shared" si="185"/>
        <v>#NUM!</v>
      </c>
      <c r="DD303" t="e">
        <f t="shared" si="186"/>
        <v>#NUM!</v>
      </c>
    </row>
    <row r="304" spans="2:108">
      <c r="B304" s="30">
        <f t="shared" si="92"/>
        <v>12</v>
      </c>
      <c r="C304" s="31">
        <f t="shared" si="93"/>
        <v>-308580.45829225681</v>
      </c>
      <c r="D304" s="31"/>
      <c r="E304" s="31">
        <f t="shared" si="94"/>
        <v>-45051.75852894548</v>
      </c>
      <c r="F304" s="31">
        <f t="shared" si="95"/>
        <v>-472736.48462177598</v>
      </c>
      <c r="G304" s="31">
        <f t="shared" si="96"/>
        <v>-678240.12597191636</v>
      </c>
      <c r="H304" s="31">
        <f t="shared" si="97"/>
        <v>-1141244.1738355013</v>
      </c>
      <c r="I304" s="31">
        <f t="shared" si="98"/>
        <v>-1783852.952800242</v>
      </c>
      <c r="J304" s="31">
        <f t="shared" si="99"/>
        <v>-1003147.679584831</v>
      </c>
      <c r="K304" s="31">
        <f t="shared" si="100"/>
        <v>-122515.37690300637</v>
      </c>
      <c r="L304" s="17"/>
      <c r="N304" s="32">
        <f t="shared" si="101"/>
        <v>-68</v>
      </c>
      <c r="O304" s="32">
        <f t="shared" si="102"/>
        <v>-148</v>
      </c>
      <c r="P304" s="32"/>
      <c r="Q304" s="32">
        <f t="shared" si="103"/>
        <v>-228</v>
      </c>
      <c r="R304" s="32">
        <f t="shared" si="104"/>
        <v>-308</v>
      </c>
      <c r="S304" s="32">
        <f t="shared" si="105"/>
        <v>-388</v>
      </c>
      <c r="T304" s="32">
        <f t="shared" si="106"/>
        <v>-468</v>
      </c>
      <c r="U304" s="32">
        <f t="shared" si="107"/>
        <v>-548</v>
      </c>
      <c r="V304" s="32">
        <f t="shared" si="108"/>
        <v>-628</v>
      </c>
      <c r="W304">
        <f t="shared" si="130"/>
        <v>652</v>
      </c>
      <c r="X304">
        <f t="shared" si="131"/>
        <v>572</v>
      </c>
      <c r="Y304">
        <f t="shared" si="132"/>
        <v>492</v>
      </c>
      <c r="Z304">
        <f t="shared" si="133"/>
        <v>412</v>
      </c>
      <c r="AA304">
        <f t="shared" si="134"/>
        <v>332</v>
      </c>
      <c r="AB304">
        <f t="shared" si="135"/>
        <v>252</v>
      </c>
      <c r="AC304">
        <f t="shared" si="136"/>
        <v>172</v>
      </c>
      <c r="AD304">
        <f t="shared" si="137"/>
        <v>92</v>
      </c>
      <c r="AF304">
        <f t="shared" si="138"/>
        <v>1.5373888611190569</v>
      </c>
      <c r="AG304">
        <f t="shared" si="139"/>
        <v>1.9688396183115637</v>
      </c>
      <c r="AH304">
        <f t="shared" si="140"/>
        <v>2.1184505184442983</v>
      </c>
      <c r="AI304">
        <f t="shared" si="141"/>
        <v>1.0503577300416331</v>
      </c>
      <c r="AJ304">
        <f t="shared" si="142"/>
        <v>0.35553543469087501</v>
      </c>
      <c r="AK304">
        <f t="shared" si="143"/>
        <v>2.198434517735484</v>
      </c>
      <c r="AL304">
        <f t="shared" si="144"/>
        <v>1.7978830507253993</v>
      </c>
      <c r="AM304">
        <f t="shared" si="145"/>
        <v>2.061254588883652</v>
      </c>
      <c r="AO304">
        <f t="shared" si="146"/>
        <v>3.0652699225424754E-2</v>
      </c>
      <c r="AP304">
        <f t="shared" si="147"/>
        <v>3.9255031807161542E-2</v>
      </c>
      <c r="AQ304">
        <f t="shared" si="148"/>
        <v>4.2237997300534284E-2</v>
      </c>
      <c r="AR304">
        <f t="shared" si="149"/>
        <v>2.0942196468517769E-2</v>
      </c>
      <c r="AS304">
        <f t="shared" si="150"/>
        <v>7.088721025094038E-3</v>
      </c>
      <c r="AT304">
        <f t="shared" si="151"/>
        <v>4.3832730770461147E-2</v>
      </c>
      <c r="AU304">
        <f t="shared" si="152"/>
        <v>3.584647306229375E-2</v>
      </c>
      <c r="AV304">
        <f t="shared" si="153"/>
        <v>4.1097615923980715E-2</v>
      </c>
      <c r="AX304" s="34">
        <f t="shared" si="187"/>
        <v>0</v>
      </c>
      <c r="AY304" s="34">
        <f t="shared" si="154"/>
        <v>0</v>
      </c>
      <c r="AZ304" s="34">
        <f t="shared" si="155"/>
        <v>5448613.2139531141</v>
      </c>
      <c r="BA304" s="34">
        <f t="shared" si="156"/>
        <v>11087734.341873571</v>
      </c>
      <c r="BB304" s="34">
        <f t="shared" si="157"/>
        <v>363305.43112627848</v>
      </c>
      <c r="BC304" s="34">
        <f t="shared" si="158"/>
        <v>62423.90383953385</v>
      </c>
      <c r="BD304" s="34">
        <f t="shared" si="159"/>
        <v>79460.142999999996</v>
      </c>
      <c r="BE304" s="34">
        <f t="shared" si="160"/>
        <v>79460.142999999996</v>
      </c>
      <c r="BG304" s="34">
        <f t="shared" si="161"/>
        <v>0</v>
      </c>
      <c r="BH304" s="34">
        <f t="shared" si="162"/>
        <v>0</v>
      </c>
      <c r="BI304" s="34">
        <f t="shared" si="163"/>
        <v>108635.30123498528</v>
      </c>
      <c r="BJ304" s="34">
        <f t="shared" si="164"/>
        <v>221068.97901255425</v>
      </c>
      <c r="BK304" s="34">
        <f t="shared" si="165"/>
        <v>7243.6404275565237</v>
      </c>
      <c r="BL304" s="34">
        <f t="shared" si="166"/>
        <v>1244.6175442413903</v>
      </c>
      <c r="BM304" s="34">
        <f t="shared" si="167"/>
        <v>1584.288741376291</v>
      </c>
      <c r="BN304" s="34">
        <f t="shared" si="168"/>
        <v>1584.288741376291</v>
      </c>
      <c r="BP304" s="34">
        <f t="shared" si="169"/>
        <v>-308580.45829225681</v>
      </c>
      <c r="BQ304" s="34">
        <f t="shared" si="170"/>
        <v>-45051.75852894548</v>
      </c>
      <c r="BR304" s="34">
        <f t="shared" si="171"/>
        <v>-364101.18338679068</v>
      </c>
      <c r="BS304" s="34">
        <f t="shared" si="172"/>
        <v>-457171.14695936209</v>
      </c>
      <c r="BT304" s="34">
        <f t="shared" si="173"/>
        <v>-1134000.5334079447</v>
      </c>
      <c r="BU304" s="34">
        <f t="shared" si="174"/>
        <v>-1782608.3352560005</v>
      </c>
      <c r="BV304" s="34">
        <f t="shared" si="175"/>
        <v>-1001563.3908434547</v>
      </c>
      <c r="BW304" s="34">
        <f t="shared" si="176"/>
        <v>-120931.08816163008</v>
      </c>
      <c r="BY304" s="22" t="e">
        <f t="shared" si="114"/>
        <v>#NUM!</v>
      </c>
      <c r="BZ304" s="22" t="e">
        <f t="shared" si="115"/>
        <v>#NUM!</v>
      </c>
      <c r="CA304" s="22" t="e">
        <f t="shared" si="116"/>
        <v>#NUM!</v>
      </c>
      <c r="CB304" s="22" t="e">
        <f t="shared" si="117"/>
        <v>#NUM!</v>
      </c>
      <c r="CC304" s="22">
        <f t="shared" si="118"/>
        <v>0.23759015128641242</v>
      </c>
      <c r="CD304" s="22" t="e">
        <f t="shared" si="119"/>
        <v>#NUM!</v>
      </c>
      <c r="CE304" s="22" t="e">
        <f t="shared" si="120"/>
        <v>#NUM!</v>
      </c>
      <c r="CF304" s="22" t="e">
        <f t="shared" si="121"/>
        <v>#NUM!</v>
      </c>
      <c r="CI304" s="44">
        <f t="shared" si="177"/>
        <v>12</v>
      </c>
      <c r="CJ304" s="45">
        <f t="shared" si="178"/>
        <v>0.20943951023931956</v>
      </c>
      <c r="CM304" t="e">
        <f t="shared" si="122"/>
        <v>#NUM!</v>
      </c>
      <c r="CN304" t="e">
        <f t="shared" si="123"/>
        <v>#NUM!</v>
      </c>
      <c r="CO304" t="e">
        <f t="shared" si="124"/>
        <v>#NUM!</v>
      </c>
      <c r="CP304" t="e">
        <f t="shared" si="125"/>
        <v>#NUM!</v>
      </c>
      <c r="CQ304">
        <f t="shared" si="126"/>
        <v>139849.37193322799</v>
      </c>
      <c r="CR304" t="e">
        <f t="shared" si="127"/>
        <v>#NUM!</v>
      </c>
      <c r="CS304" t="e">
        <f t="shared" si="128"/>
        <v>#NUM!</v>
      </c>
      <c r="CT304" t="e">
        <f t="shared" si="129"/>
        <v>#NUM!</v>
      </c>
      <c r="CW304" t="e">
        <f t="shared" si="179"/>
        <v>#NUM!</v>
      </c>
      <c r="CX304" t="e">
        <f t="shared" si="180"/>
        <v>#NUM!</v>
      </c>
      <c r="CY304" t="e">
        <f t="shared" si="181"/>
        <v>#NUM!</v>
      </c>
      <c r="CZ304" t="e">
        <f t="shared" si="182"/>
        <v>#NUM!</v>
      </c>
      <c r="DA304">
        <f t="shared" si="183"/>
        <v>-758723.7949654219</v>
      </c>
      <c r="DB304" t="e">
        <f t="shared" si="184"/>
        <v>#NUM!</v>
      </c>
      <c r="DC304" t="e">
        <f t="shared" si="185"/>
        <v>#NUM!</v>
      </c>
      <c r="DD304" t="e">
        <f t="shared" si="186"/>
        <v>#NUM!</v>
      </c>
    </row>
    <row r="305" spans="2:108">
      <c r="B305" s="30">
        <f t="shared" si="92"/>
        <v>14</v>
      </c>
      <c r="C305" s="31">
        <f t="shared" si="93"/>
        <v>-320117.30834620778</v>
      </c>
      <c r="D305" s="31"/>
      <c r="E305" s="31">
        <f t="shared" si="94"/>
        <v>45038.167581196445</v>
      </c>
      <c r="F305" s="31">
        <f t="shared" si="95"/>
        <v>-331497.54525419621</v>
      </c>
      <c r="G305" s="31">
        <f t="shared" si="96"/>
        <v>-607132.77033074037</v>
      </c>
      <c r="H305" s="31">
        <f t="shared" si="97"/>
        <v>-1141262.4467506984</v>
      </c>
      <c r="I305" s="31">
        <f t="shared" si="98"/>
        <v>-1844111.0349064805</v>
      </c>
      <c r="J305" s="31">
        <f t="shared" si="99"/>
        <v>-1060005.0012053351</v>
      </c>
      <c r="K305" s="31">
        <f t="shared" si="100"/>
        <v>-104812.43211036605</v>
      </c>
      <c r="L305" s="17"/>
      <c r="N305" s="32">
        <f t="shared" si="101"/>
        <v>-66</v>
      </c>
      <c r="O305" s="32">
        <f t="shared" si="102"/>
        <v>-146</v>
      </c>
      <c r="P305" s="32"/>
      <c r="Q305" s="32">
        <f t="shared" si="103"/>
        <v>-226</v>
      </c>
      <c r="R305" s="32">
        <f t="shared" si="104"/>
        <v>-306</v>
      </c>
      <c r="S305" s="32">
        <f t="shared" si="105"/>
        <v>-386</v>
      </c>
      <c r="T305" s="32">
        <f t="shared" si="106"/>
        <v>-466</v>
      </c>
      <c r="U305" s="32">
        <f t="shared" si="107"/>
        <v>-546</v>
      </c>
      <c r="V305" s="32">
        <f t="shared" si="108"/>
        <v>-626</v>
      </c>
      <c r="W305">
        <f t="shared" si="130"/>
        <v>654</v>
      </c>
      <c r="X305">
        <f t="shared" si="131"/>
        <v>574</v>
      </c>
      <c r="Y305">
        <f t="shared" si="132"/>
        <v>494</v>
      </c>
      <c r="Z305">
        <f t="shared" si="133"/>
        <v>414</v>
      </c>
      <c r="AA305">
        <f t="shared" si="134"/>
        <v>334</v>
      </c>
      <c r="AB305">
        <f t="shared" si="135"/>
        <v>254</v>
      </c>
      <c r="AC305">
        <f t="shared" si="136"/>
        <v>174</v>
      </c>
      <c r="AD305">
        <f t="shared" si="137"/>
        <v>94</v>
      </c>
      <c r="AF305">
        <f t="shared" si="138"/>
        <v>1.4801203345008298</v>
      </c>
      <c r="AG305">
        <f t="shared" si="139"/>
        <v>1.9881994610060156</v>
      </c>
      <c r="AH305">
        <f t="shared" si="140"/>
        <v>2.1015651581463954</v>
      </c>
      <c r="AI305">
        <f t="shared" si="141"/>
        <v>1.1134494394987959</v>
      </c>
      <c r="AJ305">
        <f t="shared" si="142"/>
        <v>0.30923043899240793</v>
      </c>
      <c r="AK305">
        <f t="shared" si="143"/>
        <v>2.1908846869770722</v>
      </c>
      <c r="AL305">
        <f t="shared" si="144"/>
        <v>1.7920598678864639</v>
      </c>
      <c r="AM305">
        <f t="shared" si="145"/>
        <v>2.0881997418876677</v>
      </c>
      <c r="AO305">
        <f t="shared" si="146"/>
        <v>2.9510870397398786E-2</v>
      </c>
      <c r="AP305">
        <f t="shared" si="147"/>
        <v>3.9641031374462045E-2</v>
      </c>
      <c r="AQ305">
        <f t="shared" si="148"/>
        <v>4.1901334349725733E-2</v>
      </c>
      <c r="AR305">
        <f t="shared" si="149"/>
        <v>2.2200128825462649E-2</v>
      </c>
      <c r="AS305">
        <f t="shared" si="150"/>
        <v>6.1654847888521916E-3</v>
      </c>
      <c r="AT305">
        <f t="shared" si="151"/>
        <v>4.3682201065652439E-2</v>
      </c>
      <c r="AU305">
        <f t="shared" si="152"/>
        <v>3.5730369533374842E-2</v>
      </c>
      <c r="AV305">
        <f t="shared" si="153"/>
        <v>4.1634852592922073E-2</v>
      </c>
      <c r="AX305" s="34">
        <f t="shared" si="187"/>
        <v>0</v>
      </c>
      <c r="AY305" s="34">
        <f t="shared" si="154"/>
        <v>0</v>
      </c>
      <c r="AZ305" s="34">
        <f t="shared" si="155"/>
        <v>5495560.4957229719</v>
      </c>
      <c r="BA305" s="34">
        <f t="shared" si="156"/>
        <v>10490166.887991877</v>
      </c>
      <c r="BB305" s="34">
        <f t="shared" si="157"/>
        <v>399251.03513697279</v>
      </c>
      <c r="BC305" s="34">
        <f t="shared" si="158"/>
        <v>62676.377773704211</v>
      </c>
      <c r="BD305" s="34">
        <f t="shared" si="159"/>
        <v>79460.142999999996</v>
      </c>
      <c r="BE305" s="34">
        <f t="shared" si="160"/>
        <v>79460.142999999996</v>
      </c>
      <c r="BG305" s="34">
        <f t="shared" si="161"/>
        <v>0</v>
      </c>
      <c r="BH305" s="34">
        <f t="shared" si="162"/>
        <v>0</v>
      </c>
      <c r="BI305" s="34">
        <f t="shared" si="163"/>
        <v>109571.34347123203</v>
      </c>
      <c r="BJ305" s="34">
        <f t="shared" si="164"/>
        <v>209154.5857877942</v>
      </c>
      <c r="BK305" s="34">
        <f t="shared" si="165"/>
        <v>7960.3294943772753</v>
      </c>
      <c r="BL305" s="34">
        <f t="shared" si="166"/>
        <v>1249.6514089727575</v>
      </c>
      <c r="BM305" s="34">
        <f t="shared" si="167"/>
        <v>1584.288741376291</v>
      </c>
      <c r="BN305" s="34">
        <f t="shared" si="168"/>
        <v>1584.288741376291</v>
      </c>
      <c r="BP305" s="34">
        <f t="shared" si="169"/>
        <v>-320117.30834620778</v>
      </c>
      <c r="BQ305" s="34">
        <f t="shared" si="170"/>
        <v>45038.167581196445</v>
      </c>
      <c r="BR305" s="34">
        <f t="shared" si="171"/>
        <v>-221926.20178296417</v>
      </c>
      <c r="BS305" s="34">
        <f t="shared" si="172"/>
        <v>-397978.18454294617</v>
      </c>
      <c r="BT305" s="34">
        <f t="shared" si="173"/>
        <v>-1133302.117256321</v>
      </c>
      <c r="BU305" s="34">
        <f t="shared" si="174"/>
        <v>-1842861.3834975078</v>
      </c>
      <c r="BV305" s="34">
        <f t="shared" si="175"/>
        <v>-1058420.7124639589</v>
      </c>
      <c r="BW305" s="34">
        <f t="shared" si="176"/>
        <v>-103228.14336898975</v>
      </c>
      <c r="BY305" s="22" t="e">
        <f t="shared" si="114"/>
        <v>#NUM!</v>
      </c>
      <c r="BZ305" s="22" t="e">
        <f t="shared" si="115"/>
        <v>#NUM!</v>
      </c>
      <c r="CA305" s="22" t="e">
        <f t="shared" si="116"/>
        <v>#NUM!</v>
      </c>
      <c r="CB305" s="22" t="e">
        <f t="shared" si="117"/>
        <v>#NUM!</v>
      </c>
      <c r="CC305" s="22">
        <f t="shared" si="118"/>
        <v>8.7510714713732146E-2</v>
      </c>
      <c r="CD305" s="22" t="e">
        <f t="shared" si="119"/>
        <v>#NUM!</v>
      </c>
      <c r="CE305" s="22" t="e">
        <f t="shared" si="120"/>
        <v>#NUM!</v>
      </c>
      <c r="CF305" s="22" t="e">
        <f t="shared" si="121"/>
        <v>#NUM!</v>
      </c>
      <c r="CI305" s="44">
        <f t="shared" si="177"/>
        <v>14</v>
      </c>
      <c r="CJ305" s="45">
        <f t="shared" si="178"/>
        <v>0.24434609527920614</v>
      </c>
      <c r="CM305" t="e">
        <f t="shared" si="122"/>
        <v>#NUM!</v>
      </c>
      <c r="CN305" t="e">
        <f t="shared" si="123"/>
        <v>#NUM!</v>
      </c>
      <c r="CO305" t="e">
        <f t="shared" si="124"/>
        <v>#NUM!</v>
      </c>
      <c r="CP305" t="e">
        <f t="shared" si="125"/>
        <v>#NUM!</v>
      </c>
      <c r="CQ305">
        <f t="shared" si="126"/>
        <v>253767.71570325972</v>
      </c>
      <c r="CR305" t="e">
        <f t="shared" si="127"/>
        <v>#NUM!</v>
      </c>
      <c r="CS305" t="e">
        <f t="shared" si="128"/>
        <v>#NUM!</v>
      </c>
      <c r="CT305" t="e">
        <f t="shared" si="129"/>
        <v>#NUM!</v>
      </c>
      <c r="CW305" t="e">
        <f t="shared" si="179"/>
        <v>#NUM!</v>
      </c>
      <c r="CX305" t="e">
        <f t="shared" si="180"/>
        <v>#NUM!</v>
      </c>
      <c r="CY305" t="e">
        <f t="shared" si="181"/>
        <v>#NUM!</v>
      </c>
      <c r="CZ305" t="e">
        <f t="shared" si="182"/>
        <v>#NUM!</v>
      </c>
      <c r="DA305">
        <f t="shared" si="183"/>
        <v>-640346.09900653793</v>
      </c>
      <c r="DB305" t="e">
        <f t="shared" si="184"/>
        <v>#NUM!</v>
      </c>
      <c r="DC305" t="e">
        <f t="shared" si="185"/>
        <v>#NUM!</v>
      </c>
      <c r="DD305" t="e">
        <f t="shared" si="186"/>
        <v>#NUM!</v>
      </c>
    </row>
    <row r="306" spans="2:108">
      <c r="B306" s="30">
        <f t="shared" si="92"/>
        <v>16</v>
      </c>
      <c r="C306" s="31">
        <f t="shared" si="93"/>
        <v>-330806.40925515798</v>
      </c>
      <c r="D306" s="31"/>
      <c r="E306" s="31">
        <f t="shared" si="94"/>
        <v>134586.54348868871</v>
      </c>
      <c r="F306" s="31">
        <f t="shared" si="95"/>
        <v>-188425.2828847871</v>
      </c>
      <c r="G306" s="31">
        <f t="shared" si="96"/>
        <v>-532410.94064586086</v>
      </c>
      <c r="H306" s="31">
        <f t="shared" si="97"/>
        <v>-1134932.9586486625</v>
      </c>
      <c r="I306" s="31">
        <f t="shared" si="98"/>
        <v>-1894834.6353376454</v>
      </c>
      <c r="J306" s="31">
        <f t="shared" si="99"/>
        <v>-1111642.8390235391</v>
      </c>
      <c r="K306" s="31">
        <f t="shared" si="100"/>
        <v>-87064.368002740594</v>
      </c>
      <c r="L306" s="17"/>
      <c r="N306" s="32">
        <f t="shared" si="101"/>
        <v>-64</v>
      </c>
      <c r="O306" s="32">
        <f t="shared" si="102"/>
        <v>-144</v>
      </c>
      <c r="P306" s="32"/>
      <c r="Q306" s="32">
        <f t="shared" si="103"/>
        <v>-224</v>
      </c>
      <c r="R306" s="32">
        <f t="shared" si="104"/>
        <v>-304</v>
      </c>
      <c r="S306" s="32">
        <f t="shared" si="105"/>
        <v>-384</v>
      </c>
      <c r="T306" s="32">
        <f t="shared" si="106"/>
        <v>-464</v>
      </c>
      <c r="U306" s="32">
        <f t="shared" si="107"/>
        <v>-544</v>
      </c>
      <c r="V306" s="32">
        <f t="shared" si="108"/>
        <v>-624</v>
      </c>
      <c r="W306">
        <f t="shared" si="130"/>
        <v>656</v>
      </c>
      <c r="X306">
        <f t="shared" si="131"/>
        <v>576</v>
      </c>
      <c r="Y306">
        <f t="shared" si="132"/>
        <v>496</v>
      </c>
      <c r="Z306">
        <f t="shared" si="133"/>
        <v>416</v>
      </c>
      <c r="AA306">
        <f t="shared" si="134"/>
        <v>336</v>
      </c>
      <c r="AB306">
        <f t="shared" si="135"/>
        <v>256</v>
      </c>
      <c r="AC306">
        <f t="shared" si="136"/>
        <v>176</v>
      </c>
      <c r="AD306">
        <f t="shared" si="137"/>
        <v>96</v>
      </c>
      <c r="AF306">
        <f t="shared" si="138"/>
        <v>1.4214370120653339</v>
      </c>
      <c r="AG306">
        <f t="shared" si="139"/>
        <v>2.0076976769650181</v>
      </c>
      <c r="AH306">
        <f t="shared" si="140"/>
        <v>2.0838278043385334</v>
      </c>
      <c r="AI306">
        <f t="shared" si="141"/>
        <v>1.176322539575174</v>
      </c>
      <c r="AJ306">
        <f t="shared" si="142"/>
        <v>0.26561105572390326</v>
      </c>
      <c r="AK306">
        <f t="shared" si="143"/>
        <v>2.1806817474071503</v>
      </c>
      <c r="AL306">
        <f t="shared" si="144"/>
        <v>1.7878700902455833</v>
      </c>
      <c r="AM306">
        <f t="shared" si="145"/>
        <v>2.1123209091971691</v>
      </c>
      <c r="AO306">
        <f t="shared" si="146"/>
        <v>2.834083314940251E-2</v>
      </c>
      <c r="AP306">
        <f t="shared" si="147"/>
        <v>4.0029789849522567E-2</v>
      </c>
      <c r="AQ306">
        <f t="shared" si="148"/>
        <v>4.1547684219249585E-2</v>
      </c>
      <c r="AR306">
        <f t="shared" si="149"/>
        <v>2.3453702514430595E-2</v>
      </c>
      <c r="AS306">
        <f t="shared" si="150"/>
        <v>5.2957947126831949E-3</v>
      </c>
      <c r="AT306">
        <f t="shared" si="151"/>
        <v>4.347877326299205E-2</v>
      </c>
      <c r="AU306">
        <f t="shared" si="152"/>
        <v>3.5646833092403206E-2</v>
      </c>
      <c r="AV306">
        <f t="shared" si="153"/>
        <v>4.2115784194030531E-2</v>
      </c>
      <c r="AX306" s="34">
        <f t="shared" si="187"/>
        <v>0</v>
      </c>
      <c r="AY306" s="34">
        <f t="shared" si="154"/>
        <v>0</v>
      </c>
      <c r="AZ306" s="34">
        <f t="shared" si="155"/>
        <v>5545669.4035646552</v>
      </c>
      <c r="BA306" s="34">
        <f t="shared" si="156"/>
        <v>9950141.8129984513</v>
      </c>
      <c r="BB306" s="34">
        <f t="shared" si="157"/>
        <v>439190.37835834542</v>
      </c>
      <c r="BC306" s="34">
        <f t="shared" si="158"/>
        <v>63020.41041515956</v>
      </c>
      <c r="BD306" s="34">
        <f t="shared" si="159"/>
        <v>79460.142999999996</v>
      </c>
      <c r="BE306" s="34">
        <f t="shared" si="160"/>
        <v>79460.142999999996</v>
      </c>
      <c r="BG306" s="34">
        <f t="shared" si="161"/>
        <v>0</v>
      </c>
      <c r="BH306" s="34">
        <f t="shared" si="162"/>
        <v>0</v>
      </c>
      <c r="BI306" s="34">
        <f t="shared" si="163"/>
        <v>110570.42270188784</v>
      </c>
      <c r="BJ306" s="34">
        <f t="shared" si="164"/>
        <v>198387.481500391</v>
      </c>
      <c r="BK306" s="34">
        <f t="shared" si="165"/>
        <v>8756.6463573306191</v>
      </c>
      <c r="BL306" s="34">
        <f t="shared" si="166"/>
        <v>1256.5107855097926</v>
      </c>
      <c r="BM306" s="34">
        <f t="shared" si="167"/>
        <v>1584.288741376291</v>
      </c>
      <c r="BN306" s="34">
        <f t="shared" si="168"/>
        <v>1584.288741376291</v>
      </c>
      <c r="BP306" s="34">
        <f t="shared" si="169"/>
        <v>-330806.40925515798</v>
      </c>
      <c r="BQ306" s="34">
        <f t="shared" si="170"/>
        <v>134586.54348868871</v>
      </c>
      <c r="BR306" s="34">
        <f t="shared" si="171"/>
        <v>-77854.860182899254</v>
      </c>
      <c r="BS306" s="34">
        <f t="shared" si="172"/>
        <v>-334023.45914546982</v>
      </c>
      <c r="BT306" s="34">
        <f t="shared" si="173"/>
        <v>-1126176.3122913318</v>
      </c>
      <c r="BU306" s="34">
        <f t="shared" si="174"/>
        <v>-1893578.1245521356</v>
      </c>
      <c r="BV306" s="34">
        <f t="shared" si="175"/>
        <v>-1110058.5502821628</v>
      </c>
      <c r="BW306" s="34">
        <f t="shared" si="176"/>
        <v>-85480.079261364299</v>
      </c>
      <c r="BY306" s="22" t="e">
        <f t="shared" si="114"/>
        <v>#NUM!</v>
      </c>
      <c r="BZ306" s="22" t="e">
        <f t="shared" si="115"/>
        <v>#NUM!</v>
      </c>
      <c r="CA306" s="22" t="e">
        <f t="shared" si="116"/>
        <v>#NUM!</v>
      </c>
      <c r="CB306" s="22" t="e">
        <f t="shared" si="117"/>
        <v>#NUM!</v>
      </c>
      <c r="CC306" s="22">
        <f t="shared" si="118"/>
        <v>-6.0706798004714221E-2</v>
      </c>
      <c r="CD306" s="22" t="e">
        <f t="shared" si="119"/>
        <v>#NUM!</v>
      </c>
      <c r="CE306" s="22" t="e">
        <f t="shared" si="120"/>
        <v>#NUM!</v>
      </c>
      <c r="CF306" s="22" t="e">
        <f t="shared" si="121"/>
        <v>#NUM!</v>
      </c>
      <c r="CI306" s="44">
        <f t="shared" si="177"/>
        <v>16</v>
      </c>
      <c r="CJ306" s="45">
        <f t="shared" si="178"/>
        <v>0.27925268031909273</v>
      </c>
      <c r="CM306" t="e">
        <f t="shared" si="122"/>
        <v>#NUM!</v>
      </c>
      <c r="CN306" t="e">
        <f t="shared" si="123"/>
        <v>#NUM!</v>
      </c>
      <c r="CO306" t="e">
        <f t="shared" si="124"/>
        <v>#NUM!</v>
      </c>
      <c r="CP306" t="e">
        <f t="shared" si="125"/>
        <v>#NUM!</v>
      </c>
      <c r="CQ306">
        <f t="shared" si="126"/>
        <v>380017.02230325947</v>
      </c>
      <c r="CR306" t="e">
        <f t="shared" si="127"/>
        <v>#NUM!</v>
      </c>
      <c r="CS306" t="e">
        <f t="shared" si="128"/>
        <v>#NUM!</v>
      </c>
      <c r="CT306" t="e">
        <f t="shared" si="129"/>
        <v>#NUM!</v>
      </c>
      <c r="CW306" t="e">
        <f t="shared" si="179"/>
        <v>#NUM!</v>
      </c>
      <c r="CX306" t="e">
        <f t="shared" si="180"/>
        <v>#NUM!</v>
      </c>
      <c r="CY306" t="e">
        <f t="shared" si="181"/>
        <v>#NUM!</v>
      </c>
      <c r="CZ306" t="e">
        <f t="shared" si="182"/>
        <v>#NUM!</v>
      </c>
      <c r="DA306">
        <f t="shared" si="183"/>
        <v>-540028.47275717917</v>
      </c>
      <c r="DB306" t="e">
        <f t="shared" si="184"/>
        <v>#NUM!</v>
      </c>
      <c r="DC306" t="e">
        <f t="shared" si="185"/>
        <v>#NUM!</v>
      </c>
      <c r="DD306" t="e">
        <f t="shared" si="186"/>
        <v>#NUM!</v>
      </c>
    </row>
    <row r="307" spans="2:108">
      <c r="B307" s="30">
        <f t="shared" si="92"/>
        <v>18</v>
      </c>
      <c r="C307" s="31">
        <f t="shared" si="93"/>
        <v>-340607.36767076881</v>
      </c>
      <c r="D307" s="31"/>
      <c r="E307" s="31">
        <f t="shared" si="94"/>
        <v>223132.04449727805</v>
      </c>
      <c r="F307" s="31">
        <f t="shared" si="95"/>
        <v>-44243.433288000473</v>
      </c>
      <c r="G307" s="31">
        <f t="shared" si="96"/>
        <v>-454454.53013137978</v>
      </c>
      <c r="H307" s="31">
        <f t="shared" si="97"/>
        <v>-1122284.1368222057</v>
      </c>
      <c r="I307" s="31">
        <f t="shared" si="98"/>
        <v>-1935757.0865218521</v>
      </c>
      <c r="J307" s="31">
        <f t="shared" si="99"/>
        <v>-1157782.0798364957</v>
      </c>
      <c r="K307" s="31">
        <f t="shared" si="100"/>
        <v>-69335.006691215342</v>
      </c>
      <c r="L307" s="17"/>
      <c r="N307" s="32">
        <f t="shared" si="101"/>
        <v>-62</v>
      </c>
      <c r="O307" s="32">
        <f t="shared" si="102"/>
        <v>-142</v>
      </c>
      <c r="P307" s="32"/>
      <c r="Q307" s="32">
        <f t="shared" si="103"/>
        <v>-222</v>
      </c>
      <c r="R307" s="32">
        <f t="shared" si="104"/>
        <v>-302</v>
      </c>
      <c r="S307" s="32">
        <f t="shared" si="105"/>
        <v>-382</v>
      </c>
      <c r="T307" s="32">
        <f t="shared" si="106"/>
        <v>-462</v>
      </c>
      <c r="U307" s="32">
        <f t="shared" si="107"/>
        <v>-542</v>
      </c>
      <c r="V307" s="32">
        <f t="shared" si="108"/>
        <v>-622</v>
      </c>
      <c r="W307">
        <f t="shared" si="130"/>
        <v>658</v>
      </c>
      <c r="X307">
        <f t="shared" si="131"/>
        <v>578</v>
      </c>
      <c r="Y307">
        <f t="shared" si="132"/>
        <v>498</v>
      </c>
      <c r="Z307">
        <f t="shared" si="133"/>
        <v>418</v>
      </c>
      <c r="AA307">
        <f t="shared" si="134"/>
        <v>338</v>
      </c>
      <c r="AB307">
        <f t="shared" si="135"/>
        <v>258</v>
      </c>
      <c r="AC307">
        <f t="shared" si="136"/>
        <v>178</v>
      </c>
      <c r="AD307">
        <f t="shared" si="137"/>
        <v>98</v>
      </c>
      <c r="AF307">
        <f t="shared" si="138"/>
        <v>1.3615216682757647</v>
      </c>
      <c r="AG307">
        <f t="shared" si="139"/>
        <v>2.0271740080953724</v>
      </c>
      <c r="AH307">
        <f t="shared" si="140"/>
        <v>2.0654053302023252</v>
      </c>
      <c r="AI307">
        <f t="shared" si="141"/>
        <v>1.2387639265626571</v>
      </c>
      <c r="AJ307">
        <f t="shared" si="142"/>
        <v>0.22484170625910579</v>
      </c>
      <c r="AK307">
        <f t="shared" si="143"/>
        <v>2.1677654982618271</v>
      </c>
      <c r="AL307">
        <f t="shared" si="144"/>
        <v>1.7853440470476696</v>
      </c>
      <c r="AM307">
        <f t="shared" si="145"/>
        <v>2.1336139275316119</v>
      </c>
      <c r="AO307">
        <f t="shared" si="146"/>
        <v>2.7146231667229181E-2</v>
      </c>
      <c r="AP307">
        <f t="shared" si="147"/>
        <v>4.0418111981451489E-2</v>
      </c>
      <c r="AQ307">
        <f t="shared" si="148"/>
        <v>4.1180374052663414E-2</v>
      </c>
      <c r="AR307">
        <f t="shared" si="149"/>
        <v>2.4698668640406349E-2</v>
      </c>
      <c r="AS307">
        <f t="shared" si="150"/>
        <v>4.4829290556164291E-3</v>
      </c>
      <c r="AT307">
        <f t="shared" si="151"/>
        <v>4.3221247070247257E-2</v>
      </c>
      <c r="AU307">
        <f t="shared" si="152"/>
        <v>3.5596468448600774E-2</v>
      </c>
      <c r="AV307">
        <f t="shared" si="153"/>
        <v>4.2540327719168367E-2</v>
      </c>
      <c r="AX307" s="34">
        <f t="shared" si="187"/>
        <v>0</v>
      </c>
      <c r="AY307" s="34">
        <f t="shared" si="154"/>
        <v>0</v>
      </c>
      <c r="AZ307" s="34">
        <f t="shared" si="155"/>
        <v>5598594.3519972172</v>
      </c>
      <c r="BA307" s="34">
        <f t="shared" si="156"/>
        <v>9461559.5720114261</v>
      </c>
      <c r="BB307" s="34">
        <f t="shared" si="157"/>
        <v>483271.05907106877</v>
      </c>
      <c r="BC307" s="34">
        <f t="shared" si="158"/>
        <v>63460.672799605265</v>
      </c>
      <c r="BD307" s="34">
        <f t="shared" si="159"/>
        <v>79460.142999999996</v>
      </c>
      <c r="BE307" s="34">
        <f t="shared" si="160"/>
        <v>79460.142999999996</v>
      </c>
      <c r="BG307" s="34">
        <f t="shared" si="161"/>
        <v>0</v>
      </c>
      <c r="BH307" s="34">
        <f t="shared" si="162"/>
        <v>0</v>
      </c>
      <c r="BI307" s="34">
        <f t="shared" si="163"/>
        <v>111625.64858965938</v>
      </c>
      <c r="BJ307" s="34">
        <f t="shared" si="164"/>
        <v>188646.05247185097</v>
      </c>
      <c r="BK307" s="34">
        <f t="shared" si="165"/>
        <v>9635.5338539887944</v>
      </c>
      <c r="BL307" s="34">
        <f t="shared" si="166"/>
        <v>1265.288805691921</v>
      </c>
      <c r="BM307" s="34">
        <f t="shared" si="167"/>
        <v>1584.288741376291</v>
      </c>
      <c r="BN307" s="34">
        <f t="shared" si="168"/>
        <v>1584.288741376291</v>
      </c>
      <c r="BP307" s="34">
        <f t="shared" si="169"/>
        <v>-340607.36767076881</v>
      </c>
      <c r="BQ307" s="34">
        <f t="shared" si="170"/>
        <v>223132.04449727805</v>
      </c>
      <c r="BR307" s="34">
        <f t="shared" si="171"/>
        <v>67382.2153016589</v>
      </c>
      <c r="BS307" s="34">
        <f t="shared" si="172"/>
        <v>-265808.47765952884</v>
      </c>
      <c r="BT307" s="34">
        <f t="shared" si="173"/>
        <v>-1112648.6029682169</v>
      </c>
      <c r="BU307" s="34">
        <f t="shared" si="174"/>
        <v>-1934491.7977161601</v>
      </c>
      <c r="BV307" s="34">
        <f t="shared" si="175"/>
        <v>-1156197.7910951194</v>
      </c>
      <c r="BW307" s="34">
        <f t="shared" si="176"/>
        <v>-67750.717949839047</v>
      </c>
      <c r="BY307" s="22" t="e">
        <f t="shared" si="114"/>
        <v>#NUM!</v>
      </c>
      <c r="BZ307" s="22" t="e">
        <f t="shared" si="115"/>
        <v>#NUM!</v>
      </c>
      <c r="CA307" s="22" t="e">
        <f t="shared" si="116"/>
        <v>#NUM!</v>
      </c>
      <c r="CB307" s="22" t="e">
        <f t="shared" si="117"/>
        <v>#NUM!</v>
      </c>
      <c r="CC307" s="22">
        <f t="shared" si="118"/>
        <v>-0.21020887502615429</v>
      </c>
      <c r="CD307" s="22" t="e">
        <f t="shared" si="119"/>
        <v>#NUM!</v>
      </c>
      <c r="CE307" s="22" t="e">
        <f t="shared" si="120"/>
        <v>#NUM!</v>
      </c>
      <c r="CF307" s="22" t="e">
        <f t="shared" si="121"/>
        <v>#NUM!</v>
      </c>
      <c r="CI307" s="44">
        <f t="shared" si="177"/>
        <v>18</v>
      </c>
      <c r="CJ307" s="45">
        <f t="shared" si="178"/>
        <v>0.31415926535897931</v>
      </c>
      <c r="CM307" t="e">
        <f t="shared" si="122"/>
        <v>#NUM!</v>
      </c>
      <c r="CN307" t="e">
        <f t="shared" si="123"/>
        <v>#NUM!</v>
      </c>
      <c r="CO307" t="e">
        <f t="shared" si="124"/>
        <v>#NUM!</v>
      </c>
      <c r="CP307" t="e">
        <f t="shared" si="125"/>
        <v>#NUM!</v>
      </c>
      <c r="CQ307">
        <f t="shared" si="126"/>
        <v>534797.86500476324</v>
      </c>
      <c r="CR307" t="e">
        <f t="shared" si="127"/>
        <v>#NUM!</v>
      </c>
      <c r="CS307" t="e">
        <f t="shared" si="128"/>
        <v>#NUM!</v>
      </c>
      <c r="CT307" t="e">
        <f t="shared" si="129"/>
        <v>#NUM!</v>
      </c>
      <c r="CW307" t="e">
        <f t="shared" si="179"/>
        <v>#NUM!</v>
      </c>
      <c r="CX307" t="e">
        <f t="shared" si="180"/>
        <v>#NUM!</v>
      </c>
      <c r="CY307" t="e">
        <f t="shared" si="181"/>
        <v>#NUM!</v>
      </c>
      <c r="CZ307" t="e">
        <f t="shared" si="182"/>
        <v>#NUM!</v>
      </c>
      <c r="DA307">
        <f t="shared" si="183"/>
        <v>-465762.77604646073</v>
      </c>
      <c r="DB307" t="e">
        <f t="shared" si="184"/>
        <v>#NUM!</v>
      </c>
      <c r="DC307" t="e">
        <f t="shared" si="185"/>
        <v>#NUM!</v>
      </c>
      <c r="DD307" t="e">
        <f t="shared" si="186"/>
        <v>#NUM!</v>
      </c>
    </row>
    <row r="308" spans="2:108">
      <c r="B308" s="30">
        <f t="shared" si="92"/>
        <v>20</v>
      </c>
      <c r="C308" s="31">
        <f t="shared" si="93"/>
        <v>-349483.23569641315</v>
      </c>
      <c r="D308" s="31"/>
      <c r="E308" s="31">
        <f t="shared" si="94"/>
        <v>310218.65480515879</v>
      </c>
      <c r="F308" s="31">
        <f t="shared" si="95"/>
        <v>100318.62853139339</v>
      </c>
      <c r="G308" s="31">
        <f t="shared" si="96"/>
        <v>-373659.97118273162</v>
      </c>
      <c r="H308" s="31">
        <f t="shared" si="97"/>
        <v>-1103376.1582824585</v>
      </c>
      <c r="I308" s="31">
        <f t="shared" si="98"/>
        <v>-1966660.1651993797</v>
      </c>
      <c r="J308" s="31">
        <f t="shared" si="99"/>
        <v>-1198170.4999137202</v>
      </c>
      <c r="K308" s="31">
        <f t="shared" si="100"/>
        <v>-51687.539597847761</v>
      </c>
      <c r="L308" s="17"/>
      <c r="N308" s="32">
        <f t="shared" si="101"/>
        <v>-60</v>
      </c>
      <c r="O308" s="32">
        <f t="shared" si="102"/>
        <v>-140</v>
      </c>
      <c r="P308" s="32"/>
      <c r="Q308" s="32">
        <f t="shared" si="103"/>
        <v>-220</v>
      </c>
      <c r="R308" s="32">
        <f t="shared" si="104"/>
        <v>-300</v>
      </c>
      <c r="S308" s="32">
        <f t="shared" si="105"/>
        <v>-380</v>
      </c>
      <c r="T308" s="32">
        <f t="shared" si="106"/>
        <v>-460</v>
      </c>
      <c r="U308" s="32">
        <f t="shared" si="107"/>
        <v>-540</v>
      </c>
      <c r="V308" s="32">
        <f t="shared" si="108"/>
        <v>-620</v>
      </c>
      <c r="W308">
        <f t="shared" si="130"/>
        <v>660</v>
      </c>
      <c r="X308">
        <f t="shared" si="131"/>
        <v>580</v>
      </c>
      <c r="Y308">
        <f t="shared" si="132"/>
        <v>500</v>
      </c>
      <c r="Z308">
        <f t="shared" si="133"/>
        <v>420</v>
      </c>
      <c r="AA308">
        <f t="shared" si="134"/>
        <v>340</v>
      </c>
      <c r="AB308">
        <f t="shared" si="135"/>
        <v>260</v>
      </c>
      <c r="AC308">
        <f t="shared" si="136"/>
        <v>180</v>
      </c>
      <c r="AD308">
        <f t="shared" si="137"/>
        <v>100</v>
      </c>
      <c r="AF308">
        <f t="shared" si="138"/>
        <v>1.3005648209430472</v>
      </c>
      <c r="AG308">
        <f t="shared" si="139"/>
        <v>2.0464650897797267</v>
      </c>
      <c r="AH308">
        <f t="shared" si="140"/>
        <v>2.0464650897797263</v>
      </c>
      <c r="AI308">
        <f t="shared" si="141"/>
        <v>1.3005648209430456</v>
      </c>
      <c r="AJ308">
        <f t="shared" si="142"/>
        <v>0.18707655519047364</v>
      </c>
      <c r="AK308">
        <f t="shared" si="143"/>
        <v>2.1520879969158901</v>
      </c>
      <c r="AL308">
        <f t="shared" si="144"/>
        <v>1.7845</v>
      </c>
      <c r="AM308">
        <f t="shared" si="145"/>
        <v>2.1520879969158901</v>
      </c>
      <c r="AO308">
        <f t="shared" si="146"/>
        <v>2.5930864524748482E-2</v>
      </c>
      <c r="AP308">
        <f t="shared" si="147"/>
        <v>4.0802740580993438E-2</v>
      </c>
      <c r="AQ308">
        <f t="shared" si="148"/>
        <v>4.0802740580993424E-2</v>
      </c>
      <c r="AR308">
        <f t="shared" si="149"/>
        <v>2.5930864524748451E-2</v>
      </c>
      <c r="AS308">
        <f t="shared" si="150"/>
        <v>3.7299615753740552E-3</v>
      </c>
      <c r="AT308">
        <f t="shared" si="151"/>
        <v>4.2908666599868799E-2</v>
      </c>
      <c r="AU308">
        <f t="shared" si="152"/>
        <v>3.5579639706739406E-2</v>
      </c>
      <c r="AV308">
        <f t="shared" si="153"/>
        <v>4.2908666599868799E-2</v>
      </c>
      <c r="AX308" s="34">
        <f t="shared" si="187"/>
        <v>0</v>
      </c>
      <c r="AY308" s="34">
        <f t="shared" si="154"/>
        <v>0</v>
      </c>
      <c r="AZ308" s="34">
        <f t="shared" si="155"/>
        <v>5653965.6085764868</v>
      </c>
      <c r="BA308" s="34">
        <f t="shared" si="156"/>
        <v>9019053.4791048858</v>
      </c>
      <c r="BB308" s="34">
        <f t="shared" si="157"/>
        <v>531476.82128157513</v>
      </c>
      <c r="BC308" s="34">
        <f t="shared" si="158"/>
        <v>64002.294618725769</v>
      </c>
      <c r="BD308" s="34">
        <f t="shared" si="159"/>
        <v>79460.142999999996</v>
      </c>
      <c r="BE308" s="34">
        <f t="shared" si="160"/>
        <v>79460.142999999996</v>
      </c>
      <c r="BG308" s="34">
        <f t="shared" si="161"/>
        <v>0</v>
      </c>
      <c r="BH308" s="34">
        <f t="shared" si="162"/>
        <v>0</v>
      </c>
      <c r="BI308" s="34">
        <f t="shared" si="163"/>
        <v>112729.64935132924</v>
      </c>
      <c r="BJ308" s="34">
        <f t="shared" si="164"/>
        <v>179823.29688000359</v>
      </c>
      <c r="BK308" s="34">
        <f t="shared" si="165"/>
        <v>10596.667869813155</v>
      </c>
      <c r="BL308" s="34">
        <f t="shared" si="166"/>
        <v>1276.0877461131126</v>
      </c>
      <c r="BM308" s="34">
        <f t="shared" si="167"/>
        <v>1584.288741376291</v>
      </c>
      <c r="BN308" s="34">
        <f t="shared" si="168"/>
        <v>1584.288741376291</v>
      </c>
      <c r="BP308" s="34">
        <f t="shared" si="169"/>
        <v>-349483.23569641315</v>
      </c>
      <c r="BQ308" s="34">
        <f t="shared" si="170"/>
        <v>310218.65480515879</v>
      </c>
      <c r="BR308" s="34">
        <f t="shared" si="171"/>
        <v>213048.27788272261</v>
      </c>
      <c r="BS308" s="34">
        <f t="shared" si="172"/>
        <v>-193836.67430272803</v>
      </c>
      <c r="BT308" s="34">
        <f t="shared" si="173"/>
        <v>-1092779.4904126455</v>
      </c>
      <c r="BU308" s="34">
        <f t="shared" si="174"/>
        <v>-1965384.0774532666</v>
      </c>
      <c r="BV308" s="34">
        <f t="shared" si="175"/>
        <v>-1196586.2111723439</v>
      </c>
      <c r="BW308" s="34">
        <f t="shared" si="176"/>
        <v>-50103.250856471466</v>
      </c>
      <c r="BY308" s="22" t="e">
        <f t="shared" si="114"/>
        <v>#NUM!</v>
      </c>
      <c r="BZ308" s="22" t="e">
        <f t="shared" si="115"/>
        <v>#NUM!</v>
      </c>
      <c r="CA308" s="22" t="e">
        <f t="shared" si="116"/>
        <v>#NUM!</v>
      </c>
      <c r="CB308" s="22" t="e">
        <f t="shared" si="117"/>
        <v>#NUM!</v>
      </c>
      <c r="CC308" s="22">
        <f t="shared" si="118"/>
        <v>-0.36441697924833955</v>
      </c>
      <c r="CD308" s="22" t="e">
        <f t="shared" si="119"/>
        <v>#NUM!</v>
      </c>
      <c r="CE308" s="22" t="e">
        <f t="shared" si="120"/>
        <v>#NUM!</v>
      </c>
      <c r="CF308" s="22" t="e">
        <f t="shared" si="121"/>
        <v>#NUM!</v>
      </c>
      <c r="CI308" s="44">
        <f t="shared" si="177"/>
        <v>20</v>
      </c>
      <c r="CJ308" s="45">
        <f t="shared" si="178"/>
        <v>0.3490658503988659</v>
      </c>
      <c r="CM308" t="e">
        <f t="shared" si="122"/>
        <v>#NUM!</v>
      </c>
      <c r="CN308" t="e">
        <f t="shared" si="123"/>
        <v>#NUM!</v>
      </c>
      <c r="CO308" t="e">
        <f t="shared" si="124"/>
        <v>#NUM!</v>
      </c>
      <c r="CP308" t="e">
        <f t="shared" si="125"/>
        <v>#NUM!</v>
      </c>
      <c r="CQ308">
        <f t="shared" si="126"/>
        <v>762544.98348966509</v>
      </c>
      <c r="CR308" t="e">
        <f t="shared" si="127"/>
        <v>#NUM!</v>
      </c>
      <c r="CS308" t="e">
        <f t="shared" si="128"/>
        <v>#NUM!</v>
      </c>
      <c r="CT308" t="e">
        <f t="shared" si="129"/>
        <v>#NUM!</v>
      </c>
      <c r="CW308" t="e">
        <f t="shared" si="179"/>
        <v>#NUM!</v>
      </c>
      <c r="CX308" t="e">
        <f t="shared" si="180"/>
        <v>#NUM!</v>
      </c>
      <c r="CY308" t="e">
        <f t="shared" si="181"/>
        <v>#NUM!</v>
      </c>
      <c r="CZ308" t="e">
        <f t="shared" si="182"/>
        <v>#NUM!</v>
      </c>
      <c r="DA308">
        <f t="shared" si="183"/>
        <v>-449219.89979788766</v>
      </c>
      <c r="DB308" t="e">
        <f t="shared" si="184"/>
        <v>#NUM!</v>
      </c>
      <c r="DC308" t="e">
        <f t="shared" si="185"/>
        <v>#NUM!</v>
      </c>
      <c r="DD308" t="e">
        <f t="shared" si="186"/>
        <v>#NUM!</v>
      </c>
    </row>
    <row r="309" spans="2:108">
      <c r="B309" s="30">
        <f t="shared" si="92"/>
        <v>22</v>
      </c>
      <c r="C309" s="31">
        <f t="shared" si="93"/>
        <v>-357400.67773378914</v>
      </c>
      <c r="D309" s="31"/>
      <c r="E309" s="31">
        <f t="shared" si="94"/>
        <v>395397.91917722422</v>
      </c>
      <c r="F309" s="31">
        <f t="shared" si="95"/>
        <v>244529.4745968052</v>
      </c>
      <c r="G309" s="31">
        <f t="shared" si="96"/>
        <v>-290438.28372876818</v>
      </c>
      <c r="H309" s="31">
        <f t="shared" si="97"/>
        <v>-1078300.6583451929</v>
      </c>
      <c r="I309" s="31">
        <f t="shared" si="98"/>
        <v>-1987375.1785541612</v>
      </c>
      <c r="J309" s="31">
        <f t="shared" si="99"/>
        <v>-1232584.027234813</v>
      </c>
      <c r="K309" s="31">
        <f t="shared" si="100"/>
        <v>-34184.247839846605</v>
      </c>
      <c r="L309" s="17"/>
      <c r="N309" s="32">
        <f t="shared" si="101"/>
        <v>-58</v>
      </c>
      <c r="O309" s="32">
        <f t="shared" si="102"/>
        <v>-138</v>
      </c>
      <c r="P309" s="32"/>
      <c r="Q309" s="32">
        <f t="shared" si="103"/>
        <v>-218</v>
      </c>
      <c r="R309" s="32">
        <f t="shared" si="104"/>
        <v>-298</v>
      </c>
      <c r="S309" s="32">
        <f t="shared" si="105"/>
        <v>-378</v>
      </c>
      <c r="T309" s="32">
        <f t="shared" si="106"/>
        <v>-458</v>
      </c>
      <c r="U309" s="32">
        <f t="shared" si="107"/>
        <v>-538</v>
      </c>
      <c r="V309" s="32">
        <f t="shared" si="108"/>
        <v>-618</v>
      </c>
      <c r="W309">
        <f t="shared" si="130"/>
        <v>662</v>
      </c>
      <c r="X309">
        <f t="shared" si="131"/>
        <v>582</v>
      </c>
      <c r="Y309">
        <f t="shared" si="132"/>
        <v>502</v>
      </c>
      <c r="Z309">
        <f t="shared" si="133"/>
        <v>422</v>
      </c>
      <c r="AA309">
        <f t="shared" si="134"/>
        <v>342</v>
      </c>
      <c r="AB309">
        <f t="shared" si="135"/>
        <v>262</v>
      </c>
      <c r="AC309">
        <f t="shared" si="136"/>
        <v>182</v>
      </c>
      <c r="AD309">
        <f t="shared" si="137"/>
        <v>102</v>
      </c>
      <c r="AF309">
        <f t="shared" si="138"/>
        <v>1.2387639265626569</v>
      </c>
      <c r="AG309">
        <f t="shared" si="139"/>
        <v>2.0654053302023252</v>
      </c>
      <c r="AH309">
        <f t="shared" si="140"/>
        <v>2.0271740080953728</v>
      </c>
      <c r="AI309">
        <f t="shared" si="141"/>
        <v>1.3615216682757632</v>
      </c>
      <c r="AJ309">
        <f t="shared" si="142"/>
        <v>0.15245881342193912</v>
      </c>
      <c r="AK309">
        <f t="shared" si="143"/>
        <v>2.1336139275316124</v>
      </c>
      <c r="AL309">
        <f t="shared" si="144"/>
        <v>1.7853440470476696</v>
      </c>
      <c r="AM309">
        <f t="shared" si="145"/>
        <v>2.1677654982618271</v>
      </c>
      <c r="AO309">
        <f t="shared" si="146"/>
        <v>2.4698668640406346E-2</v>
      </c>
      <c r="AP309">
        <f t="shared" si="147"/>
        <v>4.1180374052663414E-2</v>
      </c>
      <c r="AQ309">
        <f t="shared" si="148"/>
        <v>4.0418111981451496E-2</v>
      </c>
      <c r="AR309">
        <f t="shared" si="149"/>
        <v>2.7146231667229154E-2</v>
      </c>
      <c r="AS309">
        <f t="shared" si="150"/>
        <v>3.0397476333256374E-3</v>
      </c>
      <c r="AT309">
        <f t="shared" si="151"/>
        <v>4.2540327719168373E-2</v>
      </c>
      <c r="AU309">
        <f t="shared" si="152"/>
        <v>3.5596468448600774E-2</v>
      </c>
      <c r="AV309">
        <f t="shared" si="153"/>
        <v>4.3221247070247257E-2</v>
      </c>
      <c r="AX309" s="34">
        <f t="shared" si="187"/>
        <v>0</v>
      </c>
      <c r="AY309" s="34">
        <f t="shared" si="154"/>
        <v>0</v>
      </c>
      <c r="AZ309" s="34">
        <f t="shared" si="155"/>
        <v>5711387.8092740085</v>
      </c>
      <c r="BA309" s="34">
        <f t="shared" si="156"/>
        <v>8617900.8704273608</v>
      </c>
      <c r="BB309" s="34">
        <f t="shared" si="157"/>
        <v>583545.07924276986</v>
      </c>
      <c r="BC309" s="34">
        <f t="shared" si="158"/>
        <v>64650.938228052713</v>
      </c>
      <c r="BD309" s="34">
        <f t="shared" si="159"/>
        <v>79417.352891107104</v>
      </c>
      <c r="BE309" s="34">
        <f t="shared" si="160"/>
        <v>79460.142999999996</v>
      </c>
      <c r="BG309" s="34">
        <f t="shared" si="161"/>
        <v>0</v>
      </c>
      <c r="BH309" s="34">
        <f t="shared" si="162"/>
        <v>0</v>
      </c>
      <c r="BI309" s="34">
        <f t="shared" si="163"/>
        <v>113874.54215714929</v>
      </c>
      <c r="BJ309" s="34">
        <f t="shared" si="164"/>
        <v>171825.05351538328</v>
      </c>
      <c r="BK309" s="34">
        <f t="shared" si="165"/>
        <v>11634.812929166965</v>
      </c>
      <c r="BL309" s="34">
        <f t="shared" si="166"/>
        <v>1289.020503702315</v>
      </c>
      <c r="BM309" s="34">
        <f t="shared" si="167"/>
        <v>1583.4355855021406</v>
      </c>
      <c r="BN309" s="34">
        <f t="shared" si="168"/>
        <v>1584.288741376291</v>
      </c>
      <c r="BP309" s="34">
        <f t="shared" si="169"/>
        <v>-357400.67773378914</v>
      </c>
      <c r="BQ309" s="34">
        <f t="shared" si="170"/>
        <v>395397.91917722422</v>
      </c>
      <c r="BR309" s="34">
        <f t="shared" si="171"/>
        <v>358404.01675395446</v>
      </c>
      <c r="BS309" s="34">
        <f t="shared" si="172"/>
        <v>-118613.2302133849</v>
      </c>
      <c r="BT309" s="34">
        <f t="shared" si="173"/>
        <v>-1066665.845416026</v>
      </c>
      <c r="BU309" s="34">
        <f t="shared" si="174"/>
        <v>-1986086.1580504589</v>
      </c>
      <c r="BV309" s="34">
        <f t="shared" si="175"/>
        <v>-1231000.5916493109</v>
      </c>
      <c r="BW309" s="34">
        <f t="shared" si="176"/>
        <v>-32599.959098470314</v>
      </c>
      <c r="BY309" s="22" t="e">
        <f t="shared" si="114"/>
        <v>#NUM!</v>
      </c>
      <c r="BZ309" s="22" t="e">
        <f t="shared" si="115"/>
        <v>#NUM!</v>
      </c>
      <c r="CA309" s="22" t="e">
        <f t="shared" si="116"/>
        <v>#NUM!</v>
      </c>
      <c r="CB309" s="22" t="e">
        <f t="shared" si="117"/>
        <v>#NUM!</v>
      </c>
      <c r="CC309" s="22">
        <f t="shared" si="118"/>
        <v>-0.52788900523947291</v>
      </c>
      <c r="CD309" s="22">
        <f t="shared" si="119"/>
        <v>1.1292467587155623</v>
      </c>
      <c r="CE309" s="22" t="e">
        <f t="shared" si="120"/>
        <v>#NUM!</v>
      </c>
      <c r="CF309" s="22" t="e">
        <f t="shared" si="121"/>
        <v>#NUM!</v>
      </c>
      <c r="CI309" s="44">
        <f t="shared" si="177"/>
        <v>22</v>
      </c>
      <c r="CJ309" s="45">
        <f t="shared" si="178"/>
        <v>0.38397243543875248</v>
      </c>
      <c r="CM309" t="e">
        <f t="shared" si="122"/>
        <v>#NUM!</v>
      </c>
      <c r="CN309" t="e">
        <f t="shared" si="123"/>
        <v>#NUM!</v>
      </c>
      <c r="CO309" t="e">
        <f t="shared" si="124"/>
        <v>#NUM!</v>
      </c>
      <c r="CP309" t="e">
        <f t="shared" si="125"/>
        <v>#NUM!</v>
      </c>
      <c r="CQ309">
        <f t="shared" si="126"/>
        <v>1323268.424136142</v>
      </c>
      <c r="CR309">
        <f t="shared" si="127"/>
        <v>2088500.8526202072</v>
      </c>
      <c r="CS309" t="e">
        <f t="shared" si="128"/>
        <v>#NUM!</v>
      </c>
      <c r="CT309" t="e">
        <f t="shared" si="129"/>
        <v>#NUM!</v>
      </c>
      <c r="CW309" t="e">
        <f t="shared" si="179"/>
        <v>#NUM!</v>
      </c>
      <c r="CX309" t="e">
        <f t="shared" si="180"/>
        <v>#NUM!</v>
      </c>
      <c r="CY309" t="e">
        <f t="shared" si="181"/>
        <v>#NUM!</v>
      </c>
      <c r="CZ309" t="e">
        <f t="shared" si="182"/>
        <v>#NUM!</v>
      </c>
      <c r="DA309">
        <f t="shared" si="183"/>
        <v>-707559.67036009906</v>
      </c>
      <c r="DB309">
        <f t="shared" si="184"/>
        <v>2649113.1507090386</v>
      </c>
      <c r="DC309" t="e">
        <f t="shared" si="185"/>
        <v>#NUM!</v>
      </c>
      <c r="DD309" t="e">
        <f t="shared" si="186"/>
        <v>#NUM!</v>
      </c>
    </row>
    <row r="310" spans="2:108">
      <c r="B310" s="30">
        <f t="shared" si="92"/>
        <v>24</v>
      </c>
      <c r="C310" s="31">
        <f t="shared" si="93"/>
        <v>-364330.12082076666</v>
      </c>
      <c r="D310" s="31"/>
      <c r="E310" s="31">
        <f t="shared" si="94"/>
        <v>478231.15723109076</v>
      </c>
      <c r="F310" s="31">
        <f t="shared" si="95"/>
        <v>387659.22046461527</v>
      </c>
      <c r="G310" s="31">
        <f t="shared" si="96"/>
        <v>-205213.05158846464</v>
      </c>
      <c r="H310" s="31">
        <f t="shared" si="97"/>
        <v>-1047180.2847805732</v>
      </c>
      <c r="I310" s="31">
        <f t="shared" si="98"/>
        <v>-1997783.8081643053</v>
      </c>
      <c r="J310" s="31">
        <f t="shared" si="99"/>
        <v>-1260827.8664111672</v>
      </c>
      <c r="K310" s="31">
        <f t="shared" si="100"/>
        <v>-16886.227671632038</v>
      </c>
      <c r="L310" s="17"/>
      <c r="N310" s="32">
        <f t="shared" si="101"/>
        <v>-56</v>
      </c>
      <c r="O310" s="32">
        <f t="shared" si="102"/>
        <v>-136</v>
      </c>
      <c r="P310" s="32"/>
      <c r="Q310" s="32">
        <f t="shared" si="103"/>
        <v>-216</v>
      </c>
      <c r="R310" s="32">
        <f t="shared" si="104"/>
        <v>-296</v>
      </c>
      <c r="S310" s="32">
        <f t="shared" si="105"/>
        <v>-376</v>
      </c>
      <c r="T310" s="32">
        <f t="shared" si="106"/>
        <v>-456</v>
      </c>
      <c r="U310" s="32">
        <f t="shared" si="107"/>
        <v>-536</v>
      </c>
      <c r="V310" s="32">
        <f t="shared" si="108"/>
        <v>-616</v>
      </c>
      <c r="W310">
        <f t="shared" si="130"/>
        <v>664</v>
      </c>
      <c r="X310">
        <f t="shared" si="131"/>
        <v>584</v>
      </c>
      <c r="Y310">
        <f t="shared" si="132"/>
        <v>504</v>
      </c>
      <c r="Z310">
        <f t="shared" si="133"/>
        <v>424</v>
      </c>
      <c r="AA310">
        <f t="shared" si="134"/>
        <v>344</v>
      </c>
      <c r="AB310">
        <f t="shared" si="135"/>
        <v>264</v>
      </c>
      <c r="AC310">
        <f t="shared" si="136"/>
        <v>184</v>
      </c>
      <c r="AD310">
        <f t="shared" si="137"/>
        <v>104</v>
      </c>
      <c r="AF310">
        <f t="shared" ref="AF310:AF373" si="188">$G$3*((1-COS(RADIANS(W310)))+$G$6/4*(1-COS(RADIANS(W310*2)))-$G$7*$G$6*SIN(RADIANS(W310)))</f>
        <v>1.176322539575174</v>
      </c>
      <c r="AG310">
        <f t="shared" ref="AG310:AG373" si="189">$G$3*((1-COS(RADIANS(X310)))+$G$6/4*(1-COS(RADIANS(X310*2)))-$G$7*$G$6*SIN(RADIANS(X310)))</f>
        <v>2.083827804338533</v>
      </c>
      <c r="AH310">
        <f t="shared" ref="AH310:AH373" si="190">$G$3*((1-COS(RADIANS(Y310)))+$G$6/4*(1-COS(RADIANS(Y310*2)))-$G$7*$G$6*SIN(RADIANS(Y310)))</f>
        <v>2.0076976769650186</v>
      </c>
      <c r="AI310">
        <f t="shared" ref="AI310:AI373" si="191">$G$3*((1-COS(RADIANS(Z310)))+$G$6/4*(1-COS(RADIANS(Z310*2)))-$G$7*$G$6*SIN(RADIANS(Z310)))</f>
        <v>1.4214370120653328</v>
      </c>
      <c r="AJ310">
        <f t="shared" ref="AJ310:AJ373" si="192">$G$3*((1-COS(RADIANS(AA310)))+$G$6/4*(1-COS(RADIANS(AA310*2)))-$G$7*$G$6*SIN(RADIANS(AA310)))</f>
        <v>0.12112009014040694</v>
      </c>
      <c r="AK310">
        <f t="shared" ref="AK310:AK373" si="193">$G$3*((1-COS(RADIANS(AB310)))+$G$6/4*(1-COS(RADIANS(AB310*2)))-$G$7*$G$6*SIN(RADIANS(AB310)))</f>
        <v>2.1123209091971686</v>
      </c>
      <c r="AL310">
        <f t="shared" ref="AL310:AL373" si="194">$G$3*((1-COS(RADIANS(AC310)))+$G$6/4*(1-COS(RADIANS(AC310*2)))-$G$7*$G$6*SIN(RADIANS(AC310)))</f>
        <v>1.7878700902455833</v>
      </c>
      <c r="AM310">
        <f t="shared" ref="AM310:AM373" si="195">$G$3*((1-COS(RADIANS(AD310)))+$G$6/4*(1-COS(RADIANS(AD310*2)))-$G$7*$G$6*SIN(RADIANS(AD310)))</f>
        <v>2.1806817474071503</v>
      </c>
      <c r="AO310">
        <f t="shared" si="146"/>
        <v>2.3453702514430595E-2</v>
      </c>
      <c r="AP310">
        <f t="shared" si="147"/>
        <v>4.1547684219249571E-2</v>
      </c>
      <c r="AQ310">
        <f t="shared" si="148"/>
        <v>4.0029789849522573E-2</v>
      </c>
      <c r="AR310">
        <f t="shared" si="149"/>
        <v>2.8340833149402483E-2</v>
      </c>
      <c r="AS310">
        <f t="shared" si="150"/>
        <v>2.4149112739946643E-3</v>
      </c>
      <c r="AT310">
        <f t="shared" si="151"/>
        <v>4.2115784194030517E-2</v>
      </c>
      <c r="AU310">
        <f t="shared" si="152"/>
        <v>3.5646833092403206E-2</v>
      </c>
      <c r="AV310">
        <f t="shared" si="153"/>
        <v>4.347877326299205E-2</v>
      </c>
      <c r="AX310" s="34">
        <f t="shared" si="187"/>
        <v>0</v>
      </c>
      <c r="AY310" s="34">
        <f t="shared" si="154"/>
        <v>0</v>
      </c>
      <c r="AZ310" s="34">
        <f t="shared" si="155"/>
        <v>5770439.0625871457</v>
      </c>
      <c r="BA310" s="34">
        <f t="shared" si="156"/>
        <v>8253943.7992799478</v>
      </c>
      <c r="BB310" s="34">
        <f t="shared" si="157"/>
        <v>638869.66766207898</v>
      </c>
      <c r="BC310" s="34">
        <f t="shared" si="158"/>
        <v>65412.879533198364</v>
      </c>
      <c r="BD310" s="34">
        <f t="shared" si="159"/>
        <v>79289.53105729958</v>
      </c>
      <c r="BE310" s="34">
        <f t="shared" si="160"/>
        <v>79460.142999999996</v>
      </c>
      <c r="BG310" s="34">
        <f t="shared" si="161"/>
        <v>0</v>
      </c>
      <c r="BH310" s="34">
        <f t="shared" si="162"/>
        <v>0</v>
      </c>
      <c r="BI310" s="34">
        <f t="shared" si="163"/>
        <v>115051.91526844815</v>
      </c>
      <c r="BJ310" s="34">
        <f t="shared" si="164"/>
        <v>164568.42058731092</v>
      </c>
      <c r="BK310" s="34">
        <f t="shared" si="165"/>
        <v>12737.88321377479</v>
      </c>
      <c r="BL310" s="34">
        <f t="shared" si="166"/>
        <v>1304.212208445809</v>
      </c>
      <c r="BM310" s="34">
        <f t="shared" si="167"/>
        <v>1580.8870538162193</v>
      </c>
      <c r="BN310" s="34">
        <f t="shared" si="168"/>
        <v>1584.288741376291</v>
      </c>
      <c r="BP310" s="34">
        <f t="shared" si="169"/>
        <v>-364330.12082076666</v>
      </c>
      <c r="BQ310" s="34">
        <f t="shared" si="170"/>
        <v>478231.15723109076</v>
      </c>
      <c r="BR310" s="34">
        <f t="shared" si="171"/>
        <v>502711.13573306345</v>
      </c>
      <c r="BS310" s="34">
        <f t="shared" si="172"/>
        <v>-40644.631001153728</v>
      </c>
      <c r="BT310" s="34">
        <f t="shared" si="173"/>
        <v>-1034442.4015667984</v>
      </c>
      <c r="BU310" s="34">
        <f t="shared" si="174"/>
        <v>-1996479.5959558594</v>
      </c>
      <c r="BV310" s="34">
        <f t="shared" si="175"/>
        <v>-1259246.9793573511</v>
      </c>
      <c r="BW310" s="34">
        <f t="shared" si="176"/>
        <v>-15301.938930255747</v>
      </c>
      <c r="BY310" s="22" t="e">
        <f t="shared" si="114"/>
        <v>#NUM!</v>
      </c>
      <c r="BZ310" s="22" t="e">
        <f t="shared" si="115"/>
        <v>#NUM!</v>
      </c>
      <c r="CA310" s="22" t="e">
        <f t="shared" si="116"/>
        <v>#NUM!</v>
      </c>
      <c r="CB310" s="22" t="e">
        <f t="shared" si="117"/>
        <v>#NUM!</v>
      </c>
      <c r="CC310" s="22" t="e">
        <f t="shared" si="118"/>
        <v>#NUM!</v>
      </c>
      <c r="CD310" s="22" t="e">
        <f t="shared" si="119"/>
        <v>#NUM!</v>
      </c>
      <c r="CE310" s="22" t="e">
        <f t="shared" si="120"/>
        <v>#NUM!</v>
      </c>
      <c r="CF310" s="22" t="e">
        <f t="shared" si="121"/>
        <v>#NUM!</v>
      </c>
      <c r="CI310" s="44">
        <f t="shared" si="177"/>
        <v>24</v>
      </c>
      <c r="CJ310" s="45">
        <f t="shared" si="178"/>
        <v>0.41887902047863912</v>
      </c>
      <c r="CM310" t="e">
        <f t="shared" si="122"/>
        <v>#NUM!</v>
      </c>
      <c r="CN310" t="e">
        <f t="shared" si="123"/>
        <v>#NUM!</v>
      </c>
      <c r="CO310" t="e">
        <f t="shared" si="124"/>
        <v>#NUM!</v>
      </c>
      <c r="CP310" t="e">
        <f t="shared" si="125"/>
        <v>#NUM!</v>
      </c>
      <c r="CQ310" t="e">
        <f t="shared" si="126"/>
        <v>#NUM!</v>
      </c>
      <c r="CR310" t="e">
        <f t="shared" si="127"/>
        <v>#NUM!</v>
      </c>
      <c r="CS310" t="e">
        <f t="shared" si="128"/>
        <v>#NUM!</v>
      </c>
      <c r="CT310" t="e">
        <f t="shared" si="129"/>
        <v>#NUM!</v>
      </c>
      <c r="CW310" t="e">
        <f t="shared" si="179"/>
        <v>#NUM!</v>
      </c>
      <c r="CX310" t="e">
        <f t="shared" si="180"/>
        <v>#NUM!</v>
      </c>
      <c r="CY310" t="e">
        <f t="shared" si="181"/>
        <v>#NUM!</v>
      </c>
      <c r="CZ310" t="e">
        <f t="shared" si="182"/>
        <v>#NUM!</v>
      </c>
      <c r="DA310" t="e">
        <f t="shared" si="183"/>
        <v>#NUM!</v>
      </c>
      <c r="DB310" t="e">
        <f t="shared" si="184"/>
        <v>#NUM!</v>
      </c>
      <c r="DC310" t="e">
        <f t="shared" si="185"/>
        <v>#NUM!</v>
      </c>
      <c r="DD310" t="e">
        <f t="shared" si="186"/>
        <v>#NUM!</v>
      </c>
    </row>
    <row r="311" spans="2:108">
      <c r="B311" s="30">
        <f t="shared" si="92"/>
        <v>26</v>
      </c>
      <c r="C311" s="31">
        <f t="shared" si="93"/>
        <v>-370245.88774275093</v>
      </c>
      <c r="D311" s="31"/>
      <c r="E311" s="31">
        <f t="shared" si="94"/>
        <v>558291.62951322692</v>
      </c>
      <c r="F311" s="31">
        <f t="shared" si="95"/>
        <v>528983.11441316211</v>
      </c>
      <c r="G311" s="31">
        <f t="shared" si="96"/>
        <v>-118418.33671706187</v>
      </c>
      <c r="H311" s="31">
        <f t="shared" si="97"/>
        <v>-1010168.0996977505</v>
      </c>
      <c r="I311" s="31">
        <f t="shared" si="98"/>
        <v>-1997818.7076330632</v>
      </c>
      <c r="J311" s="31">
        <f t="shared" si="99"/>
        <v>-1282737.4807707353</v>
      </c>
      <c r="K311" s="31">
        <f t="shared" si="100"/>
        <v>146.87771278450509</v>
      </c>
      <c r="L311" s="17"/>
      <c r="N311" s="32">
        <f t="shared" si="101"/>
        <v>-54</v>
      </c>
      <c r="O311" s="32">
        <f t="shared" si="102"/>
        <v>-134</v>
      </c>
      <c r="P311" s="32"/>
      <c r="Q311" s="32">
        <f t="shared" si="103"/>
        <v>-214</v>
      </c>
      <c r="R311" s="32">
        <f t="shared" si="104"/>
        <v>-294</v>
      </c>
      <c r="S311" s="32">
        <f t="shared" si="105"/>
        <v>-374</v>
      </c>
      <c r="T311" s="32">
        <f t="shared" si="106"/>
        <v>-454</v>
      </c>
      <c r="U311" s="32">
        <f t="shared" si="107"/>
        <v>-534</v>
      </c>
      <c r="V311" s="32">
        <f t="shared" si="108"/>
        <v>-614</v>
      </c>
      <c r="W311">
        <f t="shared" si="130"/>
        <v>666</v>
      </c>
      <c r="X311">
        <f t="shared" si="131"/>
        <v>586</v>
      </c>
      <c r="Y311">
        <f t="shared" si="132"/>
        <v>506</v>
      </c>
      <c r="Z311">
        <f t="shared" si="133"/>
        <v>426</v>
      </c>
      <c r="AA311">
        <f t="shared" si="134"/>
        <v>346</v>
      </c>
      <c r="AB311">
        <f t="shared" si="135"/>
        <v>266</v>
      </c>
      <c r="AC311">
        <f t="shared" si="136"/>
        <v>186</v>
      </c>
      <c r="AD311">
        <f t="shared" si="137"/>
        <v>106</v>
      </c>
      <c r="AF311">
        <f t="shared" si="188"/>
        <v>1.1134494394987973</v>
      </c>
      <c r="AG311">
        <f t="shared" si="189"/>
        <v>2.101565158146395</v>
      </c>
      <c r="AH311">
        <f t="shared" si="190"/>
        <v>1.9881994610060156</v>
      </c>
      <c r="AI311">
        <f t="shared" si="191"/>
        <v>1.4801203345008302</v>
      </c>
      <c r="AJ311">
        <f t="shared" si="192"/>
        <v>9.3179796762622849E-2</v>
      </c>
      <c r="AK311">
        <f t="shared" si="193"/>
        <v>2.0881997418876677</v>
      </c>
      <c r="AL311">
        <f t="shared" si="194"/>
        <v>1.7920598678864639</v>
      </c>
      <c r="AM311">
        <f t="shared" si="195"/>
        <v>2.1908846869770722</v>
      </c>
      <c r="AO311">
        <f t="shared" si="146"/>
        <v>2.2200128825462673E-2</v>
      </c>
      <c r="AP311">
        <f t="shared" si="147"/>
        <v>4.1901334349725726E-2</v>
      </c>
      <c r="AQ311">
        <f t="shared" si="148"/>
        <v>3.9641031374462045E-2</v>
      </c>
      <c r="AR311">
        <f t="shared" si="149"/>
        <v>2.9510870397398793E-2</v>
      </c>
      <c r="AS311">
        <f t="shared" si="150"/>
        <v>1.8578333408581249E-3</v>
      </c>
      <c r="AT311">
        <f t="shared" si="151"/>
        <v>4.1634852592922073E-2</v>
      </c>
      <c r="AU311">
        <f t="shared" si="152"/>
        <v>3.5730369533374842E-2</v>
      </c>
      <c r="AV311">
        <f t="shared" si="153"/>
        <v>4.3682201065652439E-2</v>
      </c>
      <c r="AX311" s="34">
        <f t="shared" si="187"/>
        <v>0</v>
      </c>
      <c r="AY311" s="34">
        <f t="shared" si="154"/>
        <v>0</v>
      </c>
      <c r="AZ311" s="34">
        <f t="shared" si="155"/>
        <v>5830670.745438165</v>
      </c>
      <c r="BA311" s="34">
        <f t="shared" si="156"/>
        <v>7923518.8491981374</v>
      </c>
      <c r="BB311" s="34">
        <f t="shared" si="157"/>
        <v>696399.35875569924</v>
      </c>
      <c r="BC311" s="34">
        <f t="shared" si="158"/>
        <v>66295.097135388656</v>
      </c>
      <c r="BD311" s="34">
        <f t="shared" si="159"/>
        <v>79078.30956436554</v>
      </c>
      <c r="BE311" s="34">
        <f t="shared" si="160"/>
        <v>79460.142999999996</v>
      </c>
      <c r="BG311" s="34">
        <f t="shared" si="161"/>
        <v>0</v>
      </c>
      <c r="BH311" s="34">
        <f t="shared" si="162"/>
        <v>0</v>
      </c>
      <c r="BI311" s="34">
        <f t="shared" si="163"/>
        <v>116252.82396823514</v>
      </c>
      <c r="BJ311" s="34">
        <f t="shared" si="164"/>
        <v>157980.35632615758</v>
      </c>
      <c r="BK311" s="34">
        <f t="shared" si="165"/>
        <v>13884.919179900329</v>
      </c>
      <c r="BL311" s="34">
        <f t="shared" si="166"/>
        <v>1321.802000784769</v>
      </c>
      <c r="BM311" s="34">
        <f t="shared" si="167"/>
        <v>1576.67568670111</v>
      </c>
      <c r="BN311" s="34">
        <f t="shared" si="168"/>
        <v>1584.288741376291</v>
      </c>
      <c r="BP311" s="34">
        <f t="shared" si="169"/>
        <v>-370245.88774275093</v>
      </c>
      <c r="BQ311" s="34">
        <f t="shared" si="170"/>
        <v>558291.62951322692</v>
      </c>
      <c r="BR311" s="34">
        <f t="shared" si="171"/>
        <v>645235.93838139728</v>
      </c>
      <c r="BS311" s="34">
        <f t="shared" si="172"/>
        <v>39562.019609095703</v>
      </c>
      <c r="BT311" s="34">
        <f t="shared" si="173"/>
        <v>-996283.18051785021</v>
      </c>
      <c r="BU311" s="34">
        <f t="shared" si="174"/>
        <v>-1996496.9056322784</v>
      </c>
      <c r="BV311" s="34">
        <f t="shared" si="175"/>
        <v>-1281160.8050840341</v>
      </c>
      <c r="BW311" s="34">
        <f t="shared" si="176"/>
        <v>1731.1664541607961</v>
      </c>
      <c r="BY311" s="22" t="e">
        <f t="shared" si="114"/>
        <v>#NUM!</v>
      </c>
      <c r="BZ311" s="22" t="e">
        <f t="shared" si="115"/>
        <v>#NUM!</v>
      </c>
      <c r="CA311" s="22" t="e">
        <f t="shared" si="116"/>
        <v>#NUM!</v>
      </c>
      <c r="CB311" s="22" t="e">
        <f t="shared" si="117"/>
        <v>#NUM!</v>
      </c>
      <c r="CC311" s="22" t="e">
        <f t="shared" si="118"/>
        <v>#NUM!</v>
      </c>
      <c r="CD311" s="22" t="e">
        <f t="shared" si="119"/>
        <v>#NUM!</v>
      </c>
      <c r="CE311" s="22" t="e">
        <f t="shared" si="120"/>
        <v>#NUM!</v>
      </c>
      <c r="CF311" s="22" t="e">
        <f t="shared" si="121"/>
        <v>#NUM!</v>
      </c>
      <c r="CI311" s="44">
        <f t="shared" si="177"/>
        <v>26</v>
      </c>
      <c r="CJ311" s="45">
        <f t="shared" si="178"/>
        <v>0.4537856055185257</v>
      </c>
      <c r="CM311" t="e">
        <f t="shared" si="122"/>
        <v>#NUM!</v>
      </c>
      <c r="CN311" t="e">
        <f t="shared" si="123"/>
        <v>#NUM!</v>
      </c>
      <c r="CO311" t="e">
        <f t="shared" si="124"/>
        <v>#NUM!</v>
      </c>
      <c r="CP311" t="e">
        <f t="shared" si="125"/>
        <v>#NUM!</v>
      </c>
      <c r="CQ311" t="e">
        <f t="shared" si="126"/>
        <v>#NUM!</v>
      </c>
      <c r="CR311" t="e">
        <f t="shared" si="127"/>
        <v>#NUM!</v>
      </c>
      <c r="CS311" t="e">
        <f t="shared" si="128"/>
        <v>#NUM!</v>
      </c>
      <c r="CT311" t="e">
        <f t="shared" si="129"/>
        <v>#NUM!</v>
      </c>
      <c r="CW311" t="e">
        <f t="shared" si="179"/>
        <v>#NUM!</v>
      </c>
      <c r="CX311" t="e">
        <f t="shared" si="180"/>
        <v>#NUM!</v>
      </c>
      <c r="CY311" t="e">
        <f t="shared" si="181"/>
        <v>#NUM!</v>
      </c>
      <c r="CZ311" t="e">
        <f t="shared" si="182"/>
        <v>#NUM!</v>
      </c>
      <c r="DA311" t="e">
        <f t="shared" si="183"/>
        <v>#NUM!</v>
      </c>
      <c r="DB311" t="e">
        <f t="shared" si="184"/>
        <v>#NUM!</v>
      </c>
      <c r="DC311" t="e">
        <f t="shared" si="185"/>
        <v>#NUM!</v>
      </c>
      <c r="DD311" t="e">
        <f t="shared" si="186"/>
        <v>#NUM!</v>
      </c>
    </row>
    <row r="312" spans="2:108">
      <c r="B312" s="30">
        <f t="shared" si="92"/>
        <v>28</v>
      </c>
      <c r="C312" s="31">
        <f t="shared" si="93"/>
        <v>-375126.31228240812</v>
      </c>
      <c r="D312" s="31"/>
      <c r="E312" s="31">
        <f t="shared" si="94"/>
        <v>635166.64477710414</v>
      </c>
      <c r="F312" s="31">
        <f t="shared" si="95"/>
        <v>667785.1017892427</v>
      </c>
      <c r="G312" s="31">
        <f t="shared" si="96"/>
        <v>-30496.541530140999</v>
      </c>
      <c r="H312" s="31">
        <f t="shared" si="97"/>
        <v>-967446.83207897807</v>
      </c>
      <c r="I312" s="31">
        <f t="shared" si="98"/>
        <v>-1987463.8509628421</v>
      </c>
      <c r="J312" s="31">
        <f t="shared" si="99"/>
        <v>-1298179.4267809412</v>
      </c>
      <c r="K312" s="31">
        <f t="shared" si="100"/>
        <v>16857.138746332148</v>
      </c>
      <c r="L312" s="17"/>
      <c r="N312" s="32">
        <f t="shared" si="101"/>
        <v>-52</v>
      </c>
      <c r="O312" s="32">
        <f t="shared" si="102"/>
        <v>-132</v>
      </c>
      <c r="P312" s="32"/>
      <c r="Q312" s="32">
        <f t="shared" si="103"/>
        <v>-212</v>
      </c>
      <c r="R312" s="32">
        <f t="shared" si="104"/>
        <v>-292</v>
      </c>
      <c r="S312" s="32">
        <f t="shared" si="105"/>
        <v>-372</v>
      </c>
      <c r="T312" s="32">
        <f t="shared" si="106"/>
        <v>-452</v>
      </c>
      <c r="U312" s="32">
        <f t="shared" si="107"/>
        <v>-532</v>
      </c>
      <c r="V312" s="32">
        <f t="shared" si="108"/>
        <v>-612</v>
      </c>
      <c r="W312">
        <f t="shared" si="130"/>
        <v>668</v>
      </c>
      <c r="X312">
        <f t="shared" si="131"/>
        <v>588</v>
      </c>
      <c r="Y312">
        <f t="shared" si="132"/>
        <v>508</v>
      </c>
      <c r="Z312">
        <f t="shared" si="133"/>
        <v>428</v>
      </c>
      <c r="AA312">
        <f t="shared" si="134"/>
        <v>348</v>
      </c>
      <c r="AB312">
        <f t="shared" si="135"/>
        <v>268</v>
      </c>
      <c r="AC312">
        <f t="shared" si="136"/>
        <v>188</v>
      </c>
      <c r="AD312">
        <f t="shared" si="137"/>
        <v>108</v>
      </c>
      <c r="AF312">
        <f t="shared" si="188"/>
        <v>1.0503577300416345</v>
      </c>
      <c r="AG312">
        <f t="shared" si="189"/>
        <v>2.1184505184442979</v>
      </c>
      <c r="AH312">
        <f t="shared" si="190"/>
        <v>1.9688396183115633</v>
      </c>
      <c r="AI312">
        <f t="shared" si="191"/>
        <v>1.5373888611190574</v>
      </c>
      <c r="AJ312">
        <f t="shared" si="192"/>
        <v>6.8744605706308248E-2</v>
      </c>
      <c r="AK312">
        <f t="shared" si="193"/>
        <v>2.0612545888836515</v>
      </c>
      <c r="AL312">
        <f t="shared" si="194"/>
        <v>1.7978830507253993</v>
      </c>
      <c r="AM312">
        <f t="shared" si="195"/>
        <v>2.198434517735484</v>
      </c>
      <c r="AO312">
        <f t="shared" si="146"/>
        <v>2.0942196468517797E-2</v>
      </c>
      <c r="AP312">
        <f t="shared" si="147"/>
        <v>4.2237997300534277E-2</v>
      </c>
      <c r="AQ312">
        <f t="shared" si="148"/>
        <v>3.9255031807161528E-2</v>
      </c>
      <c r="AR312">
        <f t="shared" si="149"/>
        <v>3.0652699225424761E-2</v>
      </c>
      <c r="AS312">
        <f t="shared" si="150"/>
        <v>1.3706406852408569E-3</v>
      </c>
      <c r="AT312">
        <f t="shared" si="151"/>
        <v>4.1097615923980708E-2</v>
      </c>
      <c r="AU312">
        <f t="shared" si="152"/>
        <v>3.584647306229375E-2</v>
      </c>
      <c r="AV312">
        <f t="shared" si="153"/>
        <v>4.3832730770461147E-2</v>
      </c>
      <c r="AX312" s="34">
        <f t="shared" si="187"/>
        <v>0</v>
      </c>
      <c r="AY312" s="34">
        <f t="shared" si="154"/>
        <v>0</v>
      </c>
      <c r="AZ312" s="34">
        <f t="shared" si="155"/>
        <v>5891608.093724791</v>
      </c>
      <c r="BA312" s="34">
        <f t="shared" si="156"/>
        <v>7623395.3968897928</v>
      </c>
      <c r="BB312" s="34">
        <f t="shared" si="157"/>
        <v>754552.98606211809</v>
      </c>
      <c r="BC312" s="34">
        <f t="shared" si="158"/>
        <v>67305.371328146517</v>
      </c>
      <c r="BD312" s="34">
        <f t="shared" si="159"/>
        <v>78786.364442407663</v>
      </c>
      <c r="BE312" s="34">
        <f t="shared" si="160"/>
        <v>79460.142999999996</v>
      </c>
      <c r="BG312" s="34">
        <f t="shared" si="161"/>
        <v>0</v>
      </c>
      <c r="BH312" s="34">
        <f t="shared" si="162"/>
        <v>0</v>
      </c>
      <c r="BI312" s="34">
        <f t="shared" si="163"/>
        <v>117467.80233568946</v>
      </c>
      <c r="BJ312" s="34">
        <f t="shared" si="164"/>
        <v>151996.44806015943</v>
      </c>
      <c r="BK312" s="34">
        <f t="shared" si="165"/>
        <v>15044.395283684238</v>
      </c>
      <c r="BL312" s="34">
        <f t="shared" si="166"/>
        <v>1341.9450054265967</v>
      </c>
      <c r="BM312" s="34">
        <f t="shared" si="167"/>
        <v>1570.8548392629473</v>
      </c>
      <c r="BN312" s="34">
        <f t="shared" si="168"/>
        <v>1584.288741376291</v>
      </c>
      <c r="BP312" s="34">
        <f t="shared" si="169"/>
        <v>-375126.31228240812</v>
      </c>
      <c r="BQ312" s="34">
        <f t="shared" si="170"/>
        <v>635166.64477710414</v>
      </c>
      <c r="BR312" s="34">
        <f t="shared" si="171"/>
        <v>785252.90412493213</v>
      </c>
      <c r="BS312" s="34">
        <f t="shared" si="172"/>
        <v>121499.90653001843</v>
      </c>
      <c r="BT312" s="34">
        <f t="shared" si="173"/>
        <v>-952402.43679529382</v>
      </c>
      <c r="BU312" s="34">
        <f t="shared" si="174"/>
        <v>-1986121.9059574155</v>
      </c>
      <c r="BV312" s="34">
        <f t="shared" si="175"/>
        <v>-1296608.5719416782</v>
      </c>
      <c r="BW312" s="34">
        <f t="shared" si="176"/>
        <v>18441.427487708439</v>
      </c>
      <c r="BY312" s="22" t="e">
        <f t="shared" si="114"/>
        <v>#NUM!</v>
      </c>
      <c r="BZ312" s="22" t="e">
        <f t="shared" si="115"/>
        <v>#NUM!</v>
      </c>
      <c r="CA312" s="22" t="e">
        <f t="shared" si="116"/>
        <v>#NUM!</v>
      </c>
      <c r="CB312" s="22" t="e">
        <f t="shared" si="117"/>
        <v>#NUM!</v>
      </c>
      <c r="CC312" s="22" t="e">
        <f t="shared" si="118"/>
        <v>#NUM!</v>
      </c>
      <c r="CD312" s="22" t="e">
        <f t="shared" si="119"/>
        <v>#NUM!</v>
      </c>
      <c r="CE312" s="22" t="e">
        <f t="shared" si="120"/>
        <v>#NUM!</v>
      </c>
      <c r="CF312" s="22" t="e">
        <f t="shared" si="121"/>
        <v>#NUM!</v>
      </c>
      <c r="CI312" s="44">
        <f t="shared" si="177"/>
        <v>28</v>
      </c>
      <c r="CJ312" s="45">
        <f t="shared" si="178"/>
        <v>0.48869219055841229</v>
      </c>
      <c r="CM312" t="e">
        <f t="shared" si="122"/>
        <v>#NUM!</v>
      </c>
      <c r="CN312" t="e">
        <f t="shared" si="123"/>
        <v>#NUM!</v>
      </c>
      <c r="CO312" t="e">
        <f t="shared" si="124"/>
        <v>#NUM!</v>
      </c>
      <c r="CP312" t="e">
        <f t="shared" si="125"/>
        <v>#NUM!</v>
      </c>
      <c r="CQ312" t="e">
        <f t="shared" si="126"/>
        <v>#NUM!</v>
      </c>
      <c r="CR312" t="e">
        <f t="shared" si="127"/>
        <v>#NUM!</v>
      </c>
      <c r="CS312" t="e">
        <f t="shared" si="128"/>
        <v>#NUM!</v>
      </c>
      <c r="CT312" t="e">
        <f t="shared" si="129"/>
        <v>#NUM!</v>
      </c>
      <c r="CW312" t="e">
        <f t="shared" si="179"/>
        <v>#NUM!</v>
      </c>
      <c r="CX312" t="e">
        <f t="shared" si="180"/>
        <v>#NUM!</v>
      </c>
      <c r="CY312" t="e">
        <f t="shared" si="181"/>
        <v>#NUM!</v>
      </c>
      <c r="CZ312" t="e">
        <f t="shared" si="182"/>
        <v>#NUM!</v>
      </c>
      <c r="DA312" t="e">
        <f t="shared" si="183"/>
        <v>#NUM!</v>
      </c>
      <c r="DB312" t="e">
        <f t="shared" si="184"/>
        <v>#NUM!</v>
      </c>
      <c r="DC312" t="e">
        <f t="shared" si="185"/>
        <v>#NUM!</v>
      </c>
      <c r="DD312" t="e">
        <f t="shared" si="186"/>
        <v>#NUM!</v>
      </c>
    </row>
    <row r="313" spans="2:108">
      <c r="B313" s="30">
        <f t="shared" si="92"/>
        <v>30</v>
      </c>
      <c r="C313" s="31">
        <f t="shared" si="93"/>
        <v>-378953.83605827292</v>
      </c>
      <c r="D313" s="31"/>
      <c r="E313" s="31">
        <f t="shared" si="94"/>
        <v>708459.5981625116</v>
      </c>
      <c r="F313" s="31">
        <f t="shared" si="95"/>
        <v>803361.34710624663</v>
      </c>
      <c r="G313" s="31">
        <f t="shared" si="96"/>
        <v>58103.770251834321</v>
      </c>
      <c r="H313" s="31">
        <f t="shared" si="97"/>
        <v>-919227.98460697185</v>
      </c>
      <c r="I313" s="31">
        <f t="shared" si="98"/>
        <v>-1966754.629950311</v>
      </c>
      <c r="J313" s="31">
        <f t="shared" si="99"/>
        <v>-1307052.0367045496</v>
      </c>
      <c r="K313" s="31">
        <f t="shared" si="100"/>
        <v>33188.59119146513</v>
      </c>
      <c r="L313" s="17"/>
      <c r="N313" s="32">
        <f t="shared" si="101"/>
        <v>-50</v>
      </c>
      <c r="O313" s="32">
        <f t="shared" si="102"/>
        <v>-130</v>
      </c>
      <c r="P313" s="32"/>
      <c r="Q313" s="32">
        <f t="shared" si="103"/>
        <v>-210</v>
      </c>
      <c r="R313" s="32">
        <f t="shared" si="104"/>
        <v>-290</v>
      </c>
      <c r="S313" s="32">
        <f t="shared" si="105"/>
        <v>-370</v>
      </c>
      <c r="T313" s="32">
        <f t="shared" si="106"/>
        <v>-450</v>
      </c>
      <c r="U313" s="32">
        <f t="shared" si="107"/>
        <v>-530</v>
      </c>
      <c r="V313" s="32">
        <f t="shared" si="108"/>
        <v>-610</v>
      </c>
      <c r="W313">
        <f t="shared" si="130"/>
        <v>670</v>
      </c>
      <c r="X313">
        <f t="shared" si="131"/>
        <v>590</v>
      </c>
      <c r="Y313">
        <f t="shared" si="132"/>
        <v>510</v>
      </c>
      <c r="Z313">
        <f t="shared" si="133"/>
        <v>430</v>
      </c>
      <c r="AA313">
        <f t="shared" si="134"/>
        <v>350</v>
      </c>
      <c r="AB313">
        <f t="shared" si="135"/>
        <v>270</v>
      </c>
      <c r="AC313">
        <f t="shared" si="136"/>
        <v>190</v>
      </c>
      <c r="AD313">
        <f t="shared" si="137"/>
        <v>110</v>
      </c>
      <c r="AF313">
        <f t="shared" si="188"/>
        <v>0.98726391444109318</v>
      </c>
      <c r="AG313">
        <f t="shared" si="189"/>
        <v>2.1343184039267236</v>
      </c>
      <c r="AH313">
        <f t="shared" si="190"/>
        <v>1.9497744401743471</v>
      </c>
      <c r="AI313">
        <f t="shared" si="191"/>
        <v>1.5930683256216986</v>
      </c>
      <c r="AJ313">
        <f t="shared" si="192"/>
        <v>4.7907966573012613E-2</v>
      </c>
      <c r="AK313">
        <f t="shared" si="193"/>
        <v>2.0315030945907271</v>
      </c>
      <c r="AL313">
        <f t="shared" si="194"/>
        <v>1.8052974018232981</v>
      </c>
      <c r="AM313">
        <f t="shared" si="195"/>
        <v>2.2034032713863545</v>
      </c>
      <c r="AO313">
        <f t="shared" si="146"/>
        <v>1.9684222118957297E-2</v>
      </c>
      <c r="AP313">
        <f t="shared" si="147"/>
        <v>4.2554373679560623E-2</v>
      </c>
      <c r="AQ313">
        <f t="shared" si="148"/>
        <v>3.8874907307824488E-2</v>
      </c>
      <c r="AR313">
        <f t="shared" si="149"/>
        <v>3.1762845084807312E-2</v>
      </c>
      <c r="AS313">
        <f t="shared" si="150"/>
        <v>9.5519651989369771E-4</v>
      </c>
      <c r="AT313">
        <f t="shared" si="151"/>
        <v>4.0504425984121163E-2</v>
      </c>
      <c r="AU313">
        <f t="shared" si="152"/>
        <v>3.5994301552471672E-2</v>
      </c>
      <c r="AV313">
        <f t="shared" si="153"/>
        <v>4.3931798556781976E-2</v>
      </c>
      <c r="AX313" s="34">
        <f t="shared" si="187"/>
        <v>0</v>
      </c>
      <c r="AY313" s="34">
        <f t="shared" si="154"/>
        <v>0</v>
      </c>
      <c r="AZ313" s="34">
        <f t="shared" si="155"/>
        <v>5952751.6844272958</v>
      </c>
      <c r="BA313" s="34">
        <f t="shared" si="156"/>
        <v>7350721.5414290521</v>
      </c>
      <c r="BB313" s="34">
        <f t="shared" si="157"/>
        <v>811183.48166648636</v>
      </c>
      <c r="BC313" s="34">
        <f t="shared" si="158"/>
        <v>68452.39478115672</v>
      </c>
      <c r="BD313" s="34">
        <f t="shared" si="159"/>
        <v>78417.351724958266</v>
      </c>
      <c r="BE313" s="34">
        <f t="shared" si="160"/>
        <v>79460.142999999996</v>
      </c>
      <c r="BG313" s="34">
        <f t="shared" si="161"/>
        <v>0</v>
      </c>
      <c r="BH313" s="34">
        <f t="shared" si="162"/>
        <v>0</v>
      </c>
      <c r="BI313" s="34">
        <f t="shared" si="163"/>
        <v>118686.89279664293</v>
      </c>
      <c r="BJ313" s="34">
        <f t="shared" si="164"/>
        <v>146559.83414324114</v>
      </c>
      <c r="BK313" s="34">
        <f t="shared" si="165"/>
        <v>16173.502949706941</v>
      </c>
      <c r="BL313" s="34">
        <f t="shared" si="166"/>
        <v>1364.8145381771058</v>
      </c>
      <c r="BM313" s="34">
        <f t="shared" si="167"/>
        <v>1563.4974060693053</v>
      </c>
      <c r="BN313" s="34">
        <f t="shared" si="168"/>
        <v>1584.288741376291</v>
      </c>
      <c r="BP313" s="34">
        <f t="shared" si="169"/>
        <v>-378953.83605827292</v>
      </c>
      <c r="BQ313" s="34">
        <f t="shared" si="170"/>
        <v>708459.5981625116</v>
      </c>
      <c r="BR313" s="34">
        <f t="shared" si="171"/>
        <v>922048.23990288959</v>
      </c>
      <c r="BS313" s="34">
        <f t="shared" si="172"/>
        <v>204663.60439507547</v>
      </c>
      <c r="BT313" s="34">
        <f t="shared" si="173"/>
        <v>-903054.48165726487</v>
      </c>
      <c r="BU313" s="34">
        <f t="shared" si="174"/>
        <v>-1965389.8154121339</v>
      </c>
      <c r="BV313" s="34">
        <f t="shared" si="175"/>
        <v>-1305488.5392984804</v>
      </c>
      <c r="BW313" s="34">
        <f t="shared" si="176"/>
        <v>34772.879932841417</v>
      </c>
      <c r="BY313" s="22" t="e">
        <f t="shared" si="114"/>
        <v>#NUM!</v>
      </c>
      <c r="BZ313" s="22" t="e">
        <f t="shared" si="115"/>
        <v>#NUM!</v>
      </c>
      <c r="CA313" s="22" t="e">
        <f t="shared" si="116"/>
        <v>#NUM!</v>
      </c>
      <c r="CB313" s="22" t="e">
        <f t="shared" si="117"/>
        <v>#NUM!</v>
      </c>
      <c r="CC313" s="22" t="e">
        <f t="shared" si="118"/>
        <v>#NUM!</v>
      </c>
      <c r="CD313" s="22" t="e">
        <f t="shared" si="119"/>
        <v>#NUM!</v>
      </c>
      <c r="CE313" s="22" t="e">
        <f t="shared" si="120"/>
        <v>#NUM!</v>
      </c>
      <c r="CF313" s="22" t="e">
        <f t="shared" si="121"/>
        <v>#NUM!</v>
      </c>
      <c r="CI313" s="44">
        <f t="shared" si="177"/>
        <v>30</v>
      </c>
      <c r="CJ313" s="45">
        <f t="shared" si="178"/>
        <v>0.52359877559829882</v>
      </c>
      <c r="CM313" t="e">
        <f t="shared" si="122"/>
        <v>#NUM!</v>
      </c>
      <c r="CN313" t="e">
        <f t="shared" si="123"/>
        <v>#NUM!</v>
      </c>
      <c r="CO313" t="e">
        <f t="shared" si="124"/>
        <v>#NUM!</v>
      </c>
      <c r="CP313" t="e">
        <f t="shared" si="125"/>
        <v>#NUM!</v>
      </c>
      <c r="CQ313" t="e">
        <f t="shared" si="126"/>
        <v>#NUM!</v>
      </c>
      <c r="CR313" t="e">
        <f t="shared" si="127"/>
        <v>#NUM!</v>
      </c>
      <c r="CS313" t="e">
        <f t="shared" si="128"/>
        <v>#NUM!</v>
      </c>
      <c r="CT313" t="e">
        <f t="shared" si="129"/>
        <v>#NUM!</v>
      </c>
      <c r="CW313" t="e">
        <f t="shared" si="179"/>
        <v>#NUM!</v>
      </c>
      <c r="CX313" t="e">
        <f t="shared" si="180"/>
        <v>#NUM!</v>
      </c>
      <c r="CY313" t="e">
        <f t="shared" si="181"/>
        <v>#NUM!</v>
      </c>
      <c r="CZ313" t="e">
        <f t="shared" si="182"/>
        <v>#NUM!</v>
      </c>
      <c r="DA313" t="e">
        <f t="shared" si="183"/>
        <v>#NUM!</v>
      </c>
      <c r="DB313" t="e">
        <f t="shared" si="184"/>
        <v>#NUM!</v>
      </c>
      <c r="DC313" t="e">
        <f t="shared" si="185"/>
        <v>#NUM!</v>
      </c>
      <c r="DD313" t="e">
        <f t="shared" si="186"/>
        <v>#NUM!</v>
      </c>
    </row>
    <row r="314" spans="2:108">
      <c r="B314" s="30">
        <f t="shared" si="92"/>
        <v>32</v>
      </c>
      <c r="C314" s="31">
        <f t="shared" si="93"/>
        <v>-381715.08649106394</v>
      </c>
      <c r="D314" s="31"/>
      <c r="E314" s="31">
        <f t="shared" si="94"/>
        <v>777791.93031262048</v>
      </c>
      <c r="F314" s="31">
        <f t="shared" si="95"/>
        <v>935023.69669374963</v>
      </c>
      <c r="G314" s="31">
        <f t="shared" si="96"/>
        <v>146930.08359287496</v>
      </c>
      <c r="H314" s="31">
        <f t="shared" si="97"/>
        <v>-865750.79914053867</v>
      </c>
      <c r="I314" s="31">
        <f t="shared" si="98"/>
        <v>-1935777.7001045709</v>
      </c>
      <c r="J314" s="31">
        <f t="shared" si="99"/>
        <v>-1309285.9461230102</v>
      </c>
      <c r="K314" s="31">
        <f t="shared" si="100"/>
        <v>49087.477789682634</v>
      </c>
      <c r="L314" s="17"/>
      <c r="N314" s="32">
        <f t="shared" si="101"/>
        <v>-48</v>
      </c>
      <c r="O314" s="32">
        <f t="shared" si="102"/>
        <v>-128</v>
      </c>
      <c r="P314" s="32"/>
      <c r="Q314" s="32">
        <f t="shared" si="103"/>
        <v>-208</v>
      </c>
      <c r="R314" s="32">
        <f t="shared" si="104"/>
        <v>-288</v>
      </c>
      <c r="S314" s="32">
        <f t="shared" si="105"/>
        <v>-368</v>
      </c>
      <c r="T314" s="32">
        <f t="shared" si="106"/>
        <v>-448</v>
      </c>
      <c r="U314" s="32">
        <f t="shared" si="107"/>
        <v>-528</v>
      </c>
      <c r="V314" s="32">
        <f t="shared" si="108"/>
        <v>-608</v>
      </c>
      <c r="W314">
        <f t="shared" si="130"/>
        <v>672</v>
      </c>
      <c r="X314">
        <f t="shared" si="131"/>
        <v>592</v>
      </c>
      <c r="Y314">
        <f t="shared" si="132"/>
        <v>512</v>
      </c>
      <c r="Z314">
        <f t="shared" si="133"/>
        <v>432</v>
      </c>
      <c r="AA314">
        <f t="shared" si="134"/>
        <v>352</v>
      </c>
      <c r="AB314">
        <f t="shared" si="135"/>
        <v>272</v>
      </c>
      <c r="AC314">
        <f t="shared" si="136"/>
        <v>192</v>
      </c>
      <c r="AD314">
        <f t="shared" si="137"/>
        <v>112</v>
      </c>
      <c r="AF314">
        <f t="shared" si="188"/>
        <v>0.92438695139691573</v>
      </c>
      <c r="AG314">
        <f t="shared" si="189"/>
        <v>2.1490056327602702</v>
      </c>
      <c r="AH314">
        <f t="shared" si="190"/>
        <v>1.9311554141476301</v>
      </c>
      <c r="AI314">
        <f t="shared" si="191"/>
        <v>1.64699369127339</v>
      </c>
      <c r="AJ314">
        <f t="shared" si="192"/>
        <v>3.0749682056067432E-2</v>
      </c>
      <c r="AK314">
        <f t="shared" si="193"/>
        <v>1.998976437018039</v>
      </c>
      <c r="AL314">
        <f t="shared" si="194"/>
        <v>1.814248999215784</v>
      </c>
      <c r="AM314">
        <f t="shared" si="195"/>
        <v>2.2058743270697527</v>
      </c>
      <c r="AO314">
        <f t="shared" si="146"/>
        <v>1.8430571409534038E-2</v>
      </c>
      <c r="AP314">
        <f t="shared" si="147"/>
        <v>4.284720994192432E-2</v>
      </c>
      <c r="AQ314">
        <f t="shared" si="148"/>
        <v>3.8503678258947495E-2</v>
      </c>
      <c r="AR314">
        <f t="shared" si="149"/>
        <v>3.2838017447340995E-2</v>
      </c>
      <c r="AS314">
        <f t="shared" si="150"/>
        <v>6.1309196338003304E-4</v>
      </c>
      <c r="AT314">
        <f t="shared" si="151"/>
        <v>3.9855904405359195E-2</v>
      </c>
      <c r="AU314">
        <f t="shared" si="152"/>
        <v>3.617277989936124E-2</v>
      </c>
      <c r="AV314">
        <f t="shared" si="153"/>
        <v>4.3981066850931935E-2</v>
      </c>
      <c r="AX314" s="34">
        <f t="shared" si="187"/>
        <v>0</v>
      </c>
      <c r="AY314" s="34">
        <f t="shared" si="154"/>
        <v>0</v>
      </c>
      <c r="AZ314" s="34">
        <f t="shared" si="155"/>
        <v>6013579.8933881149</v>
      </c>
      <c r="BA314" s="34">
        <f t="shared" si="156"/>
        <v>7102976.8867427008</v>
      </c>
      <c r="BB314" s="34">
        <f t="shared" si="157"/>
        <v>863630.75721440336</v>
      </c>
      <c r="BC314" s="34">
        <f t="shared" si="158"/>
        <v>69745.897032004956</v>
      </c>
      <c r="BD314" s="34">
        <f t="shared" si="159"/>
        <v>77975.82205942439</v>
      </c>
      <c r="BE314" s="34">
        <f t="shared" si="160"/>
        <v>79460.142999999996</v>
      </c>
      <c r="BG314" s="34">
        <f t="shared" si="161"/>
        <v>0</v>
      </c>
      <c r="BH314" s="34">
        <f t="shared" si="162"/>
        <v>0</v>
      </c>
      <c r="BI314" s="34">
        <f t="shared" si="163"/>
        <v>119899.69512717372</v>
      </c>
      <c r="BJ314" s="34">
        <f t="shared" si="164"/>
        <v>141620.26252485451</v>
      </c>
      <c r="BK314" s="34">
        <f t="shared" si="165"/>
        <v>17219.204920900538</v>
      </c>
      <c r="BL314" s="34">
        <f t="shared" si="166"/>
        <v>1390.6045880762576</v>
      </c>
      <c r="BM314" s="34">
        <f t="shared" si="167"/>
        <v>1554.6941186389145</v>
      </c>
      <c r="BN314" s="34">
        <f t="shared" si="168"/>
        <v>1584.288741376291</v>
      </c>
      <c r="BP314" s="34">
        <f t="shared" si="169"/>
        <v>-381715.08649106394</v>
      </c>
      <c r="BQ314" s="34">
        <f t="shared" si="170"/>
        <v>777791.93031262048</v>
      </c>
      <c r="BR314" s="34">
        <f t="shared" si="171"/>
        <v>1054923.3918209234</v>
      </c>
      <c r="BS314" s="34">
        <f t="shared" si="172"/>
        <v>288550.34611772944</v>
      </c>
      <c r="BT314" s="34">
        <f t="shared" si="173"/>
        <v>-848531.59421963815</v>
      </c>
      <c r="BU314" s="34">
        <f t="shared" si="174"/>
        <v>-1934387.0955164947</v>
      </c>
      <c r="BV314" s="34">
        <f t="shared" si="175"/>
        <v>-1307731.2520043713</v>
      </c>
      <c r="BW314" s="34">
        <f t="shared" si="176"/>
        <v>50671.766531058922</v>
      </c>
      <c r="BY314" s="22" t="e">
        <f t="shared" si="114"/>
        <v>#NUM!</v>
      </c>
      <c r="BZ314" s="22" t="e">
        <f t="shared" si="115"/>
        <v>#NUM!</v>
      </c>
      <c r="CA314" s="22" t="e">
        <f t="shared" si="116"/>
        <v>#NUM!</v>
      </c>
      <c r="CB314" s="22" t="e">
        <f t="shared" si="117"/>
        <v>#NUM!</v>
      </c>
      <c r="CC314" s="22" t="e">
        <f t="shared" si="118"/>
        <v>#NUM!</v>
      </c>
      <c r="CD314" s="22" t="e">
        <f t="shared" si="119"/>
        <v>#NUM!</v>
      </c>
      <c r="CE314" s="22" t="e">
        <f t="shared" si="120"/>
        <v>#NUM!</v>
      </c>
      <c r="CF314" s="22" t="e">
        <f t="shared" si="121"/>
        <v>#NUM!</v>
      </c>
      <c r="CI314" s="44">
        <f t="shared" si="177"/>
        <v>32</v>
      </c>
      <c r="CJ314" s="45">
        <f t="shared" si="178"/>
        <v>0.55850536063818546</v>
      </c>
      <c r="CM314" t="e">
        <f t="shared" si="122"/>
        <v>#NUM!</v>
      </c>
      <c r="CN314" t="e">
        <f t="shared" si="123"/>
        <v>#NUM!</v>
      </c>
      <c r="CO314" t="e">
        <f t="shared" si="124"/>
        <v>#NUM!</v>
      </c>
      <c r="CP314" t="e">
        <f t="shared" si="125"/>
        <v>#NUM!</v>
      </c>
      <c r="CQ314" t="e">
        <f t="shared" si="126"/>
        <v>#NUM!</v>
      </c>
      <c r="CR314" t="e">
        <f t="shared" si="127"/>
        <v>#NUM!</v>
      </c>
      <c r="CS314" t="e">
        <f t="shared" si="128"/>
        <v>#NUM!</v>
      </c>
      <c r="CT314" t="e">
        <f t="shared" si="129"/>
        <v>#NUM!</v>
      </c>
      <c r="CW314" t="e">
        <f t="shared" si="179"/>
        <v>#NUM!</v>
      </c>
      <c r="CX314" t="e">
        <f t="shared" si="180"/>
        <v>#NUM!</v>
      </c>
      <c r="CY314" t="e">
        <f t="shared" si="181"/>
        <v>#NUM!</v>
      </c>
      <c r="CZ314" t="e">
        <f t="shared" si="182"/>
        <v>#NUM!</v>
      </c>
      <c r="DA314" t="e">
        <f t="shared" si="183"/>
        <v>#NUM!</v>
      </c>
      <c r="DB314" t="e">
        <f t="shared" si="184"/>
        <v>#NUM!</v>
      </c>
      <c r="DC314" t="e">
        <f t="shared" si="185"/>
        <v>#NUM!</v>
      </c>
      <c r="DD314" t="e">
        <f t="shared" si="186"/>
        <v>#NUM!</v>
      </c>
    </row>
    <row r="315" spans="2:108">
      <c r="B315" s="30">
        <f t="shared" si="92"/>
        <v>34</v>
      </c>
      <c r="C315" s="31">
        <f t="shared" si="93"/>
        <v>-383400.93552709755</v>
      </c>
      <c r="D315" s="31"/>
      <c r="E315" s="31">
        <f t="shared" si="94"/>
        <v>842804.99785139575</v>
      </c>
      <c r="F315" s="31">
        <f t="shared" si="95"/>
        <v>1062103.0649878967</v>
      </c>
      <c r="G315" s="31">
        <f t="shared" si="96"/>
        <v>235528.16216785455</v>
      </c>
      <c r="H315" s="31">
        <f t="shared" si="97"/>
        <v>-807281.08588357619</v>
      </c>
      <c r="I315" s="31">
        <f t="shared" si="98"/>
        <v>-1894670.5758167109</v>
      </c>
      <c r="J315" s="31">
        <f t="shared" si="99"/>
        <v>-1304844.4637180052</v>
      </c>
      <c r="K315" s="31">
        <f t="shared" si="100"/>
        <v>64502.478718505416</v>
      </c>
      <c r="L315" s="17"/>
      <c r="N315" s="32">
        <f t="shared" si="101"/>
        <v>-46</v>
      </c>
      <c r="O315" s="32">
        <f t="shared" si="102"/>
        <v>-126</v>
      </c>
      <c r="P315" s="32"/>
      <c r="Q315" s="32">
        <f t="shared" si="103"/>
        <v>-206</v>
      </c>
      <c r="R315" s="32">
        <f t="shared" si="104"/>
        <v>-286</v>
      </c>
      <c r="S315" s="32">
        <f t="shared" si="105"/>
        <v>-366</v>
      </c>
      <c r="T315" s="32">
        <f t="shared" si="106"/>
        <v>-446</v>
      </c>
      <c r="U315" s="32">
        <f t="shared" si="107"/>
        <v>-526</v>
      </c>
      <c r="V315" s="32">
        <f t="shared" si="108"/>
        <v>-606</v>
      </c>
      <c r="W315">
        <f t="shared" si="130"/>
        <v>674</v>
      </c>
      <c r="X315">
        <f t="shared" si="131"/>
        <v>594</v>
      </c>
      <c r="Y315">
        <f t="shared" si="132"/>
        <v>514</v>
      </c>
      <c r="Z315">
        <f t="shared" si="133"/>
        <v>434</v>
      </c>
      <c r="AA315">
        <f t="shared" si="134"/>
        <v>354</v>
      </c>
      <c r="AB315">
        <f t="shared" si="135"/>
        <v>274</v>
      </c>
      <c r="AC315">
        <f t="shared" si="136"/>
        <v>194</v>
      </c>
      <c r="AD315">
        <f t="shared" si="137"/>
        <v>114</v>
      </c>
      <c r="AF315">
        <f t="shared" si="188"/>
        <v>0.86194729606231524</v>
      </c>
      <c r="AG315">
        <f t="shared" si="189"/>
        <v>2.1623522222147145</v>
      </c>
      <c r="AH315">
        <f t="shared" si="190"/>
        <v>1.9131284146132712</v>
      </c>
      <c r="AI315">
        <f t="shared" si="191"/>
        <v>1.6990098255216377</v>
      </c>
      <c r="AJ315">
        <f t="shared" si="192"/>
        <v>1.7335545601780158E-2</v>
      </c>
      <c r="AK315">
        <f t="shared" si="193"/>
        <v>1.9637193144912761</v>
      </c>
      <c r="AL315">
        <f t="shared" si="194"/>
        <v>1.8246725203021383</v>
      </c>
      <c r="AM315">
        <f t="shared" si="195"/>
        <v>2.2059418740695955</v>
      </c>
      <c r="AO315">
        <f t="shared" si="146"/>
        <v>1.7185639809523912E-2</v>
      </c>
      <c r="AP315">
        <f t="shared" si="147"/>
        <v>4.3113316326963767E-2</v>
      </c>
      <c r="AQ315">
        <f t="shared" si="148"/>
        <v>3.8144253126739004E-2</v>
      </c>
      <c r="AR315">
        <f t="shared" si="149"/>
        <v>3.3875123255965284E-2</v>
      </c>
      <c r="AS315">
        <f t="shared" si="150"/>
        <v>3.456388157080913E-4</v>
      </c>
      <c r="AT315">
        <f t="shared" si="151"/>
        <v>3.9152942389893468E-2</v>
      </c>
      <c r="AU315">
        <f t="shared" si="152"/>
        <v>3.6380605690747116E-2</v>
      </c>
      <c r="AV315">
        <f t="shared" si="153"/>
        <v>4.3982413613564426E-2</v>
      </c>
      <c r="AX315" s="34">
        <f t="shared" si="187"/>
        <v>0</v>
      </c>
      <c r="AY315" s="34">
        <f t="shared" si="154"/>
        <v>0</v>
      </c>
      <c r="AZ315" s="34">
        <f t="shared" si="155"/>
        <v>6073552.3924112851</v>
      </c>
      <c r="BA315" s="34">
        <f t="shared" si="156"/>
        <v>6877931.3862922993</v>
      </c>
      <c r="BB315" s="34">
        <f t="shared" si="157"/>
        <v>908899.07476276078</v>
      </c>
      <c r="BC315" s="34">
        <f t="shared" si="158"/>
        <v>71196.785239702847</v>
      </c>
      <c r="BD315" s="34">
        <f t="shared" si="159"/>
        <v>77467.117685652993</v>
      </c>
      <c r="BE315" s="34">
        <f t="shared" si="160"/>
        <v>79460.142999999996</v>
      </c>
      <c r="BG315" s="34">
        <f t="shared" si="161"/>
        <v>0</v>
      </c>
      <c r="BH315" s="34">
        <f t="shared" si="162"/>
        <v>0</v>
      </c>
      <c r="BI315" s="34">
        <f t="shared" si="163"/>
        <v>121095.4361793212</v>
      </c>
      <c r="BJ315" s="34">
        <f t="shared" si="164"/>
        <v>137133.27018882305</v>
      </c>
      <c r="BK315" s="34">
        <f t="shared" si="165"/>
        <v>18121.771706275053</v>
      </c>
      <c r="BL315" s="34">
        <f t="shared" si="166"/>
        <v>1419.5326237639281</v>
      </c>
      <c r="BM315" s="34">
        <f t="shared" si="167"/>
        <v>1544.5514913842051</v>
      </c>
      <c r="BN315" s="34">
        <f t="shared" si="168"/>
        <v>1584.288741376291</v>
      </c>
      <c r="BP315" s="34">
        <f t="shared" si="169"/>
        <v>-383400.93552709755</v>
      </c>
      <c r="BQ315" s="34">
        <f t="shared" si="170"/>
        <v>842804.99785139575</v>
      </c>
      <c r="BR315" s="34">
        <f t="shared" si="171"/>
        <v>1183198.501167218</v>
      </c>
      <c r="BS315" s="34">
        <f t="shared" si="172"/>
        <v>372661.4323566776</v>
      </c>
      <c r="BT315" s="34">
        <f t="shared" si="173"/>
        <v>-789159.31417730113</v>
      </c>
      <c r="BU315" s="34">
        <f t="shared" si="174"/>
        <v>-1893251.0431929471</v>
      </c>
      <c r="BV315" s="34">
        <f t="shared" si="175"/>
        <v>-1303299.9122266211</v>
      </c>
      <c r="BW315" s="34">
        <f t="shared" si="176"/>
        <v>66086.76745988171</v>
      </c>
      <c r="BY315" s="22" t="e">
        <f t="shared" si="114"/>
        <v>#NUM!</v>
      </c>
      <c r="BZ315" s="22" t="e">
        <f t="shared" si="115"/>
        <v>#NUM!</v>
      </c>
      <c r="CA315" s="22" t="e">
        <f t="shared" si="116"/>
        <v>#NUM!</v>
      </c>
      <c r="CB315" s="22" t="e">
        <f t="shared" si="117"/>
        <v>#NUM!</v>
      </c>
      <c r="CC315" s="22" t="e">
        <f t="shared" si="118"/>
        <v>#NUM!</v>
      </c>
      <c r="CD315" s="22" t="e">
        <f t="shared" si="119"/>
        <v>#NUM!</v>
      </c>
      <c r="CE315" s="22" t="e">
        <f t="shared" si="120"/>
        <v>#NUM!</v>
      </c>
      <c r="CF315" s="22" t="e">
        <f t="shared" si="121"/>
        <v>#NUM!</v>
      </c>
      <c r="CI315" s="44">
        <f t="shared" si="177"/>
        <v>34</v>
      </c>
      <c r="CJ315" s="45">
        <f t="shared" si="178"/>
        <v>0.59341194567807209</v>
      </c>
      <c r="CM315" t="e">
        <f t="shared" si="122"/>
        <v>#NUM!</v>
      </c>
      <c r="CN315" t="e">
        <f t="shared" si="123"/>
        <v>#NUM!</v>
      </c>
      <c r="CO315" t="e">
        <f t="shared" si="124"/>
        <v>#NUM!</v>
      </c>
      <c r="CP315" t="e">
        <f t="shared" si="125"/>
        <v>#NUM!</v>
      </c>
      <c r="CQ315" t="e">
        <f t="shared" si="126"/>
        <v>#NUM!</v>
      </c>
      <c r="CR315" t="e">
        <f t="shared" si="127"/>
        <v>#NUM!</v>
      </c>
      <c r="CS315" t="e">
        <f t="shared" si="128"/>
        <v>#NUM!</v>
      </c>
      <c r="CT315" t="e">
        <f t="shared" si="129"/>
        <v>#NUM!</v>
      </c>
      <c r="CW315" t="e">
        <f t="shared" si="179"/>
        <v>#NUM!</v>
      </c>
      <c r="CX315" t="e">
        <f t="shared" si="180"/>
        <v>#NUM!</v>
      </c>
      <c r="CY315" t="e">
        <f t="shared" si="181"/>
        <v>#NUM!</v>
      </c>
      <c r="CZ315" t="e">
        <f t="shared" si="182"/>
        <v>#NUM!</v>
      </c>
      <c r="DA315" t="e">
        <f t="shared" si="183"/>
        <v>#NUM!</v>
      </c>
      <c r="DB315" t="e">
        <f t="shared" si="184"/>
        <v>#NUM!</v>
      </c>
      <c r="DC315" t="e">
        <f t="shared" si="185"/>
        <v>#NUM!</v>
      </c>
      <c r="DD315" t="e">
        <f t="shared" si="186"/>
        <v>#NUM!</v>
      </c>
    </row>
    <row r="316" spans="2:108">
      <c r="B316" s="30">
        <f t="shared" si="92"/>
        <v>36</v>
      </c>
      <c r="C316" s="31">
        <f t="shared" si="93"/>
        <v>-384006.53884053504</v>
      </c>
      <c r="D316" s="31"/>
      <c r="E316" s="31">
        <f t="shared" si="94"/>
        <v>903161.84607669909</v>
      </c>
      <c r="F316" s="31">
        <f t="shared" si="95"/>
        <v>1183952.7279238915</v>
      </c>
      <c r="G316" s="31">
        <f t="shared" si="96"/>
        <v>323444.28753050958</v>
      </c>
      <c r="H316" s="31">
        <f t="shared" si="97"/>
        <v>-744109.9219580309</v>
      </c>
      <c r="I316" s="31">
        <f t="shared" si="98"/>
        <v>-1843620.9767319099</v>
      </c>
      <c r="J316" s="31">
        <f t="shared" si="99"/>
        <v>-1293723.7814708576</v>
      </c>
      <c r="K316" s="31">
        <f t="shared" si="100"/>
        <v>79384.92977140969</v>
      </c>
      <c r="L316" s="17"/>
      <c r="N316" s="32">
        <f t="shared" si="101"/>
        <v>-44</v>
      </c>
      <c r="O316" s="32">
        <f t="shared" si="102"/>
        <v>-124</v>
      </c>
      <c r="P316" s="32"/>
      <c r="Q316" s="32">
        <f t="shared" si="103"/>
        <v>-204</v>
      </c>
      <c r="R316" s="32">
        <f t="shared" si="104"/>
        <v>-284</v>
      </c>
      <c r="S316" s="32">
        <f t="shared" si="105"/>
        <v>-364</v>
      </c>
      <c r="T316" s="32">
        <f t="shared" si="106"/>
        <v>-444</v>
      </c>
      <c r="U316" s="32">
        <f t="shared" si="107"/>
        <v>-524</v>
      </c>
      <c r="V316" s="32">
        <f t="shared" si="108"/>
        <v>-604</v>
      </c>
      <c r="W316">
        <f t="shared" si="130"/>
        <v>676</v>
      </c>
      <c r="X316">
        <f t="shared" si="131"/>
        <v>596</v>
      </c>
      <c r="Y316">
        <f t="shared" si="132"/>
        <v>516</v>
      </c>
      <c r="Z316">
        <f t="shared" si="133"/>
        <v>436</v>
      </c>
      <c r="AA316">
        <f t="shared" si="134"/>
        <v>356</v>
      </c>
      <c r="AB316">
        <f t="shared" si="135"/>
        <v>276</v>
      </c>
      <c r="AC316">
        <f t="shared" si="136"/>
        <v>196</v>
      </c>
      <c r="AD316">
        <f t="shared" si="137"/>
        <v>116</v>
      </c>
      <c r="AF316">
        <f t="shared" si="188"/>
        <v>0.8001659306342116</v>
      </c>
      <c r="AG316">
        <f t="shared" si="189"/>
        <v>2.1742022758187209</v>
      </c>
      <c r="AH316">
        <f t="shared" si="190"/>
        <v>1.8958329248871253</v>
      </c>
      <c r="AI316">
        <f t="shared" si="191"/>
        <v>1.7489721247095427</v>
      </c>
      <c r="AJ316">
        <f t="shared" si="192"/>
        <v>7.7170425569270205E-3</v>
      </c>
      <c r="AK316">
        <f t="shared" si="193"/>
        <v>1.9257898664960418</v>
      </c>
      <c r="AL316">
        <f t="shared" si="194"/>
        <v>1.836491586542337</v>
      </c>
      <c r="AM316">
        <f t="shared" si="195"/>
        <v>2.2037103235104425</v>
      </c>
      <c r="AO316">
        <f t="shared" si="146"/>
        <v>1.5953833296482534E-2</v>
      </c>
      <c r="AP316">
        <f t="shared" si="147"/>
        <v>4.3349584546485256E-2</v>
      </c>
      <c r="AQ316">
        <f t="shared" si="148"/>
        <v>3.7799412951335314E-2</v>
      </c>
      <c r="AR316">
        <f t="shared" si="149"/>
        <v>3.4871279380384437E-2</v>
      </c>
      <c r="AS316">
        <f t="shared" si="150"/>
        <v>1.5386359976298034E-4</v>
      </c>
      <c r="AT316">
        <f t="shared" si="151"/>
        <v>3.839669913186828E-2</v>
      </c>
      <c r="AU316">
        <f t="shared" si="152"/>
        <v>3.6616256079369337E-2</v>
      </c>
      <c r="AV316">
        <f t="shared" si="153"/>
        <v>4.3937920609988051E-2</v>
      </c>
      <c r="AX316" s="34">
        <f t="shared" si="187"/>
        <v>0</v>
      </c>
      <c r="AY316" s="34">
        <f t="shared" si="154"/>
        <v>0</v>
      </c>
      <c r="AZ316" s="34">
        <f t="shared" si="155"/>
        <v>6132114.7207079055</v>
      </c>
      <c r="BA316" s="34">
        <f t="shared" si="156"/>
        <v>6673609.5092177829</v>
      </c>
      <c r="BB316" s="34">
        <f t="shared" si="157"/>
        <v>943970.39854279009</v>
      </c>
      <c r="BC316" s="34">
        <f t="shared" si="158"/>
        <v>72817.304044767559</v>
      </c>
      <c r="BD316" s="34">
        <f t="shared" si="159"/>
        <v>76897.256193243637</v>
      </c>
      <c r="BE316" s="34">
        <f t="shared" si="160"/>
        <v>79460.142999999996</v>
      </c>
      <c r="BG316" s="34">
        <f t="shared" si="161"/>
        <v>0</v>
      </c>
      <c r="BH316" s="34">
        <f t="shared" si="162"/>
        <v>0</v>
      </c>
      <c r="BI316" s="34">
        <f t="shared" si="163"/>
        <v>122263.06102727947</v>
      </c>
      <c r="BJ316" s="34">
        <f t="shared" si="164"/>
        <v>133059.46869231647</v>
      </c>
      <c r="BK316" s="34">
        <f t="shared" si="165"/>
        <v>18821.029237309991</v>
      </c>
      <c r="BL316" s="34">
        <f t="shared" si="166"/>
        <v>1451.8427807951402</v>
      </c>
      <c r="BM316" s="34">
        <f t="shared" si="167"/>
        <v>1533.1895039464523</v>
      </c>
      <c r="BN316" s="34">
        <f t="shared" si="168"/>
        <v>1584.288741376291</v>
      </c>
      <c r="BP316" s="34">
        <f t="shared" si="169"/>
        <v>-384006.53884053504</v>
      </c>
      <c r="BQ316" s="34">
        <f t="shared" si="170"/>
        <v>903161.84607669909</v>
      </c>
      <c r="BR316" s="34">
        <f t="shared" si="171"/>
        <v>1306215.7889511711</v>
      </c>
      <c r="BS316" s="34">
        <f t="shared" si="172"/>
        <v>456503.75622282608</v>
      </c>
      <c r="BT316" s="34">
        <f t="shared" si="173"/>
        <v>-725288.89272072096</v>
      </c>
      <c r="BU316" s="34">
        <f t="shared" si="174"/>
        <v>-1842169.1339511147</v>
      </c>
      <c r="BV316" s="34">
        <f t="shared" si="175"/>
        <v>-1292190.5919669112</v>
      </c>
      <c r="BW316" s="34">
        <f t="shared" si="176"/>
        <v>80969.218512785985</v>
      </c>
      <c r="BY316" s="22" t="e">
        <f t="shared" si="114"/>
        <v>#NUM!</v>
      </c>
      <c r="BZ316" s="22" t="e">
        <f t="shared" si="115"/>
        <v>#NUM!</v>
      </c>
      <c r="CA316" s="22" t="e">
        <f t="shared" si="116"/>
        <v>#NUM!</v>
      </c>
      <c r="CB316" s="22" t="e">
        <f t="shared" si="117"/>
        <v>#NUM!</v>
      </c>
      <c r="CC316" s="22" t="e">
        <f t="shared" si="118"/>
        <v>#NUM!</v>
      </c>
      <c r="CD316" s="22" t="e">
        <f t="shared" si="119"/>
        <v>#NUM!</v>
      </c>
      <c r="CE316" s="22" t="e">
        <f t="shared" si="120"/>
        <v>#NUM!</v>
      </c>
      <c r="CF316" s="22" t="e">
        <f t="shared" si="121"/>
        <v>#NUM!</v>
      </c>
      <c r="CI316" s="44">
        <f t="shared" si="177"/>
        <v>36</v>
      </c>
      <c r="CJ316" s="45">
        <f t="shared" si="178"/>
        <v>0.62831853071795862</v>
      </c>
      <c r="CM316" t="e">
        <f t="shared" si="122"/>
        <v>#NUM!</v>
      </c>
      <c r="CN316" t="e">
        <f t="shared" si="123"/>
        <v>#NUM!</v>
      </c>
      <c r="CO316" t="e">
        <f t="shared" si="124"/>
        <v>#NUM!</v>
      </c>
      <c r="CP316" t="e">
        <f t="shared" si="125"/>
        <v>#NUM!</v>
      </c>
      <c r="CQ316" t="e">
        <f t="shared" si="126"/>
        <v>#NUM!</v>
      </c>
      <c r="CR316" t="e">
        <f t="shared" si="127"/>
        <v>#NUM!</v>
      </c>
      <c r="CS316" t="e">
        <f t="shared" si="128"/>
        <v>#NUM!</v>
      </c>
      <c r="CT316" t="e">
        <f t="shared" si="129"/>
        <v>#NUM!</v>
      </c>
      <c r="CW316" t="e">
        <f t="shared" si="179"/>
        <v>#NUM!</v>
      </c>
      <c r="CX316" t="e">
        <f t="shared" si="180"/>
        <v>#NUM!</v>
      </c>
      <c r="CY316" t="e">
        <f t="shared" si="181"/>
        <v>#NUM!</v>
      </c>
      <c r="CZ316" t="e">
        <f t="shared" si="182"/>
        <v>#NUM!</v>
      </c>
      <c r="DA316" t="e">
        <f t="shared" si="183"/>
        <v>#NUM!</v>
      </c>
      <c r="DB316" t="e">
        <f t="shared" si="184"/>
        <v>#NUM!</v>
      </c>
      <c r="DC316" t="e">
        <f t="shared" si="185"/>
        <v>#NUM!</v>
      </c>
      <c r="DD316" t="e">
        <f t="shared" si="186"/>
        <v>#NUM!</v>
      </c>
    </row>
    <row r="317" spans="2:108">
      <c r="B317" s="30">
        <f t="shared" si="92"/>
        <v>38</v>
      </c>
      <c r="C317" s="31">
        <f t="shared" si="93"/>
        <v>-383531.35532988975</v>
      </c>
      <c r="D317" s="31"/>
      <c r="E317" s="31">
        <f t="shared" si="94"/>
        <v>958548.87520172365</v>
      </c>
      <c r="F317" s="31">
        <f t="shared" si="95"/>
        <v>1299951.5073444813</v>
      </c>
      <c r="G317" s="31">
        <f t="shared" si="96"/>
        <v>410227.49648215051</v>
      </c>
      <c r="H317" s="31">
        <f t="shared" si="97"/>
        <v>-676552.22572906385</v>
      </c>
      <c r="I317" s="31">
        <f t="shared" si="98"/>
        <v>-1782865.9284885956</v>
      </c>
      <c r="J317" s="31">
        <f t="shared" si="99"/>
        <v>-1275953.0242174254</v>
      </c>
      <c r="K317" s="31">
        <f t="shared" si="100"/>
        <v>93689.027236608614</v>
      </c>
      <c r="L317" s="17"/>
      <c r="N317" s="32">
        <f t="shared" si="101"/>
        <v>-42</v>
      </c>
      <c r="O317" s="32">
        <f t="shared" si="102"/>
        <v>-122</v>
      </c>
      <c r="P317" s="32"/>
      <c r="Q317" s="32">
        <f t="shared" si="103"/>
        <v>-202</v>
      </c>
      <c r="R317" s="32">
        <f t="shared" si="104"/>
        <v>-282</v>
      </c>
      <c r="S317" s="32">
        <f t="shared" si="105"/>
        <v>-362</v>
      </c>
      <c r="T317" s="32">
        <f t="shared" si="106"/>
        <v>-442</v>
      </c>
      <c r="U317" s="32">
        <f t="shared" si="107"/>
        <v>-522</v>
      </c>
      <c r="V317" s="32">
        <f t="shared" si="108"/>
        <v>-602</v>
      </c>
      <c r="W317">
        <f t="shared" si="130"/>
        <v>678</v>
      </c>
      <c r="X317">
        <f t="shared" si="131"/>
        <v>598</v>
      </c>
      <c r="Y317">
        <f t="shared" si="132"/>
        <v>518</v>
      </c>
      <c r="Z317">
        <f t="shared" si="133"/>
        <v>438</v>
      </c>
      <c r="AA317">
        <f t="shared" si="134"/>
        <v>358</v>
      </c>
      <c r="AB317">
        <f t="shared" si="135"/>
        <v>278</v>
      </c>
      <c r="AC317">
        <f t="shared" si="136"/>
        <v>198</v>
      </c>
      <c r="AD317">
        <f t="shared" si="137"/>
        <v>118</v>
      </c>
      <c r="AF317">
        <f t="shared" si="188"/>
        <v>0.73926338913791656</v>
      </c>
      <c r="AG317">
        <f t="shared" si="189"/>
        <v>2.1844048535868121</v>
      </c>
      <c r="AH317">
        <f t="shared" si="190"/>
        <v>1.8794012947335372</v>
      </c>
      <c r="AI317">
        <f t="shared" si="191"/>
        <v>1.7967470859975356</v>
      </c>
      <c r="AJ317">
        <f t="shared" si="192"/>
        <v>1.931116232093123E-3</v>
      </c>
      <c r="AK317">
        <f t="shared" si="193"/>
        <v>1.8852595288683751</v>
      </c>
      <c r="AL317">
        <f t="shared" si="194"/>
        <v>1.8496191667506405</v>
      </c>
      <c r="AM317">
        <f t="shared" si="195"/>
        <v>2.1992936720671858</v>
      </c>
      <c r="AO317">
        <f t="shared" si="146"/>
        <v>1.4739548912250018E-2</v>
      </c>
      <c r="AP317">
        <f t="shared" si="147"/>
        <v>4.3553005135484234E-2</v>
      </c>
      <c r="AQ317">
        <f t="shared" si="148"/>
        <v>3.7471796543008577E-2</v>
      </c>
      <c r="AR317">
        <f t="shared" si="149"/>
        <v>3.5823824020132386E-2</v>
      </c>
      <c r="AS317">
        <f t="shared" si="150"/>
        <v>3.8502897041025199E-5</v>
      </c>
      <c r="AT317">
        <f t="shared" si="151"/>
        <v>3.758859893013957E-2</v>
      </c>
      <c r="AU317">
        <f t="shared" si="152"/>
        <v>3.6877995823853933E-2</v>
      </c>
      <c r="AV317">
        <f t="shared" si="153"/>
        <v>4.3849860723711047E-2</v>
      </c>
      <c r="AX317" s="34">
        <f t="shared" si="187"/>
        <v>0</v>
      </c>
      <c r="AY317" s="34">
        <f t="shared" si="154"/>
        <v>0</v>
      </c>
      <c r="AZ317" s="34">
        <f t="shared" si="155"/>
        <v>6188703.9290010994</v>
      </c>
      <c r="BA317" s="34">
        <f t="shared" si="156"/>
        <v>6488259.0515105547</v>
      </c>
      <c r="BB317" s="34">
        <f t="shared" si="157"/>
        <v>966220.2829940432</v>
      </c>
      <c r="BC317" s="34">
        <f t="shared" si="158"/>
        <v>74621.217839238714</v>
      </c>
      <c r="BD317" s="34">
        <f t="shared" si="159"/>
        <v>76272.80579555966</v>
      </c>
      <c r="BE317" s="34">
        <f t="shared" si="160"/>
        <v>79460.142999999996</v>
      </c>
      <c r="BG317" s="34">
        <f t="shared" si="161"/>
        <v>0</v>
      </c>
      <c r="BH317" s="34">
        <f t="shared" si="162"/>
        <v>0</v>
      </c>
      <c r="BI317" s="34">
        <f t="shared" si="163"/>
        <v>123391.34550044365</v>
      </c>
      <c r="BJ317" s="34">
        <f t="shared" si="164"/>
        <v>129363.92231814867</v>
      </c>
      <c r="BK317" s="34">
        <f t="shared" si="165"/>
        <v>19264.650908530035</v>
      </c>
      <c r="BL317" s="34">
        <f t="shared" si="166"/>
        <v>1487.8094957681305</v>
      </c>
      <c r="BM317" s="34">
        <f t="shared" si="167"/>
        <v>1520.7391143895311</v>
      </c>
      <c r="BN317" s="34">
        <f t="shared" si="168"/>
        <v>1584.288741376291</v>
      </c>
      <c r="BP317" s="34">
        <f t="shared" si="169"/>
        <v>-383531.35532988975</v>
      </c>
      <c r="BQ317" s="34">
        <f t="shared" si="170"/>
        <v>958548.87520172365</v>
      </c>
      <c r="BR317" s="34">
        <f t="shared" si="171"/>
        <v>1423342.8528449249</v>
      </c>
      <c r="BS317" s="34">
        <f t="shared" si="172"/>
        <v>539591.41880029917</v>
      </c>
      <c r="BT317" s="34">
        <f t="shared" si="173"/>
        <v>-657287.57482053386</v>
      </c>
      <c r="BU317" s="34">
        <f t="shared" si="174"/>
        <v>-1781378.1189928276</v>
      </c>
      <c r="BV317" s="34">
        <f t="shared" si="175"/>
        <v>-1274432.2851030359</v>
      </c>
      <c r="BW317" s="34">
        <f t="shared" si="176"/>
        <v>95273.315977984908</v>
      </c>
      <c r="BY317" s="22" t="e">
        <f t="shared" si="114"/>
        <v>#NUM!</v>
      </c>
      <c r="BZ317" s="22" t="e">
        <f t="shared" si="115"/>
        <v>#NUM!</v>
      </c>
      <c r="CA317" s="22" t="e">
        <f t="shared" si="116"/>
        <v>#NUM!</v>
      </c>
      <c r="CB317" s="22" t="e">
        <f t="shared" si="117"/>
        <v>#NUM!</v>
      </c>
      <c r="CC317" s="22" t="e">
        <f t="shared" si="118"/>
        <v>#NUM!</v>
      </c>
      <c r="CD317" s="22" t="e">
        <f t="shared" si="119"/>
        <v>#NUM!</v>
      </c>
      <c r="CE317" s="22" t="e">
        <f t="shared" si="120"/>
        <v>#NUM!</v>
      </c>
      <c r="CF317" s="22" t="e">
        <f t="shared" si="121"/>
        <v>#NUM!</v>
      </c>
      <c r="CI317" s="44">
        <f t="shared" si="177"/>
        <v>38</v>
      </c>
      <c r="CJ317" s="45">
        <f t="shared" si="178"/>
        <v>0.66322511575784526</v>
      </c>
      <c r="CM317" t="e">
        <f t="shared" si="122"/>
        <v>#NUM!</v>
      </c>
      <c r="CN317" t="e">
        <f t="shared" si="123"/>
        <v>#NUM!</v>
      </c>
      <c r="CO317" t="e">
        <f t="shared" si="124"/>
        <v>#NUM!</v>
      </c>
      <c r="CP317" t="e">
        <f t="shared" si="125"/>
        <v>#NUM!</v>
      </c>
      <c r="CQ317" t="e">
        <f t="shared" si="126"/>
        <v>#NUM!</v>
      </c>
      <c r="CR317" t="e">
        <f t="shared" si="127"/>
        <v>#NUM!</v>
      </c>
      <c r="CS317" t="e">
        <f t="shared" si="128"/>
        <v>#NUM!</v>
      </c>
      <c r="CT317" t="e">
        <f t="shared" si="129"/>
        <v>#NUM!</v>
      </c>
      <c r="CW317" t="e">
        <f t="shared" si="179"/>
        <v>#NUM!</v>
      </c>
      <c r="CX317" t="e">
        <f t="shared" si="180"/>
        <v>#NUM!</v>
      </c>
      <c r="CY317" t="e">
        <f t="shared" si="181"/>
        <v>#NUM!</v>
      </c>
      <c r="CZ317" t="e">
        <f t="shared" si="182"/>
        <v>#NUM!</v>
      </c>
      <c r="DA317" t="e">
        <f t="shared" si="183"/>
        <v>#NUM!</v>
      </c>
      <c r="DB317" t="e">
        <f t="shared" si="184"/>
        <v>#NUM!</v>
      </c>
      <c r="DC317" t="e">
        <f t="shared" si="185"/>
        <v>#NUM!</v>
      </c>
      <c r="DD317" t="e">
        <f t="shared" si="186"/>
        <v>#NUM!</v>
      </c>
    </row>
    <row r="318" spans="2:108">
      <c r="B318" s="30">
        <f t="shared" si="92"/>
        <v>40</v>
      </c>
      <c r="C318" s="31">
        <f t="shared" si="93"/>
        <v>-381979.14681881369</v>
      </c>
      <c r="D318" s="31"/>
      <c r="E318" s="31">
        <f t="shared" si="94"/>
        <v>1008677.3919969939</v>
      </c>
      <c r="F318" s="31">
        <f t="shared" si="95"/>
        <v>1409506.8308693403</v>
      </c>
      <c r="G318" s="31">
        <f t="shared" si="96"/>
        <v>495431.80570808088</v>
      </c>
      <c r="H318" s="31">
        <f t="shared" si="97"/>
        <v>-604945.21383740671</v>
      </c>
      <c r="I318" s="31">
        <f t="shared" si="98"/>
        <v>-1712690.6221871485</v>
      </c>
      <c r="J318" s="31">
        <f t="shared" si="99"/>
        <v>-1251594.1382792839</v>
      </c>
      <c r="K318" s="31">
        <f t="shared" si="100"/>
        <v>107372.01851573486</v>
      </c>
      <c r="L318" s="17"/>
      <c r="N318" s="32">
        <f t="shared" si="101"/>
        <v>-40</v>
      </c>
      <c r="O318" s="32">
        <f t="shared" si="102"/>
        <v>-120</v>
      </c>
      <c r="P318" s="32"/>
      <c r="Q318" s="32">
        <f t="shared" si="103"/>
        <v>-200</v>
      </c>
      <c r="R318" s="32">
        <f t="shared" si="104"/>
        <v>-280</v>
      </c>
      <c r="S318" s="32">
        <f t="shared" si="105"/>
        <v>-360</v>
      </c>
      <c r="T318" s="32">
        <f t="shared" si="106"/>
        <v>-440</v>
      </c>
      <c r="U318" s="32">
        <f t="shared" si="107"/>
        <v>-520</v>
      </c>
      <c r="V318" s="32">
        <f t="shared" si="108"/>
        <v>-600</v>
      </c>
      <c r="W318">
        <f t="shared" si="130"/>
        <v>680</v>
      </c>
      <c r="X318">
        <f t="shared" si="131"/>
        <v>600</v>
      </c>
      <c r="Y318">
        <f t="shared" si="132"/>
        <v>520</v>
      </c>
      <c r="Z318">
        <f t="shared" si="133"/>
        <v>440</v>
      </c>
      <c r="AA318">
        <f t="shared" si="134"/>
        <v>360</v>
      </c>
      <c r="AB318">
        <f t="shared" si="135"/>
        <v>280</v>
      </c>
      <c r="AC318">
        <f t="shared" si="136"/>
        <v>200</v>
      </c>
      <c r="AD318">
        <f t="shared" si="137"/>
        <v>120</v>
      </c>
      <c r="AF318">
        <f t="shared" si="188"/>
        <v>0.67945878103390944</v>
      </c>
      <c r="AG318">
        <f t="shared" si="189"/>
        <v>2.1928148209430454</v>
      </c>
      <c r="AH318">
        <f t="shared" si="190"/>
        <v>1.8639580369829272</v>
      </c>
      <c r="AI318">
        <f t="shared" si="191"/>
        <v>1.842212823869253</v>
      </c>
      <c r="AJ318">
        <f t="shared" si="192"/>
        <v>0</v>
      </c>
      <c r="AK318">
        <f t="shared" si="193"/>
        <v>1.8422128238692539</v>
      </c>
      <c r="AL318">
        <f t="shared" si="194"/>
        <v>1.8639580369829272</v>
      </c>
      <c r="AM318">
        <f t="shared" si="195"/>
        <v>2.1928148209430454</v>
      </c>
      <c r="AO318">
        <f t="shared" si="146"/>
        <v>1.354715529547035E-2</v>
      </c>
      <c r="AP318">
        <f t="shared" si="147"/>
        <v>4.3720684378118144E-2</v>
      </c>
      <c r="AQ318">
        <f t="shared" si="148"/>
        <v>3.7163886458018373E-2</v>
      </c>
      <c r="AR318">
        <f t="shared" si="149"/>
        <v>3.6730327002747545E-2</v>
      </c>
      <c r="AS318">
        <f t="shared" si="150"/>
        <v>0</v>
      </c>
      <c r="AT318">
        <f t="shared" si="151"/>
        <v>3.6730327002747566E-2</v>
      </c>
      <c r="AU318">
        <f t="shared" si="152"/>
        <v>3.7163886458018373E-2</v>
      </c>
      <c r="AV318">
        <f t="shared" si="153"/>
        <v>4.3720684378118144E-2</v>
      </c>
      <c r="AX318" s="34">
        <f t="shared" si="187"/>
        <v>0</v>
      </c>
      <c r="AY318" s="34">
        <f t="shared" si="154"/>
        <v>0</v>
      </c>
      <c r="AZ318" s="34">
        <f t="shared" si="155"/>
        <v>6242755.2505426528</v>
      </c>
      <c r="BA318" s="34">
        <f t="shared" si="156"/>
        <v>6320323.9849388571</v>
      </c>
      <c r="BB318" s="34">
        <f t="shared" si="157"/>
        <v>65298136.104446083</v>
      </c>
      <c r="BC318" s="34">
        <f t="shared" si="158"/>
        <v>76624.019287579082</v>
      </c>
      <c r="BD318" s="34">
        <f t="shared" si="159"/>
        <v>75600.756898217951</v>
      </c>
      <c r="BE318" s="34">
        <f t="shared" si="160"/>
        <v>79460.142999999996</v>
      </c>
      <c r="BG318" s="34">
        <f t="shared" si="161"/>
        <v>0</v>
      </c>
      <c r="BH318" s="34">
        <f t="shared" si="162"/>
        <v>0</v>
      </c>
      <c r="BI318" s="34">
        <f t="shared" si="163"/>
        <v>124469.02919118144</v>
      </c>
      <c r="BJ318" s="34">
        <f t="shared" si="164"/>
        <v>126015.60673241132</v>
      </c>
      <c r="BK318" s="34">
        <f t="shared" si="165"/>
        <v>1301924.4360424904</v>
      </c>
      <c r="BL318" s="34">
        <f t="shared" si="166"/>
        <v>1527.741663846632</v>
      </c>
      <c r="BM318" s="34">
        <f t="shared" si="167"/>
        <v>1507.3396985124061</v>
      </c>
      <c r="BN318" s="34">
        <f t="shared" si="168"/>
        <v>1584.288741376291</v>
      </c>
      <c r="BP318" s="34">
        <f t="shared" si="169"/>
        <v>-381979.14681881369</v>
      </c>
      <c r="BQ318" s="34">
        <f t="shared" si="170"/>
        <v>1008677.3919969939</v>
      </c>
      <c r="BR318" s="34">
        <f t="shared" si="171"/>
        <v>1533975.8600605219</v>
      </c>
      <c r="BS318" s="34">
        <f t="shared" si="172"/>
        <v>621447.41244049219</v>
      </c>
      <c r="BT318" s="34">
        <f t="shared" si="173"/>
        <v>696979.2222050837</v>
      </c>
      <c r="BU318" s="34">
        <f t="shared" si="174"/>
        <v>-1711162.8805233019</v>
      </c>
      <c r="BV318" s="34">
        <f t="shared" si="175"/>
        <v>-1250086.7985807715</v>
      </c>
      <c r="BW318" s="34">
        <f t="shared" si="176"/>
        <v>108956.30725711116</v>
      </c>
      <c r="BY318" s="22" t="e">
        <f t="shared" si="114"/>
        <v>#NUM!</v>
      </c>
      <c r="BZ318" s="22" t="e">
        <f t="shared" si="115"/>
        <v>#NUM!</v>
      </c>
      <c r="CA318" s="22" t="e">
        <f t="shared" si="116"/>
        <v>#NUM!</v>
      </c>
      <c r="CB318" s="22" t="e">
        <f t="shared" si="117"/>
        <v>#NUM!</v>
      </c>
      <c r="CC318" s="22" t="e">
        <f t="shared" si="118"/>
        <v>#NUM!</v>
      </c>
      <c r="CD318" s="22" t="e">
        <f t="shared" si="119"/>
        <v>#NUM!</v>
      </c>
      <c r="CE318" s="22" t="e">
        <f t="shared" si="120"/>
        <v>#NUM!</v>
      </c>
      <c r="CF318" s="22" t="e">
        <f t="shared" si="121"/>
        <v>#NUM!</v>
      </c>
      <c r="CI318" s="44">
        <f t="shared" si="177"/>
        <v>40</v>
      </c>
      <c r="CJ318" s="45">
        <f t="shared" si="178"/>
        <v>0.69813170079773179</v>
      </c>
      <c r="CM318" t="e">
        <f t="shared" si="122"/>
        <v>#NUM!</v>
      </c>
      <c r="CN318" t="e">
        <f t="shared" si="123"/>
        <v>#NUM!</v>
      </c>
      <c r="CO318" t="e">
        <f t="shared" si="124"/>
        <v>#NUM!</v>
      </c>
      <c r="CP318" t="e">
        <f t="shared" si="125"/>
        <v>#NUM!</v>
      </c>
      <c r="CQ318" t="e">
        <f t="shared" si="126"/>
        <v>#NUM!</v>
      </c>
      <c r="CR318" t="e">
        <f t="shared" si="127"/>
        <v>#NUM!</v>
      </c>
      <c r="CS318" t="e">
        <f t="shared" si="128"/>
        <v>#NUM!</v>
      </c>
      <c r="CT318" t="e">
        <f t="shared" si="129"/>
        <v>#NUM!</v>
      </c>
      <c r="CW318" t="e">
        <f t="shared" si="179"/>
        <v>#NUM!</v>
      </c>
      <c r="CX318" t="e">
        <f t="shared" si="180"/>
        <v>#NUM!</v>
      </c>
      <c r="CY318" t="e">
        <f t="shared" si="181"/>
        <v>#NUM!</v>
      </c>
      <c r="CZ318" t="e">
        <f t="shared" si="182"/>
        <v>#NUM!</v>
      </c>
      <c r="DA318" t="e">
        <f t="shared" si="183"/>
        <v>#NUM!</v>
      </c>
      <c r="DB318" t="e">
        <f t="shared" si="184"/>
        <v>#NUM!</v>
      </c>
      <c r="DC318" t="e">
        <f t="shared" si="185"/>
        <v>#NUM!</v>
      </c>
      <c r="DD318" t="e">
        <f t="shared" si="186"/>
        <v>#NUM!</v>
      </c>
    </row>
    <row r="319" spans="2:108">
      <c r="B319" s="30">
        <f t="shared" si="92"/>
        <v>42</v>
      </c>
      <c r="C319" s="31">
        <f t="shared" si="93"/>
        <v>-379357.957966196</v>
      </c>
      <c r="D319" s="31"/>
      <c r="E319" s="31">
        <f t="shared" si="94"/>
        <v>1053285.0392444695</v>
      </c>
      <c r="F319" s="31">
        <f t="shared" si="95"/>
        <v>1512057.6522771057</v>
      </c>
      <c r="G319" s="31">
        <f t="shared" si="96"/>
        <v>578618.41280990758</v>
      </c>
      <c r="H319" s="31">
        <f t="shared" si="97"/>
        <v>-529646.7484667016</v>
      </c>
      <c r="I319" s="31">
        <f t="shared" si="98"/>
        <v>-1633427.0381273527</v>
      </c>
      <c r="J319" s="31">
        <f t="shared" si="99"/>
        <v>-1220741.6196765725</v>
      </c>
      <c r="K319" s="31">
        <f t="shared" si="100"/>
        <v>120394.37759342045</v>
      </c>
      <c r="L319" s="17"/>
      <c r="N319" s="32">
        <f t="shared" si="101"/>
        <v>-38</v>
      </c>
      <c r="O319" s="32">
        <f t="shared" si="102"/>
        <v>-118</v>
      </c>
      <c r="P319" s="32"/>
      <c r="Q319" s="32">
        <f t="shared" si="103"/>
        <v>-198</v>
      </c>
      <c r="R319" s="32">
        <f t="shared" si="104"/>
        <v>-278</v>
      </c>
      <c r="S319" s="32">
        <f t="shared" si="105"/>
        <v>-358</v>
      </c>
      <c r="T319" s="32">
        <f t="shared" si="106"/>
        <v>-438</v>
      </c>
      <c r="U319" s="32">
        <f t="shared" si="107"/>
        <v>-518</v>
      </c>
      <c r="V319" s="32">
        <f t="shared" si="108"/>
        <v>-598</v>
      </c>
      <c r="W319">
        <f t="shared" si="130"/>
        <v>682</v>
      </c>
      <c r="X319">
        <f t="shared" si="131"/>
        <v>602</v>
      </c>
      <c r="Y319">
        <f t="shared" si="132"/>
        <v>522</v>
      </c>
      <c r="Z319">
        <f t="shared" si="133"/>
        <v>442</v>
      </c>
      <c r="AA319">
        <f t="shared" si="134"/>
        <v>362</v>
      </c>
      <c r="AB319">
        <f t="shared" si="135"/>
        <v>282</v>
      </c>
      <c r="AC319">
        <f t="shared" si="136"/>
        <v>202</v>
      </c>
      <c r="AD319">
        <f t="shared" si="137"/>
        <v>122</v>
      </c>
      <c r="AF319">
        <f t="shared" si="188"/>
        <v>0.62096881828417783</v>
      </c>
      <c r="AG319">
        <f t="shared" si="189"/>
        <v>2.1992936720671858</v>
      </c>
      <c r="AH319">
        <f t="shared" si="190"/>
        <v>1.8496191667506405</v>
      </c>
      <c r="AI319">
        <f t="shared" si="191"/>
        <v>1.8852595288683744</v>
      </c>
      <c r="AJ319">
        <f t="shared" si="192"/>
        <v>1.9311162320931863E-3</v>
      </c>
      <c r="AK319">
        <f t="shared" si="193"/>
        <v>1.796747085997535</v>
      </c>
      <c r="AL319">
        <f t="shared" si="194"/>
        <v>1.8794012947335377</v>
      </c>
      <c r="AM319">
        <f t="shared" si="195"/>
        <v>2.1844048535868117</v>
      </c>
      <c r="AO319">
        <f t="shared" si="146"/>
        <v>1.2380973283088136E-2</v>
      </c>
      <c r="AP319">
        <f t="shared" si="147"/>
        <v>4.3849860723711047E-2</v>
      </c>
      <c r="AQ319">
        <f t="shared" si="148"/>
        <v>3.6877995823853933E-2</v>
      </c>
      <c r="AR319">
        <f t="shared" si="149"/>
        <v>3.7588598930139556E-2</v>
      </c>
      <c r="AS319">
        <f t="shared" si="150"/>
        <v>3.8502897041026466E-5</v>
      </c>
      <c r="AT319">
        <f t="shared" si="151"/>
        <v>3.5823824020132372E-2</v>
      </c>
      <c r="AU319">
        <f t="shared" si="152"/>
        <v>3.7471796543008584E-2</v>
      </c>
      <c r="AV319">
        <f t="shared" si="153"/>
        <v>4.3553005135484227E-2</v>
      </c>
      <c r="AX319" s="34">
        <f t="shared" si="187"/>
        <v>0</v>
      </c>
      <c r="AY319" s="34">
        <f t="shared" si="154"/>
        <v>0</v>
      </c>
      <c r="AZ319" s="34">
        <f t="shared" si="155"/>
        <v>6293709.7034192672</v>
      </c>
      <c r="BA319" s="34">
        <f t="shared" si="156"/>
        <v>6168420.8049768154</v>
      </c>
      <c r="BB319" s="34">
        <f t="shared" si="157"/>
        <v>64828053.395439535</v>
      </c>
      <c r="BC319" s="34">
        <f t="shared" si="158"/>
        <v>78843.168568034904</v>
      </c>
      <c r="BD319" s="34">
        <f t="shared" si="159"/>
        <v>74888.394515139167</v>
      </c>
      <c r="BE319" s="34">
        <f t="shared" si="160"/>
        <v>79460.142999999996</v>
      </c>
      <c r="BG319" s="34">
        <f t="shared" si="161"/>
        <v>0</v>
      </c>
      <c r="BH319" s="34">
        <f t="shared" si="162"/>
        <v>0</v>
      </c>
      <c r="BI319" s="34">
        <f t="shared" si="163"/>
        <v>125484.96703080261</v>
      </c>
      <c r="BJ319" s="34">
        <f t="shared" si="164"/>
        <v>122986.93740578905</v>
      </c>
      <c r="BK319" s="34">
        <f t="shared" si="165"/>
        <v>1292551.8535718706</v>
      </c>
      <c r="BL319" s="34">
        <f t="shared" si="166"/>
        <v>1571.9874087914839</v>
      </c>
      <c r="BM319" s="34">
        <f t="shared" si="167"/>
        <v>1493.1365060604153</v>
      </c>
      <c r="BN319" s="34">
        <f t="shared" si="168"/>
        <v>1584.288741376291</v>
      </c>
      <c r="BP319" s="34">
        <f t="shared" si="169"/>
        <v>-379357.957966196</v>
      </c>
      <c r="BQ319" s="34">
        <f t="shared" si="170"/>
        <v>1053285.0392444695</v>
      </c>
      <c r="BR319" s="34">
        <f t="shared" si="171"/>
        <v>1637542.6193079082</v>
      </c>
      <c r="BS319" s="34">
        <f t="shared" si="172"/>
        <v>701605.35021569661</v>
      </c>
      <c r="BT319" s="34">
        <f t="shared" si="173"/>
        <v>762905.105105169</v>
      </c>
      <c r="BU319" s="34">
        <f t="shared" si="174"/>
        <v>-1631855.0507185613</v>
      </c>
      <c r="BV319" s="34">
        <f t="shared" si="175"/>
        <v>-1219248.4831705121</v>
      </c>
      <c r="BW319" s="34">
        <f t="shared" si="176"/>
        <v>121978.66633479674</v>
      </c>
      <c r="BY319" s="22" t="e">
        <f t="shared" si="114"/>
        <v>#NUM!</v>
      </c>
      <c r="BZ319" s="22" t="e">
        <f t="shared" si="115"/>
        <v>#NUM!</v>
      </c>
      <c r="CA319" s="22" t="e">
        <f t="shared" si="116"/>
        <v>#NUM!</v>
      </c>
      <c r="CB319" s="22" t="e">
        <f t="shared" si="117"/>
        <v>#NUM!</v>
      </c>
      <c r="CC319" s="22" t="e">
        <f t="shared" si="118"/>
        <v>#NUM!</v>
      </c>
      <c r="CD319" s="22" t="e">
        <f t="shared" si="119"/>
        <v>#NUM!</v>
      </c>
      <c r="CE319" s="22" t="e">
        <f t="shared" si="120"/>
        <v>#NUM!</v>
      </c>
      <c r="CF319" s="22" t="e">
        <f t="shared" si="121"/>
        <v>#NUM!</v>
      </c>
      <c r="CI319" s="44">
        <f t="shared" si="177"/>
        <v>42</v>
      </c>
      <c r="CJ319" s="45">
        <f t="shared" si="178"/>
        <v>0.73303828583761843</v>
      </c>
      <c r="CM319" t="e">
        <f t="shared" si="122"/>
        <v>#NUM!</v>
      </c>
      <c r="CN319" t="e">
        <f t="shared" si="123"/>
        <v>#NUM!</v>
      </c>
      <c r="CO319" t="e">
        <f t="shared" si="124"/>
        <v>#NUM!</v>
      </c>
      <c r="CP319" t="e">
        <f t="shared" si="125"/>
        <v>#NUM!</v>
      </c>
      <c r="CQ319" t="e">
        <f t="shared" si="126"/>
        <v>#NUM!</v>
      </c>
      <c r="CR319" t="e">
        <f t="shared" si="127"/>
        <v>#NUM!</v>
      </c>
      <c r="CS319" t="e">
        <f t="shared" si="128"/>
        <v>#NUM!</v>
      </c>
      <c r="CT319" t="e">
        <f t="shared" si="129"/>
        <v>#NUM!</v>
      </c>
      <c r="CW319" t="e">
        <f t="shared" si="179"/>
        <v>#NUM!</v>
      </c>
      <c r="CX319" t="e">
        <f t="shared" si="180"/>
        <v>#NUM!</v>
      </c>
      <c r="CY319" t="e">
        <f t="shared" si="181"/>
        <v>#NUM!</v>
      </c>
      <c r="CZ319" t="e">
        <f t="shared" si="182"/>
        <v>#NUM!</v>
      </c>
      <c r="DA319" t="e">
        <f t="shared" si="183"/>
        <v>#NUM!</v>
      </c>
      <c r="DB319" t="e">
        <f t="shared" si="184"/>
        <v>#NUM!</v>
      </c>
      <c r="DC319" t="e">
        <f t="shared" si="185"/>
        <v>#NUM!</v>
      </c>
      <c r="DD319" t="e">
        <f t="shared" si="186"/>
        <v>#NUM!</v>
      </c>
    </row>
    <row r="320" spans="2:108">
      <c r="B320" s="30">
        <f t="shared" si="92"/>
        <v>44</v>
      </c>
      <c r="C320" s="31">
        <f t="shared" si="93"/>
        <v>-375680.07648559508</v>
      </c>
      <c r="D320" s="31"/>
      <c r="E320" s="31">
        <f t="shared" si="94"/>
        <v>1092137.0960116114</v>
      </c>
      <c r="F320" s="31">
        <f t="shared" si="95"/>
        <v>1607077.2181315178</v>
      </c>
      <c r="G320" s="31">
        <f t="shared" si="96"/>
        <v>659357.86297611601</v>
      </c>
      <c r="H320" s="31">
        <f t="shared" si="97"/>
        <v>-451033.5829097791</v>
      </c>
      <c r="I320" s="31">
        <f t="shared" si="98"/>
        <v>-1545452.3405035818</v>
      </c>
      <c r="J320" s="31">
        <f t="shared" si="99"/>
        <v>-1183522.0832100895</v>
      </c>
      <c r="K320" s="31">
        <f t="shared" si="100"/>
        <v>132719.96454285571</v>
      </c>
      <c r="L320" s="17"/>
      <c r="N320" s="32">
        <f t="shared" si="101"/>
        <v>-36</v>
      </c>
      <c r="O320" s="32">
        <f t="shared" si="102"/>
        <v>-116</v>
      </c>
      <c r="P320" s="32"/>
      <c r="Q320" s="32">
        <f t="shared" si="103"/>
        <v>-196</v>
      </c>
      <c r="R320" s="32">
        <f t="shared" si="104"/>
        <v>-276</v>
      </c>
      <c r="S320" s="32">
        <f t="shared" si="105"/>
        <v>-356</v>
      </c>
      <c r="T320" s="32">
        <f t="shared" si="106"/>
        <v>-436</v>
      </c>
      <c r="U320" s="32">
        <f t="shared" si="107"/>
        <v>-516</v>
      </c>
      <c r="V320" s="32">
        <f t="shared" si="108"/>
        <v>-596</v>
      </c>
      <c r="W320">
        <f t="shared" si="130"/>
        <v>684</v>
      </c>
      <c r="X320">
        <f t="shared" si="131"/>
        <v>604</v>
      </c>
      <c r="Y320">
        <f t="shared" si="132"/>
        <v>524</v>
      </c>
      <c r="Z320">
        <f t="shared" si="133"/>
        <v>444</v>
      </c>
      <c r="AA320">
        <f t="shared" si="134"/>
        <v>364</v>
      </c>
      <c r="AB320">
        <f t="shared" si="135"/>
        <v>284</v>
      </c>
      <c r="AC320">
        <f t="shared" si="136"/>
        <v>204</v>
      </c>
      <c r="AD320">
        <f t="shared" si="137"/>
        <v>124</v>
      </c>
      <c r="AF320">
        <f t="shared" si="188"/>
        <v>0.56400685050292532</v>
      </c>
      <c r="AG320">
        <f t="shared" si="189"/>
        <v>2.203710323510442</v>
      </c>
      <c r="AH320">
        <f t="shared" si="190"/>
        <v>1.8364915865423375</v>
      </c>
      <c r="AI320">
        <f t="shared" si="191"/>
        <v>1.9257898664960409</v>
      </c>
      <c r="AJ320">
        <f t="shared" si="192"/>
        <v>7.7170425569268565E-3</v>
      </c>
      <c r="AK320">
        <f t="shared" si="193"/>
        <v>1.7489721247095433</v>
      </c>
      <c r="AL320">
        <f t="shared" si="194"/>
        <v>1.8958329248871246</v>
      </c>
      <c r="AM320">
        <f t="shared" si="195"/>
        <v>2.1742022758187214</v>
      </c>
      <c r="AO320">
        <f t="shared" si="146"/>
        <v>1.1245256673032736E-2</v>
      </c>
      <c r="AP320">
        <f t="shared" si="147"/>
        <v>4.3937920609988045E-2</v>
      </c>
      <c r="AQ320">
        <f t="shared" si="148"/>
        <v>3.6616256079369344E-2</v>
      </c>
      <c r="AR320">
        <f t="shared" si="149"/>
        <v>3.8396699131868266E-2</v>
      </c>
      <c r="AS320">
        <f t="shared" si="150"/>
        <v>1.5386359976297706E-4</v>
      </c>
      <c r="AT320">
        <f t="shared" si="151"/>
        <v>3.4871279380384451E-2</v>
      </c>
      <c r="AU320">
        <f t="shared" si="152"/>
        <v>3.77994129513353E-2</v>
      </c>
      <c r="AV320">
        <f t="shared" si="153"/>
        <v>4.334958454648527E-2</v>
      </c>
      <c r="AX320" s="34">
        <f t="shared" si="187"/>
        <v>0</v>
      </c>
      <c r="AY320" s="34">
        <f t="shared" si="154"/>
        <v>0</v>
      </c>
      <c r="AZ320" s="34">
        <f t="shared" si="155"/>
        <v>6341022.4752139291</v>
      </c>
      <c r="BA320" s="34">
        <f t="shared" si="156"/>
        <v>6031317.9037720375</v>
      </c>
      <c r="BB320" s="34">
        <f t="shared" si="157"/>
        <v>63455550.788375244</v>
      </c>
      <c r="BC320" s="34">
        <f t="shared" si="158"/>
        <v>81298.368536436567</v>
      </c>
      <c r="BD320" s="34">
        <f t="shared" si="159"/>
        <v>74143.175638233442</v>
      </c>
      <c r="BE320" s="34">
        <f t="shared" si="160"/>
        <v>79460.142999999996</v>
      </c>
      <c r="BG320" s="34">
        <f t="shared" si="161"/>
        <v>0</v>
      </c>
      <c r="BH320" s="34">
        <f t="shared" si="162"/>
        <v>0</v>
      </c>
      <c r="BI320" s="34">
        <f t="shared" si="163"/>
        <v>126428.29646424686</v>
      </c>
      <c r="BJ320" s="34">
        <f t="shared" si="164"/>
        <v>120253.35834856592</v>
      </c>
      <c r="BK320" s="34">
        <f t="shared" si="165"/>
        <v>1265186.6822320509</v>
      </c>
      <c r="BL320" s="34">
        <f t="shared" si="166"/>
        <v>1620.9395692194632</v>
      </c>
      <c r="BM320" s="34">
        <f t="shared" si="167"/>
        <v>1478.278215702911</v>
      </c>
      <c r="BN320" s="34">
        <f t="shared" si="168"/>
        <v>1584.288741376291</v>
      </c>
      <c r="BP320" s="34">
        <f t="shared" si="169"/>
        <v>-375680.07648559508</v>
      </c>
      <c r="BQ320" s="34">
        <f t="shared" si="170"/>
        <v>1092137.0960116114</v>
      </c>
      <c r="BR320" s="34">
        <f t="shared" si="171"/>
        <v>1733505.5145957647</v>
      </c>
      <c r="BS320" s="34">
        <f t="shared" si="172"/>
        <v>779611.22132468189</v>
      </c>
      <c r="BT320" s="34">
        <f t="shared" si="173"/>
        <v>814153.09932227177</v>
      </c>
      <c r="BU320" s="34">
        <f t="shared" si="174"/>
        <v>-1543831.4009343623</v>
      </c>
      <c r="BV320" s="34">
        <f t="shared" si="175"/>
        <v>-1182043.8049943866</v>
      </c>
      <c r="BW320" s="34">
        <f t="shared" si="176"/>
        <v>134304.25328423199</v>
      </c>
      <c r="BY320" s="22" t="e">
        <f t="shared" si="114"/>
        <v>#NUM!</v>
      </c>
      <c r="BZ320" s="22" t="e">
        <f t="shared" si="115"/>
        <v>#NUM!</v>
      </c>
      <c r="CA320" s="22" t="e">
        <f t="shared" si="116"/>
        <v>#NUM!</v>
      </c>
      <c r="CB320" s="22" t="e">
        <f t="shared" si="117"/>
        <v>#NUM!</v>
      </c>
      <c r="CC320" s="22" t="e">
        <f t="shared" si="118"/>
        <v>#NUM!</v>
      </c>
      <c r="CD320" s="22" t="e">
        <f t="shared" si="119"/>
        <v>#NUM!</v>
      </c>
      <c r="CE320" s="22" t="e">
        <f t="shared" si="120"/>
        <v>#NUM!</v>
      </c>
      <c r="CF320" s="22" t="e">
        <f t="shared" si="121"/>
        <v>#NUM!</v>
      </c>
      <c r="CI320" s="44">
        <f t="shared" si="177"/>
        <v>44</v>
      </c>
      <c r="CJ320" s="45">
        <f t="shared" si="178"/>
        <v>0.76794487087750496</v>
      </c>
      <c r="CM320" t="e">
        <f t="shared" si="122"/>
        <v>#NUM!</v>
      </c>
      <c r="CN320" t="e">
        <f t="shared" si="123"/>
        <v>#NUM!</v>
      </c>
      <c r="CO320" t="e">
        <f t="shared" si="124"/>
        <v>#NUM!</v>
      </c>
      <c r="CP320" t="e">
        <f t="shared" si="125"/>
        <v>#NUM!</v>
      </c>
      <c r="CQ320" t="e">
        <f t="shared" si="126"/>
        <v>#NUM!</v>
      </c>
      <c r="CR320" t="e">
        <f t="shared" si="127"/>
        <v>#NUM!</v>
      </c>
      <c r="CS320" t="e">
        <f t="shared" si="128"/>
        <v>#NUM!</v>
      </c>
      <c r="CT320" t="e">
        <f t="shared" si="129"/>
        <v>#NUM!</v>
      </c>
      <c r="CW320" t="e">
        <f t="shared" si="179"/>
        <v>#NUM!</v>
      </c>
      <c r="CX320" t="e">
        <f t="shared" si="180"/>
        <v>#NUM!</v>
      </c>
      <c r="CY320" t="e">
        <f t="shared" si="181"/>
        <v>#NUM!</v>
      </c>
      <c r="CZ320" t="e">
        <f t="shared" si="182"/>
        <v>#NUM!</v>
      </c>
      <c r="DA320" t="e">
        <f t="shared" si="183"/>
        <v>#NUM!</v>
      </c>
      <c r="DB320" t="e">
        <f t="shared" si="184"/>
        <v>#NUM!</v>
      </c>
      <c r="DC320" t="e">
        <f t="shared" si="185"/>
        <v>#NUM!</v>
      </c>
      <c r="DD320" t="e">
        <f t="shared" si="186"/>
        <v>#NUM!</v>
      </c>
    </row>
    <row r="321" spans="2:108">
      <c r="B321" s="30">
        <f t="shared" si="92"/>
        <v>46</v>
      </c>
      <c r="C321" s="31">
        <f t="shared" si="93"/>
        <v>-370961.97386853158</v>
      </c>
      <c r="D321" s="31"/>
      <c r="E321" s="31">
        <f t="shared" si="94"/>
        <v>1125027.6423836865</v>
      </c>
      <c r="F321" s="31">
        <f t="shared" si="95"/>
        <v>1694075.6671324244</v>
      </c>
      <c r="G321" s="31">
        <f t="shared" si="96"/>
        <v>737232.1706999439</v>
      </c>
      <c r="H321" s="31">
        <f t="shared" si="97"/>
        <v>-369499.51399464894</v>
      </c>
      <c r="I321" s="31">
        <f t="shared" si="98"/>
        <v>-1449187.0508638935</v>
      </c>
      <c r="J321" s="31">
        <f t="shared" si="99"/>
        <v>-1140093.6744761013</v>
      </c>
      <c r="K321" s="31">
        <f t="shared" si="100"/>
        <v>144316.16833052912</v>
      </c>
      <c r="L321" s="17"/>
      <c r="N321" s="32">
        <f t="shared" si="101"/>
        <v>-34</v>
      </c>
      <c r="O321" s="32">
        <f t="shared" si="102"/>
        <v>-114</v>
      </c>
      <c r="P321" s="32"/>
      <c r="Q321" s="32">
        <f t="shared" si="103"/>
        <v>-194</v>
      </c>
      <c r="R321" s="32">
        <f t="shared" si="104"/>
        <v>-274</v>
      </c>
      <c r="S321" s="32">
        <f t="shared" si="105"/>
        <v>-354</v>
      </c>
      <c r="T321" s="32">
        <f t="shared" si="106"/>
        <v>-434</v>
      </c>
      <c r="U321" s="32">
        <f t="shared" si="107"/>
        <v>-514</v>
      </c>
      <c r="V321" s="32">
        <f t="shared" si="108"/>
        <v>-594</v>
      </c>
      <c r="W321">
        <f t="shared" si="130"/>
        <v>686</v>
      </c>
      <c r="X321">
        <f t="shared" si="131"/>
        <v>606</v>
      </c>
      <c r="Y321">
        <f t="shared" si="132"/>
        <v>526</v>
      </c>
      <c r="Z321">
        <f t="shared" si="133"/>
        <v>446</v>
      </c>
      <c r="AA321">
        <f t="shared" si="134"/>
        <v>366</v>
      </c>
      <c r="AB321">
        <f t="shared" si="135"/>
        <v>286</v>
      </c>
      <c r="AC321">
        <f t="shared" si="136"/>
        <v>206</v>
      </c>
      <c r="AD321">
        <f t="shared" si="137"/>
        <v>126</v>
      </c>
      <c r="AF321">
        <f t="shared" si="188"/>
        <v>0.50878191278154494</v>
      </c>
      <c r="AG321">
        <f t="shared" si="189"/>
        <v>2.2059418740695955</v>
      </c>
      <c r="AH321">
        <f t="shared" si="190"/>
        <v>1.8246725203021383</v>
      </c>
      <c r="AI321">
        <f t="shared" si="191"/>
        <v>1.9637193144912755</v>
      </c>
      <c r="AJ321">
        <f t="shared" si="192"/>
        <v>1.7335545601779932E-2</v>
      </c>
      <c r="AK321">
        <f t="shared" si="193"/>
        <v>1.699009825521637</v>
      </c>
      <c r="AL321">
        <f t="shared" si="194"/>
        <v>1.9131284146132708</v>
      </c>
      <c r="AM321">
        <f t="shared" si="195"/>
        <v>2.1623522222147145</v>
      </c>
      <c r="AO321">
        <f t="shared" si="146"/>
        <v>1.0144173239603857E-2</v>
      </c>
      <c r="AP321">
        <f t="shared" si="147"/>
        <v>4.3982413613564426E-2</v>
      </c>
      <c r="AQ321">
        <f t="shared" si="148"/>
        <v>3.6380605690747116E-2</v>
      </c>
      <c r="AR321">
        <f t="shared" si="149"/>
        <v>3.9152942389893454E-2</v>
      </c>
      <c r="AS321">
        <f t="shared" si="150"/>
        <v>3.456388157080868E-4</v>
      </c>
      <c r="AT321">
        <f t="shared" si="151"/>
        <v>3.387512325596527E-2</v>
      </c>
      <c r="AU321">
        <f t="shared" si="152"/>
        <v>3.8144253126738997E-2</v>
      </c>
      <c r="AV321">
        <f t="shared" si="153"/>
        <v>4.3113316326963767E-2</v>
      </c>
      <c r="AX321" s="34">
        <f t="shared" si="187"/>
        <v>0</v>
      </c>
      <c r="AY321" s="34">
        <f t="shared" si="154"/>
        <v>0</v>
      </c>
      <c r="AZ321" s="34">
        <f t="shared" si="155"/>
        <v>6384171.8875096627</v>
      </c>
      <c r="BA321" s="34">
        <f t="shared" si="156"/>
        <v>5907917.5536168898</v>
      </c>
      <c r="BB321" s="34">
        <f t="shared" si="157"/>
        <v>61286762.539504908</v>
      </c>
      <c r="BC321" s="34">
        <f t="shared" si="158"/>
        <v>84011.881863251372</v>
      </c>
      <c r="BD321" s="34">
        <f t="shared" si="159"/>
        <v>73372.615052582783</v>
      </c>
      <c r="BE321" s="34">
        <f t="shared" si="160"/>
        <v>79460.142999999996</v>
      </c>
      <c r="BG321" s="34">
        <f t="shared" si="161"/>
        <v>0</v>
      </c>
      <c r="BH321" s="34">
        <f t="shared" si="162"/>
        <v>0</v>
      </c>
      <c r="BI321" s="34">
        <f t="shared" si="163"/>
        <v>127288.61618575975</v>
      </c>
      <c r="BJ321" s="34">
        <f t="shared" si="164"/>
        <v>117792.98289426183</v>
      </c>
      <c r="BK321" s="34">
        <f t="shared" si="165"/>
        <v>1221945.0434004359</v>
      </c>
      <c r="BL321" s="34">
        <f t="shared" si="166"/>
        <v>1675.0420217313751</v>
      </c>
      <c r="BM321" s="34">
        <f t="shared" si="167"/>
        <v>1462.9146583985319</v>
      </c>
      <c r="BN321" s="34">
        <f t="shared" si="168"/>
        <v>1584.288741376291</v>
      </c>
      <c r="BP321" s="34">
        <f t="shared" si="169"/>
        <v>-370961.97386853158</v>
      </c>
      <c r="BQ321" s="34">
        <f t="shared" si="170"/>
        <v>1125027.6423836865</v>
      </c>
      <c r="BR321" s="34">
        <f t="shared" si="171"/>
        <v>1821364.2833181841</v>
      </c>
      <c r="BS321" s="34">
        <f t="shared" si="172"/>
        <v>855025.15359420574</v>
      </c>
      <c r="BT321" s="34">
        <f t="shared" si="173"/>
        <v>852445.52940578701</v>
      </c>
      <c r="BU321" s="34">
        <f t="shared" si="174"/>
        <v>-1447512.0088421621</v>
      </c>
      <c r="BV321" s="34">
        <f t="shared" si="175"/>
        <v>-1138630.7598177027</v>
      </c>
      <c r="BW321" s="34">
        <f t="shared" si="176"/>
        <v>145900.4570719054</v>
      </c>
      <c r="BY321" s="22" t="e">
        <f t="shared" si="114"/>
        <v>#NUM!</v>
      </c>
      <c r="BZ321" s="22" t="e">
        <f t="shared" si="115"/>
        <v>#NUM!</v>
      </c>
      <c r="CA321" s="22" t="e">
        <f t="shared" si="116"/>
        <v>#NUM!</v>
      </c>
      <c r="CB321" s="22" t="e">
        <f t="shared" si="117"/>
        <v>#NUM!</v>
      </c>
      <c r="CC321" s="22" t="e">
        <f t="shared" si="118"/>
        <v>#NUM!</v>
      </c>
      <c r="CD321" s="22" t="e">
        <f t="shared" si="119"/>
        <v>#NUM!</v>
      </c>
      <c r="CE321" s="22" t="e">
        <f t="shared" si="120"/>
        <v>#NUM!</v>
      </c>
      <c r="CF321" s="22" t="e">
        <f t="shared" si="121"/>
        <v>#NUM!</v>
      </c>
      <c r="CI321" s="44">
        <f t="shared" si="177"/>
        <v>46</v>
      </c>
      <c r="CJ321" s="45">
        <f t="shared" si="178"/>
        <v>0.8028514559173916</v>
      </c>
      <c r="CM321" t="e">
        <f t="shared" si="122"/>
        <v>#NUM!</v>
      </c>
      <c r="CN321" t="e">
        <f t="shared" si="123"/>
        <v>#NUM!</v>
      </c>
      <c r="CO321" t="e">
        <f t="shared" si="124"/>
        <v>#NUM!</v>
      </c>
      <c r="CP321" t="e">
        <f t="shared" si="125"/>
        <v>#NUM!</v>
      </c>
      <c r="CQ321" t="e">
        <f t="shared" si="126"/>
        <v>#NUM!</v>
      </c>
      <c r="CR321" t="e">
        <f t="shared" si="127"/>
        <v>#NUM!</v>
      </c>
      <c r="CS321" t="e">
        <f t="shared" si="128"/>
        <v>#NUM!</v>
      </c>
      <c r="CT321" t="e">
        <f t="shared" si="129"/>
        <v>#NUM!</v>
      </c>
      <c r="CW321" t="e">
        <f t="shared" si="179"/>
        <v>#NUM!</v>
      </c>
      <c r="CX321" t="e">
        <f t="shared" si="180"/>
        <v>#NUM!</v>
      </c>
      <c r="CY321" t="e">
        <f t="shared" si="181"/>
        <v>#NUM!</v>
      </c>
      <c r="CZ321" t="e">
        <f t="shared" si="182"/>
        <v>#NUM!</v>
      </c>
      <c r="DA321" t="e">
        <f t="shared" si="183"/>
        <v>#NUM!</v>
      </c>
      <c r="DB321" t="e">
        <f t="shared" si="184"/>
        <v>#NUM!</v>
      </c>
      <c r="DC321" t="e">
        <f t="shared" si="185"/>
        <v>#NUM!</v>
      </c>
      <c r="DD321" t="e">
        <f t="shared" si="186"/>
        <v>#NUM!</v>
      </c>
    </row>
    <row r="322" spans="2:108">
      <c r="B322" s="30">
        <f t="shared" si="92"/>
        <v>48</v>
      </c>
      <c r="C322" s="31">
        <f t="shared" si="93"/>
        <v>-365224.22689971246</v>
      </c>
      <c r="D322" s="31"/>
      <c r="E322" s="31">
        <f t="shared" si="94"/>
        <v>1151780.5829540265</v>
      </c>
      <c r="F322" s="31">
        <f t="shared" si="95"/>
        <v>1772602.4494875856</v>
      </c>
      <c r="G322" s="31">
        <f t="shared" si="96"/>
        <v>811836.88617185527</v>
      </c>
      <c r="H322" s="31">
        <f t="shared" si="97"/>
        <v>-285453.45038611628</v>
      </c>
      <c r="I322" s="31">
        <f t="shared" si="98"/>
        <v>-1345093.0092184003</v>
      </c>
      <c r="J322" s="31">
        <f t="shared" si="99"/>
        <v>-1090645.3276433325</v>
      </c>
      <c r="K322" s="31">
        <f t="shared" si="100"/>
        <v>155154.03226494967</v>
      </c>
      <c r="L322" s="17"/>
      <c r="N322" s="32">
        <f t="shared" si="101"/>
        <v>-32</v>
      </c>
      <c r="O322" s="32">
        <f t="shared" si="102"/>
        <v>-112</v>
      </c>
      <c r="P322" s="32"/>
      <c r="Q322" s="32">
        <f t="shared" si="103"/>
        <v>-192</v>
      </c>
      <c r="R322" s="32">
        <f t="shared" si="104"/>
        <v>-272</v>
      </c>
      <c r="S322" s="32">
        <f t="shared" si="105"/>
        <v>-352</v>
      </c>
      <c r="T322" s="32">
        <f t="shared" si="106"/>
        <v>-432</v>
      </c>
      <c r="U322" s="32">
        <f t="shared" si="107"/>
        <v>-512</v>
      </c>
      <c r="V322" s="32">
        <f t="shared" si="108"/>
        <v>-592</v>
      </c>
      <c r="W322">
        <f t="shared" si="130"/>
        <v>688</v>
      </c>
      <c r="X322">
        <f t="shared" si="131"/>
        <v>608</v>
      </c>
      <c r="Y322">
        <f t="shared" si="132"/>
        <v>528</v>
      </c>
      <c r="Z322">
        <f t="shared" si="133"/>
        <v>448</v>
      </c>
      <c r="AA322">
        <f t="shared" si="134"/>
        <v>368</v>
      </c>
      <c r="AB322">
        <f t="shared" si="135"/>
        <v>288</v>
      </c>
      <c r="AC322">
        <f t="shared" si="136"/>
        <v>208</v>
      </c>
      <c r="AD322">
        <f t="shared" si="137"/>
        <v>128</v>
      </c>
      <c r="AF322">
        <f t="shared" si="188"/>
        <v>0.45549779072042046</v>
      </c>
      <c r="AG322">
        <f t="shared" si="189"/>
        <v>2.2058743270697532</v>
      </c>
      <c r="AH322">
        <f t="shared" si="190"/>
        <v>1.814248999215784</v>
      </c>
      <c r="AI322">
        <f t="shared" si="191"/>
        <v>1.9989764370180392</v>
      </c>
      <c r="AJ322">
        <f t="shared" si="192"/>
        <v>3.0749682056067203E-2</v>
      </c>
      <c r="AK322">
        <f t="shared" si="193"/>
        <v>1.6469936912733909</v>
      </c>
      <c r="AL322">
        <f t="shared" si="194"/>
        <v>1.9311554141476301</v>
      </c>
      <c r="AM322">
        <f t="shared" si="195"/>
        <v>2.1490056327602702</v>
      </c>
      <c r="AO322">
        <f t="shared" si="146"/>
        <v>9.0817860919295869E-3</v>
      </c>
      <c r="AP322">
        <f t="shared" si="147"/>
        <v>4.3981066850931949E-2</v>
      </c>
      <c r="AQ322">
        <f t="shared" si="148"/>
        <v>3.617277989936124E-2</v>
      </c>
      <c r="AR322">
        <f t="shared" si="149"/>
        <v>3.9855904405359195E-2</v>
      </c>
      <c r="AS322">
        <f t="shared" si="150"/>
        <v>6.1309196338002849E-4</v>
      </c>
      <c r="AT322">
        <f t="shared" si="151"/>
        <v>3.2838017447341016E-2</v>
      </c>
      <c r="AU322">
        <f t="shared" si="152"/>
        <v>3.8503678258947495E-2</v>
      </c>
      <c r="AV322">
        <f t="shared" si="153"/>
        <v>4.284720994192432E-2</v>
      </c>
      <c r="AX322" s="34">
        <f t="shared" si="187"/>
        <v>0</v>
      </c>
      <c r="AY322" s="34">
        <f t="shared" si="154"/>
        <v>0</v>
      </c>
      <c r="AZ322" s="34">
        <f t="shared" si="155"/>
        <v>6422668.6876955433</v>
      </c>
      <c r="BA322" s="34">
        <f t="shared" si="156"/>
        <v>5797240.1398111312</v>
      </c>
      <c r="BB322" s="34">
        <f t="shared" si="157"/>
        <v>58477257.314050496</v>
      </c>
      <c r="BC322" s="34">
        <f t="shared" si="158"/>
        <v>87008.897171290359</v>
      </c>
      <c r="BD322" s="34">
        <f t="shared" si="159"/>
        <v>72584.182368669324</v>
      </c>
      <c r="BE322" s="34">
        <f t="shared" si="160"/>
        <v>79460.142999999996</v>
      </c>
      <c r="BG322" s="34">
        <f t="shared" si="161"/>
        <v>0</v>
      </c>
      <c r="BH322" s="34">
        <f t="shared" si="162"/>
        <v>0</v>
      </c>
      <c r="BI322" s="34">
        <f t="shared" si="163"/>
        <v>128056.17140037223</v>
      </c>
      <c r="BJ322" s="34">
        <f t="shared" si="164"/>
        <v>115586.27933198522</v>
      </c>
      <c r="BK322" s="34">
        <f t="shared" si="165"/>
        <v>1165928.6894212433</v>
      </c>
      <c r="BL322" s="34">
        <f t="shared" si="166"/>
        <v>1734.7969810228346</v>
      </c>
      <c r="BM322" s="34">
        <f t="shared" si="167"/>
        <v>1447.1947644076893</v>
      </c>
      <c r="BN322" s="34">
        <f t="shared" si="168"/>
        <v>1584.288741376291</v>
      </c>
      <c r="BP322" s="34">
        <f t="shared" si="169"/>
        <v>-365224.22689971246</v>
      </c>
      <c r="BQ322" s="34">
        <f t="shared" si="170"/>
        <v>1151780.5829540265</v>
      </c>
      <c r="BR322" s="34">
        <f t="shared" si="171"/>
        <v>1900658.6208879577</v>
      </c>
      <c r="BS322" s="34">
        <f t="shared" si="172"/>
        <v>927423.16550384043</v>
      </c>
      <c r="BT322" s="34">
        <f t="shared" si="173"/>
        <v>880475.23903512699</v>
      </c>
      <c r="BU322" s="34">
        <f t="shared" si="174"/>
        <v>-1343358.2122373774</v>
      </c>
      <c r="BV322" s="34">
        <f t="shared" si="175"/>
        <v>-1089198.132878925</v>
      </c>
      <c r="BW322" s="34">
        <f t="shared" si="176"/>
        <v>156738.32100632595</v>
      </c>
      <c r="BY322" s="22" t="e">
        <f t="shared" si="114"/>
        <v>#NUM!</v>
      </c>
      <c r="BZ322" s="22" t="e">
        <f t="shared" si="115"/>
        <v>#NUM!</v>
      </c>
      <c r="CA322" s="22" t="e">
        <f t="shared" si="116"/>
        <v>#NUM!</v>
      </c>
      <c r="CB322" s="22" t="e">
        <f t="shared" si="117"/>
        <v>#NUM!</v>
      </c>
      <c r="CC322" s="22" t="e">
        <f t="shared" si="118"/>
        <v>#NUM!</v>
      </c>
      <c r="CD322" s="22" t="e">
        <f t="shared" si="119"/>
        <v>#NUM!</v>
      </c>
      <c r="CE322" s="22" t="e">
        <f t="shared" si="120"/>
        <v>#NUM!</v>
      </c>
      <c r="CF322" s="22" t="e">
        <f t="shared" si="121"/>
        <v>#NUM!</v>
      </c>
      <c r="CI322" s="44">
        <f t="shared" si="177"/>
        <v>48</v>
      </c>
      <c r="CJ322" s="45">
        <f t="shared" si="178"/>
        <v>0.83775804095727824</v>
      </c>
      <c r="CM322" t="e">
        <f t="shared" si="122"/>
        <v>#NUM!</v>
      </c>
      <c r="CN322" t="e">
        <f t="shared" si="123"/>
        <v>#NUM!</v>
      </c>
      <c r="CO322" t="e">
        <f t="shared" si="124"/>
        <v>#NUM!</v>
      </c>
      <c r="CP322" t="e">
        <f t="shared" si="125"/>
        <v>#NUM!</v>
      </c>
      <c r="CQ322" t="e">
        <f t="shared" si="126"/>
        <v>#NUM!</v>
      </c>
      <c r="CR322" t="e">
        <f t="shared" si="127"/>
        <v>#NUM!</v>
      </c>
      <c r="CS322" t="e">
        <f t="shared" si="128"/>
        <v>#NUM!</v>
      </c>
      <c r="CT322" t="e">
        <f t="shared" si="129"/>
        <v>#NUM!</v>
      </c>
      <c r="CW322" t="e">
        <f t="shared" si="179"/>
        <v>#NUM!</v>
      </c>
      <c r="CX322" t="e">
        <f t="shared" si="180"/>
        <v>#NUM!</v>
      </c>
      <c r="CY322" t="e">
        <f t="shared" si="181"/>
        <v>#NUM!</v>
      </c>
      <c r="CZ322" t="e">
        <f t="shared" si="182"/>
        <v>#NUM!</v>
      </c>
      <c r="DA322" t="e">
        <f t="shared" si="183"/>
        <v>#NUM!</v>
      </c>
      <c r="DB322" t="e">
        <f t="shared" si="184"/>
        <v>#NUM!</v>
      </c>
      <c r="DC322" t="e">
        <f t="shared" si="185"/>
        <v>#NUM!</v>
      </c>
      <c r="DD322" t="e">
        <f t="shared" si="186"/>
        <v>#NUM!</v>
      </c>
    </row>
    <row r="323" spans="2:108">
      <c r="B323" s="30">
        <f t="shared" si="92"/>
        <v>50</v>
      </c>
      <c r="C323" s="31">
        <f t="shared" si="93"/>
        <v>-358491.42034440971</v>
      </c>
      <c r="D323" s="31"/>
      <c r="E323" s="31">
        <f t="shared" si="94"/>
        <v>1172250.5240612067</v>
      </c>
      <c r="F323" s="31">
        <f t="shared" si="95"/>
        <v>1842248.5544783578</v>
      </c>
      <c r="G323" s="31">
        <f t="shared" si="96"/>
        <v>882783.09624281328</v>
      </c>
      <c r="H323" s="31">
        <f t="shared" si="97"/>
        <v>-199317.40619007844</v>
      </c>
      <c r="I323" s="31">
        <f t="shared" si="98"/>
        <v>-1233671.1327181892</v>
      </c>
      <c r="J323" s="31">
        <f t="shared" si="99"/>
        <v>-1035395.8725737266</v>
      </c>
      <c r="K323" s="31">
        <f t="shared" si="100"/>
        <v>165208.36151888667</v>
      </c>
      <c r="L323" s="17"/>
      <c r="N323" s="32">
        <f t="shared" si="101"/>
        <v>-30</v>
      </c>
      <c r="O323" s="32">
        <f t="shared" si="102"/>
        <v>-110</v>
      </c>
      <c r="P323" s="32"/>
      <c r="Q323" s="32">
        <f t="shared" si="103"/>
        <v>-190</v>
      </c>
      <c r="R323" s="32">
        <f t="shared" si="104"/>
        <v>-270</v>
      </c>
      <c r="S323" s="32">
        <f t="shared" si="105"/>
        <v>-350</v>
      </c>
      <c r="T323" s="32">
        <f t="shared" si="106"/>
        <v>-430</v>
      </c>
      <c r="U323" s="32">
        <f t="shared" si="107"/>
        <v>-510</v>
      </c>
      <c r="V323" s="32">
        <f t="shared" si="108"/>
        <v>-590</v>
      </c>
      <c r="W323">
        <f t="shared" si="130"/>
        <v>690</v>
      </c>
      <c r="X323">
        <f t="shared" si="131"/>
        <v>610</v>
      </c>
      <c r="Y323">
        <f t="shared" si="132"/>
        <v>530</v>
      </c>
      <c r="Z323">
        <f t="shared" si="133"/>
        <v>450</v>
      </c>
      <c r="AA323">
        <f t="shared" si="134"/>
        <v>370</v>
      </c>
      <c r="AB323">
        <f t="shared" si="135"/>
        <v>290</v>
      </c>
      <c r="AC323">
        <f t="shared" si="136"/>
        <v>210</v>
      </c>
      <c r="AD323">
        <f t="shared" si="137"/>
        <v>130</v>
      </c>
      <c r="AF323">
        <f t="shared" si="188"/>
        <v>0.40435210712101616</v>
      </c>
      <c r="AG323">
        <f t="shared" si="189"/>
        <v>2.2034032713863545</v>
      </c>
      <c r="AH323">
        <f t="shared" si="190"/>
        <v>1.8052974018232981</v>
      </c>
      <c r="AI323">
        <f t="shared" si="191"/>
        <v>2.0315030945907266</v>
      </c>
      <c r="AJ323">
        <f t="shared" si="192"/>
        <v>4.7907966573012321E-2</v>
      </c>
      <c r="AK323">
        <f t="shared" si="193"/>
        <v>1.593068325621698</v>
      </c>
      <c r="AL323">
        <f t="shared" si="194"/>
        <v>1.9497744401743471</v>
      </c>
      <c r="AM323">
        <f t="shared" si="195"/>
        <v>2.1343184039267231</v>
      </c>
      <c r="AO323">
        <f t="shared" si="146"/>
        <v>8.0620354642906428E-3</v>
      </c>
      <c r="AP323">
        <f t="shared" si="147"/>
        <v>4.3931798556781976E-2</v>
      </c>
      <c r="AQ323">
        <f t="shared" si="148"/>
        <v>3.5994301552471672E-2</v>
      </c>
      <c r="AR323">
        <f t="shared" si="149"/>
        <v>4.0504425984121149E-2</v>
      </c>
      <c r="AS323">
        <f t="shared" si="150"/>
        <v>9.5519651989369196E-4</v>
      </c>
      <c r="AT323">
        <f t="shared" si="151"/>
        <v>3.1762845084807298E-2</v>
      </c>
      <c r="AU323">
        <f t="shared" si="152"/>
        <v>3.8874907307824488E-2</v>
      </c>
      <c r="AV323">
        <f t="shared" si="153"/>
        <v>4.2554373679560609E-2</v>
      </c>
      <c r="AX323" s="34">
        <f t="shared" si="187"/>
        <v>0</v>
      </c>
      <c r="AY323" s="34">
        <f t="shared" si="154"/>
        <v>0</v>
      </c>
      <c r="AZ323" s="34">
        <f t="shared" si="155"/>
        <v>6456065.3732530903</v>
      </c>
      <c r="BA323" s="34">
        <f t="shared" si="156"/>
        <v>5698410.3291430622</v>
      </c>
      <c r="BB323" s="34">
        <f t="shared" si="157"/>
        <v>55207111.211656995</v>
      </c>
      <c r="BC323" s="34">
        <f t="shared" si="158"/>
        <v>90317.952313847563</v>
      </c>
      <c r="BD323" s="34">
        <f t="shared" si="159"/>
        <v>71785.212277357132</v>
      </c>
      <c r="BE323" s="34">
        <f t="shared" si="160"/>
        <v>79460.142999999996</v>
      </c>
      <c r="BG323" s="34">
        <f t="shared" si="161"/>
        <v>0</v>
      </c>
      <c r="BH323" s="34">
        <f t="shared" si="162"/>
        <v>0</v>
      </c>
      <c r="BI323" s="34">
        <f t="shared" si="163"/>
        <v>128722.039732979</v>
      </c>
      <c r="BJ323" s="34">
        <f t="shared" si="164"/>
        <v>113615.79513144997</v>
      </c>
      <c r="BK323" s="34">
        <f t="shared" si="165"/>
        <v>1100728.0056938357</v>
      </c>
      <c r="BL323" s="34">
        <f t="shared" si="166"/>
        <v>1800.7734392699172</v>
      </c>
      <c r="BM323" s="34">
        <f t="shared" si="167"/>
        <v>1431.2647739423778</v>
      </c>
      <c r="BN323" s="34">
        <f t="shared" si="168"/>
        <v>1584.288741376291</v>
      </c>
      <c r="BP323" s="34">
        <f t="shared" si="169"/>
        <v>-358491.42034440971</v>
      </c>
      <c r="BQ323" s="34">
        <f t="shared" si="170"/>
        <v>1172250.5240612067</v>
      </c>
      <c r="BR323" s="34">
        <f t="shared" si="171"/>
        <v>1970970.5942113367</v>
      </c>
      <c r="BS323" s="34">
        <f t="shared" si="172"/>
        <v>996398.89137426321</v>
      </c>
      <c r="BT323" s="34">
        <f t="shared" si="173"/>
        <v>901410.5995037572</v>
      </c>
      <c r="BU323" s="34">
        <f t="shared" si="174"/>
        <v>-1231870.3592789192</v>
      </c>
      <c r="BV323" s="34">
        <f t="shared" si="175"/>
        <v>-1033964.6077997842</v>
      </c>
      <c r="BW323" s="34">
        <f t="shared" si="176"/>
        <v>166792.65026026295</v>
      </c>
      <c r="BY323" s="22" t="e">
        <f t="shared" si="114"/>
        <v>#NUM!</v>
      </c>
      <c r="BZ323" s="22" t="e">
        <f t="shared" si="115"/>
        <v>#NUM!</v>
      </c>
      <c r="CA323" s="22" t="e">
        <f t="shared" si="116"/>
        <v>#NUM!</v>
      </c>
      <c r="CB323" s="22" t="e">
        <f t="shared" si="117"/>
        <v>#NUM!</v>
      </c>
      <c r="CC323" s="22" t="e">
        <f t="shared" si="118"/>
        <v>#NUM!</v>
      </c>
      <c r="CD323" s="22" t="e">
        <f t="shared" si="119"/>
        <v>#NUM!</v>
      </c>
      <c r="CE323" s="22" t="e">
        <f t="shared" si="120"/>
        <v>#NUM!</v>
      </c>
      <c r="CF323" s="22" t="e">
        <f t="shared" si="121"/>
        <v>#NUM!</v>
      </c>
      <c r="CI323" s="44">
        <f t="shared" si="177"/>
        <v>50</v>
      </c>
      <c r="CJ323" s="45">
        <f t="shared" si="178"/>
        <v>0.87266462599716477</v>
      </c>
      <c r="CM323" t="e">
        <f t="shared" si="122"/>
        <v>#NUM!</v>
      </c>
      <c r="CN323" t="e">
        <f t="shared" si="123"/>
        <v>#NUM!</v>
      </c>
      <c r="CO323" t="e">
        <f t="shared" si="124"/>
        <v>#NUM!</v>
      </c>
      <c r="CP323" t="e">
        <f t="shared" si="125"/>
        <v>#NUM!</v>
      </c>
      <c r="CQ323" t="e">
        <f t="shared" si="126"/>
        <v>#NUM!</v>
      </c>
      <c r="CR323" t="e">
        <f t="shared" si="127"/>
        <v>#NUM!</v>
      </c>
      <c r="CS323" t="e">
        <f t="shared" si="128"/>
        <v>#NUM!</v>
      </c>
      <c r="CT323" t="e">
        <f t="shared" si="129"/>
        <v>#NUM!</v>
      </c>
      <c r="CW323" t="e">
        <f t="shared" si="179"/>
        <v>#NUM!</v>
      </c>
      <c r="CX323" t="e">
        <f t="shared" si="180"/>
        <v>#NUM!</v>
      </c>
      <c r="CY323" t="e">
        <f t="shared" si="181"/>
        <v>#NUM!</v>
      </c>
      <c r="CZ323" t="e">
        <f t="shared" si="182"/>
        <v>#NUM!</v>
      </c>
      <c r="DA323" t="e">
        <f t="shared" si="183"/>
        <v>#NUM!</v>
      </c>
      <c r="DB323" t="e">
        <f t="shared" si="184"/>
        <v>#NUM!</v>
      </c>
      <c r="DC323" t="e">
        <f t="shared" si="185"/>
        <v>#NUM!</v>
      </c>
      <c r="DD323" t="e">
        <f t="shared" si="186"/>
        <v>#NUM!</v>
      </c>
    </row>
    <row r="324" spans="2:108">
      <c r="B324" s="30">
        <f t="shared" si="92"/>
        <v>52</v>
      </c>
      <c r="C324" s="31">
        <f t="shared" si="93"/>
        <v>-350792.03127851611</v>
      </c>
      <c r="D324" s="31"/>
      <c r="E324" s="31">
        <f t="shared" si="94"/>
        <v>1186323.5004757964</v>
      </c>
      <c r="F324" s="31">
        <f t="shared" si="95"/>
        <v>1902648.535327154</v>
      </c>
      <c r="G324" s="31">
        <f t="shared" si="96"/>
        <v>949699.35017265775</v>
      </c>
      <c r="H324" s="31">
        <f t="shared" si="97"/>
        <v>-111524.42965282266</v>
      </c>
      <c r="I324" s="31">
        <f t="shared" si="98"/>
        <v>-1115458.982813668</v>
      </c>
      <c r="J324" s="31">
        <f t="shared" si="99"/>
        <v>-974592.99560341006</v>
      </c>
      <c r="K324" s="31">
        <f t="shared" si="100"/>
        <v>174457.81224219006</v>
      </c>
      <c r="L324" s="17"/>
      <c r="N324" s="32">
        <f t="shared" si="101"/>
        <v>-28</v>
      </c>
      <c r="O324" s="32">
        <f t="shared" si="102"/>
        <v>-108</v>
      </c>
      <c r="P324" s="32"/>
      <c r="Q324" s="32">
        <f t="shared" si="103"/>
        <v>-188</v>
      </c>
      <c r="R324" s="32">
        <f t="shared" si="104"/>
        <v>-268</v>
      </c>
      <c r="S324" s="32">
        <f t="shared" si="105"/>
        <v>-348</v>
      </c>
      <c r="T324" s="32">
        <f t="shared" si="106"/>
        <v>-428</v>
      </c>
      <c r="U324" s="32">
        <f t="shared" si="107"/>
        <v>-508</v>
      </c>
      <c r="V324" s="32">
        <f t="shared" si="108"/>
        <v>-588</v>
      </c>
      <c r="W324">
        <f t="shared" si="130"/>
        <v>692</v>
      </c>
      <c r="X324">
        <f t="shared" si="131"/>
        <v>612</v>
      </c>
      <c r="Y324">
        <f t="shared" si="132"/>
        <v>532</v>
      </c>
      <c r="Z324">
        <f t="shared" si="133"/>
        <v>452</v>
      </c>
      <c r="AA324">
        <f t="shared" si="134"/>
        <v>372</v>
      </c>
      <c r="AB324">
        <f t="shared" si="135"/>
        <v>292</v>
      </c>
      <c r="AC324">
        <f t="shared" si="136"/>
        <v>212</v>
      </c>
      <c r="AD324">
        <f t="shared" si="137"/>
        <v>132</v>
      </c>
      <c r="AF324">
        <f t="shared" si="188"/>
        <v>0.3555354346908754</v>
      </c>
      <c r="AG324">
        <f t="shared" si="189"/>
        <v>2.1984345177354845</v>
      </c>
      <c r="AH324">
        <f t="shared" si="190"/>
        <v>1.7978830507253993</v>
      </c>
      <c r="AI324">
        <f t="shared" si="191"/>
        <v>2.0612545888836524</v>
      </c>
      <c r="AJ324">
        <f t="shared" si="192"/>
        <v>6.8744605706307998E-2</v>
      </c>
      <c r="AK324">
        <f t="shared" si="193"/>
        <v>1.5373888611190583</v>
      </c>
      <c r="AL324">
        <f t="shared" si="194"/>
        <v>1.9688396183115633</v>
      </c>
      <c r="AM324">
        <f t="shared" si="195"/>
        <v>2.1184505184442983</v>
      </c>
      <c r="AO324">
        <f t="shared" si="146"/>
        <v>7.0887210250940467E-3</v>
      </c>
      <c r="AP324">
        <f t="shared" si="147"/>
        <v>4.383273077046116E-2</v>
      </c>
      <c r="AQ324">
        <f t="shared" si="148"/>
        <v>3.584647306229375E-2</v>
      </c>
      <c r="AR324">
        <f t="shared" si="149"/>
        <v>4.1097615923980729E-2</v>
      </c>
      <c r="AS324">
        <f t="shared" si="150"/>
        <v>1.3706406852408519E-3</v>
      </c>
      <c r="AT324">
        <f t="shared" si="151"/>
        <v>3.0652699225424778E-2</v>
      </c>
      <c r="AU324">
        <f t="shared" si="152"/>
        <v>3.9255031807161528E-2</v>
      </c>
      <c r="AV324">
        <f t="shared" si="153"/>
        <v>4.2237997300534284E-2</v>
      </c>
      <c r="AX324" s="34">
        <f t="shared" si="187"/>
        <v>0</v>
      </c>
      <c r="AY324" s="34">
        <f t="shared" si="154"/>
        <v>0</v>
      </c>
      <c r="AZ324" s="34">
        <f t="shared" si="155"/>
        <v>6483965.2233648943</v>
      </c>
      <c r="BA324" s="34">
        <f t="shared" si="156"/>
        <v>5610644.9017362986</v>
      </c>
      <c r="BB324" s="34">
        <f t="shared" si="157"/>
        <v>51656690.284084737</v>
      </c>
      <c r="BC324" s="34">
        <f t="shared" si="158"/>
        <v>93971.424182524468</v>
      </c>
      <c r="BD324" s="34">
        <f t="shared" si="159"/>
        <v>70982.829276642151</v>
      </c>
      <c r="BE324" s="34">
        <f t="shared" si="160"/>
        <v>79460.142999999996</v>
      </c>
      <c r="BG324" s="34">
        <f t="shared" si="161"/>
        <v>0</v>
      </c>
      <c r="BH324" s="34">
        <f t="shared" si="162"/>
        <v>0</v>
      </c>
      <c r="BI324" s="34">
        <f t="shared" si="163"/>
        <v>129278.31130196192</v>
      </c>
      <c r="BJ324" s="34">
        <f t="shared" si="164"/>
        <v>111865.91433243589</v>
      </c>
      <c r="BK324" s="34">
        <f t="shared" si="165"/>
        <v>1029939.1587281374</v>
      </c>
      <c r="BL324" s="34">
        <f t="shared" si="166"/>
        <v>1873.6169319940595</v>
      </c>
      <c r="BM324" s="34">
        <f t="shared" si="167"/>
        <v>1415.2667363563585</v>
      </c>
      <c r="BN324" s="34">
        <f t="shared" si="168"/>
        <v>1584.288741376291</v>
      </c>
      <c r="BP324" s="34">
        <f t="shared" si="169"/>
        <v>-350792.03127851611</v>
      </c>
      <c r="BQ324" s="34">
        <f t="shared" si="170"/>
        <v>1186323.5004757964</v>
      </c>
      <c r="BR324" s="34">
        <f t="shared" si="171"/>
        <v>2031926.846629116</v>
      </c>
      <c r="BS324" s="34">
        <f t="shared" si="172"/>
        <v>1061565.2645050937</v>
      </c>
      <c r="BT324" s="34">
        <f t="shared" si="173"/>
        <v>918414.72907531471</v>
      </c>
      <c r="BU324" s="34">
        <f t="shared" si="174"/>
        <v>-1113585.365881674</v>
      </c>
      <c r="BV324" s="34">
        <f t="shared" si="175"/>
        <v>-973177.72886705375</v>
      </c>
      <c r="BW324" s="34">
        <f t="shared" si="176"/>
        <v>176042.10098356634</v>
      </c>
      <c r="BY324" s="22" t="e">
        <f t="shared" si="114"/>
        <v>#NUM!</v>
      </c>
      <c r="BZ324" s="22" t="e">
        <f t="shared" si="115"/>
        <v>#NUM!</v>
      </c>
      <c r="CA324" s="22" t="e">
        <f t="shared" si="116"/>
        <v>#NUM!</v>
      </c>
      <c r="CB324" s="22" t="e">
        <f t="shared" si="117"/>
        <v>#NUM!</v>
      </c>
      <c r="CC324" s="22" t="e">
        <f t="shared" si="118"/>
        <v>#NUM!</v>
      </c>
      <c r="CD324" s="22" t="e">
        <f t="shared" si="119"/>
        <v>#NUM!</v>
      </c>
      <c r="CE324" s="22" t="e">
        <f t="shared" si="120"/>
        <v>#NUM!</v>
      </c>
      <c r="CF324" s="22" t="e">
        <f t="shared" si="121"/>
        <v>#NUM!</v>
      </c>
      <c r="CI324" s="44">
        <f t="shared" si="177"/>
        <v>52</v>
      </c>
      <c r="CJ324" s="45">
        <f t="shared" si="178"/>
        <v>0.90757121103705141</v>
      </c>
      <c r="CM324" t="e">
        <f t="shared" si="122"/>
        <v>#NUM!</v>
      </c>
      <c r="CN324" t="e">
        <f t="shared" si="123"/>
        <v>#NUM!</v>
      </c>
      <c r="CO324" t="e">
        <f t="shared" si="124"/>
        <v>#NUM!</v>
      </c>
      <c r="CP324" t="e">
        <f t="shared" si="125"/>
        <v>#NUM!</v>
      </c>
      <c r="CQ324" t="e">
        <f t="shared" si="126"/>
        <v>#NUM!</v>
      </c>
      <c r="CR324" t="e">
        <f t="shared" si="127"/>
        <v>#NUM!</v>
      </c>
      <c r="CS324" t="e">
        <f t="shared" si="128"/>
        <v>#NUM!</v>
      </c>
      <c r="CT324" t="e">
        <f t="shared" si="129"/>
        <v>#NUM!</v>
      </c>
      <c r="CW324" t="e">
        <f t="shared" si="179"/>
        <v>#NUM!</v>
      </c>
      <c r="CX324" t="e">
        <f t="shared" si="180"/>
        <v>#NUM!</v>
      </c>
      <c r="CY324" t="e">
        <f t="shared" si="181"/>
        <v>#NUM!</v>
      </c>
      <c r="CZ324" t="e">
        <f t="shared" si="182"/>
        <v>#NUM!</v>
      </c>
      <c r="DA324" t="e">
        <f t="shared" si="183"/>
        <v>#NUM!</v>
      </c>
      <c r="DB324" t="e">
        <f t="shared" si="184"/>
        <v>#NUM!</v>
      </c>
      <c r="DC324" t="e">
        <f t="shared" si="185"/>
        <v>#NUM!</v>
      </c>
      <c r="DD324" t="e">
        <f t="shared" si="186"/>
        <v>#NUM!</v>
      </c>
    </row>
    <row r="325" spans="2:108">
      <c r="B325" s="30">
        <f t="shared" si="92"/>
        <v>54</v>
      </c>
      <c r="C325" s="31">
        <f t="shared" si="93"/>
        <v>-342158.2956198075</v>
      </c>
      <c r="D325" s="31"/>
      <c r="E325" s="31">
        <f t="shared" si="94"/>
        <v>1193917.5479739849</v>
      </c>
      <c r="F325" s="31">
        <f t="shared" si="95"/>
        <v>1953482.3214624804</v>
      </c>
      <c r="G325" s="31">
        <f t="shared" si="96"/>
        <v>1012233.5007437662</v>
      </c>
      <c r="H325" s="31">
        <f t="shared" si="97"/>
        <v>-22516.477065108073</v>
      </c>
      <c r="I325" s="31">
        <f t="shared" si="98"/>
        <v>-991028.15273566241</v>
      </c>
      <c r="J325" s="31">
        <f t="shared" si="99"/>
        <v>-908512.05901403714</v>
      </c>
      <c r="K325" s="31">
        <f t="shared" si="100"/>
        <v>182884.96187200464</v>
      </c>
      <c r="L325" s="17"/>
      <c r="N325" s="32">
        <f t="shared" si="101"/>
        <v>-26</v>
      </c>
      <c r="O325" s="32">
        <f t="shared" si="102"/>
        <v>-106</v>
      </c>
      <c r="P325" s="32"/>
      <c r="Q325" s="32">
        <f t="shared" si="103"/>
        <v>-186</v>
      </c>
      <c r="R325" s="32">
        <f t="shared" si="104"/>
        <v>-266</v>
      </c>
      <c r="S325" s="32">
        <f t="shared" si="105"/>
        <v>-346</v>
      </c>
      <c r="T325" s="32">
        <f t="shared" si="106"/>
        <v>-426</v>
      </c>
      <c r="U325" s="32">
        <f t="shared" si="107"/>
        <v>-506</v>
      </c>
      <c r="V325" s="32">
        <f t="shared" si="108"/>
        <v>-586</v>
      </c>
      <c r="W325">
        <f t="shared" si="130"/>
        <v>694</v>
      </c>
      <c r="X325">
        <f t="shared" si="131"/>
        <v>614</v>
      </c>
      <c r="Y325">
        <f t="shared" si="132"/>
        <v>534</v>
      </c>
      <c r="Z325">
        <f t="shared" si="133"/>
        <v>454</v>
      </c>
      <c r="AA325">
        <f t="shared" si="134"/>
        <v>374</v>
      </c>
      <c r="AB325">
        <f t="shared" si="135"/>
        <v>294</v>
      </c>
      <c r="AC325">
        <f t="shared" si="136"/>
        <v>214</v>
      </c>
      <c r="AD325">
        <f t="shared" si="137"/>
        <v>134</v>
      </c>
      <c r="AF325">
        <f t="shared" si="188"/>
        <v>0.30923043899240826</v>
      </c>
      <c r="AG325">
        <f t="shared" si="189"/>
        <v>2.1908846869770722</v>
      </c>
      <c r="AH325">
        <f t="shared" si="190"/>
        <v>1.7920598678864641</v>
      </c>
      <c r="AI325">
        <f t="shared" si="191"/>
        <v>2.0881997418876677</v>
      </c>
      <c r="AJ325">
        <f t="shared" si="192"/>
        <v>9.3179796762622419E-2</v>
      </c>
      <c r="AK325">
        <f t="shared" si="193"/>
        <v>1.4801203345008311</v>
      </c>
      <c r="AL325">
        <f t="shared" si="194"/>
        <v>1.9881994610060152</v>
      </c>
      <c r="AM325">
        <f t="shared" si="195"/>
        <v>2.1015651581463954</v>
      </c>
      <c r="AO325">
        <f t="shared" si="146"/>
        <v>6.1654847888521968E-3</v>
      </c>
      <c r="AP325">
        <f t="shared" si="147"/>
        <v>4.3682201065652439E-2</v>
      </c>
      <c r="AQ325">
        <f t="shared" si="148"/>
        <v>3.5730369533374842E-2</v>
      </c>
      <c r="AR325">
        <f t="shared" si="149"/>
        <v>4.1634852592922073E-2</v>
      </c>
      <c r="AS325">
        <f t="shared" si="150"/>
        <v>1.8578333408581164E-3</v>
      </c>
      <c r="AT325">
        <f t="shared" si="151"/>
        <v>2.9510870397398813E-2</v>
      </c>
      <c r="AU325">
        <f t="shared" si="152"/>
        <v>3.9641031374462031E-2</v>
      </c>
      <c r="AV325">
        <f t="shared" si="153"/>
        <v>4.1901334349725733E-2</v>
      </c>
      <c r="AX325" s="34">
        <f t="shared" si="187"/>
        <v>0</v>
      </c>
      <c r="AY325" s="34">
        <f t="shared" si="154"/>
        <v>0</v>
      </c>
      <c r="AZ325" s="34">
        <f t="shared" si="155"/>
        <v>6506030.6980558354</v>
      </c>
      <c r="BA325" s="34">
        <f t="shared" si="156"/>
        <v>5533242.0101566901</v>
      </c>
      <c r="BB325" s="34">
        <f t="shared" si="157"/>
        <v>47988072.876300223</v>
      </c>
      <c r="BC325" s="34">
        <f t="shared" si="158"/>
        <v>98006.095809922102</v>
      </c>
      <c r="BD325" s="34">
        <f t="shared" si="159"/>
        <v>70183.887416591926</v>
      </c>
      <c r="BE325" s="34">
        <f t="shared" si="160"/>
        <v>79460.142999999996</v>
      </c>
      <c r="BG325" s="34">
        <f t="shared" si="161"/>
        <v>0</v>
      </c>
      <c r="BH325" s="34">
        <f t="shared" si="162"/>
        <v>0</v>
      </c>
      <c r="BI325" s="34">
        <f t="shared" si="163"/>
        <v>129718.25618257938</v>
      </c>
      <c r="BJ325" s="34">
        <f t="shared" si="164"/>
        <v>110322.64339118496</v>
      </c>
      <c r="BK325" s="34">
        <f t="shared" si="165"/>
        <v>956793.69187980716</v>
      </c>
      <c r="BL325" s="34">
        <f t="shared" si="166"/>
        <v>1954.0608450441082</v>
      </c>
      <c r="BM325" s="34">
        <f t="shared" si="167"/>
        <v>1399.3373087703571</v>
      </c>
      <c r="BN325" s="34">
        <f t="shared" si="168"/>
        <v>1584.288741376291</v>
      </c>
      <c r="BP325" s="34">
        <f t="shared" si="169"/>
        <v>-342158.2956198075</v>
      </c>
      <c r="BQ325" s="34">
        <f t="shared" si="170"/>
        <v>1193917.5479739849</v>
      </c>
      <c r="BR325" s="34">
        <f t="shared" si="171"/>
        <v>2083200.5776450597</v>
      </c>
      <c r="BS325" s="34">
        <f t="shared" si="172"/>
        <v>1122556.1441349511</v>
      </c>
      <c r="BT325" s="34">
        <f t="shared" si="173"/>
        <v>934277.21481469914</v>
      </c>
      <c r="BU325" s="34">
        <f t="shared" si="174"/>
        <v>-989074.09189061832</v>
      </c>
      <c r="BV325" s="34">
        <f t="shared" si="175"/>
        <v>-907112.72170526674</v>
      </c>
      <c r="BW325" s="34">
        <f t="shared" si="176"/>
        <v>184469.25061338092</v>
      </c>
      <c r="BY325" s="22" t="e">
        <f t="shared" si="114"/>
        <v>#NUM!</v>
      </c>
      <c r="BZ325" s="22" t="e">
        <f t="shared" si="115"/>
        <v>#NUM!</v>
      </c>
      <c r="CA325" s="22" t="e">
        <f t="shared" si="116"/>
        <v>#NUM!</v>
      </c>
      <c r="CB325" s="22" t="e">
        <f t="shared" si="117"/>
        <v>#NUM!</v>
      </c>
      <c r="CC325" s="22" t="e">
        <f t="shared" si="118"/>
        <v>#NUM!</v>
      </c>
      <c r="CD325" s="22" t="e">
        <f t="shared" si="119"/>
        <v>#NUM!</v>
      </c>
      <c r="CE325" s="22" t="e">
        <f t="shared" si="120"/>
        <v>#NUM!</v>
      </c>
      <c r="CF325" s="22" t="e">
        <f t="shared" si="121"/>
        <v>#NUM!</v>
      </c>
      <c r="CI325" s="44">
        <f t="shared" si="177"/>
        <v>54</v>
      </c>
      <c r="CJ325" s="45">
        <f t="shared" si="178"/>
        <v>0.94247779607693793</v>
      </c>
      <c r="CM325" t="e">
        <f t="shared" si="122"/>
        <v>#NUM!</v>
      </c>
      <c r="CN325" t="e">
        <f t="shared" si="123"/>
        <v>#NUM!</v>
      </c>
      <c r="CO325" t="e">
        <f t="shared" si="124"/>
        <v>#NUM!</v>
      </c>
      <c r="CP325" t="e">
        <f t="shared" si="125"/>
        <v>#NUM!</v>
      </c>
      <c r="CQ325" t="e">
        <f t="shared" si="126"/>
        <v>#NUM!</v>
      </c>
      <c r="CR325" t="e">
        <f t="shared" si="127"/>
        <v>#NUM!</v>
      </c>
      <c r="CS325" t="e">
        <f t="shared" si="128"/>
        <v>#NUM!</v>
      </c>
      <c r="CT325" t="e">
        <f t="shared" si="129"/>
        <v>#NUM!</v>
      </c>
      <c r="CW325" t="e">
        <f t="shared" si="179"/>
        <v>#NUM!</v>
      </c>
      <c r="CX325" t="e">
        <f t="shared" si="180"/>
        <v>#NUM!</v>
      </c>
      <c r="CY325" t="e">
        <f t="shared" si="181"/>
        <v>#NUM!</v>
      </c>
      <c r="CZ325" t="e">
        <f t="shared" si="182"/>
        <v>#NUM!</v>
      </c>
      <c r="DA325" t="e">
        <f t="shared" si="183"/>
        <v>#NUM!</v>
      </c>
      <c r="DB325" t="e">
        <f t="shared" si="184"/>
        <v>#NUM!</v>
      </c>
      <c r="DC325" t="e">
        <f t="shared" si="185"/>
        <v>#NUM!</v>
      </c>
      <c r="DD325" t="e">
        <f t="shared" si="186"/>
        <v>#NUM!</v>
      </c>
    </row>
    <row r="326" spans="2:108">
      <c r="B326" s="30">
        <f t="shared" si="92"/>
        <v>56</v>
      </c>
      <c r="C326" s="31">
        <f t="shared" si="93"/>
        <v>-332626.05750424013</v>
      </c>
      <c r="D326" s="31"/>
      <c r="E326" s="31">
        <f t="shared" si="94"/>
        <v>1194983.1189874336</v>
      </c>
      <c r="F326" s="31">
        <f t="shared" si="95"/>
        <v>1994476.8093135823</v>
      </c>
      <c r="G326" s="31">
        <f t="shared" si="96"/>
        <v>1070054.4517319738</v>
      </c>
      <c r="H326" s="31">
        <f t="shared" si="97"/>
        <v>67257.75775094454</v>
      </c>
      <c r="I326" s="31">
        <f t="shared" si="98"/>
        <v>-860981.48801936582</v>
      </c>
      <c r="J326" s="31">
        <f t="shared" si="99"/>
        <v>-837454.78491405852</v>
      </c>
      <c r="K326" s="31">
        <f t="shared" si="100"/>
        <v>190476.36033886878</v>
      </c>
      <c r="L326" s="17"/>
      <c r="N326" s="32">
        <f t="shared" si="101"/>
        <v>-24</v>
      </c>
      <c r="O326" s="32">
        <f t="shared" si="102"/>
        <v>-104</v>
      </c>
      <c r="P326" s="32"/>
      <c r="Q326" s="32">
        <f t="shared" si="103"/>
        <v>-184</v>
      </c>
      <c r="R326" s="32">
        <f t="shared" si="104"/>
        <v>-264</v>
      </c>
      <c r="S326" s="32">
        <f t="shared" si="105"/>
        <v>-344</v>
      </c>
      <c r="T326" s="32">
        <f t="shared" si="106"/>
        <v>-424</v>
      </c>
      <c r="U326" s="32">
        <f t="shared" si="107"/>
        <v>-504</v>
      </c>
      <c r="V326" s="32">
        <f t="shared" si="108"/>
        <v>-584</v>
      </c>
      <c r="W326">
        <f t="shared" si="130"/>
        <v>696</v>
      </c>
      <c r="X326">
        <f t="shared" si="131"/>
        <v>616</v>
      </c>
      <c r="Y326">
        <f t="shared" si="132"/>
        <v>536</v>
      </c>
      <c r="Z326">
        <f t="shared" si="133"/>
        <v>456</v>
      </c>
      <c r="AA326">
        <f t="shared" si="134"/>
        <v>376</v>
      </c>
      <c r="AB326">
        <f t="shared" si="135"/>
        <v>296</v>
      </c>
      <c r="AC326">
        <f t="shared" si="136"/>
        <v>216</v>
      </c>
      <c r="AD326">
        <f t="shared" si="137"/>
        <v>136</v>
      </c>
      <c r="AF326">
        <f t="shared" si="188"/>
        <v>0.2656110557239047</v>
      </c>
      <c r="AG326">
        <f t="shared" si="189"/>
        <v>2.1806817474071494</v>
      </c>
      <c r="AH326">
        <f t="shared" si="190"/>
        <v>1.7878700902455833</v>
      </c>
      <c r="AI326">
        <f t="shared" si="191"/>
        <v>2.1123209091971691</v>
      </c>
      <c r="AJ326">
        <f t="shared" si="192"/>
        <v>0.1211200901404073</v>
      </c>
      <c r="AK326">
        <f t="shared" si="193"/>
        <v>1.4214370120653335</v>
      </c>
      <c r="AL326">
        <f t="shared" si="194"/>
        <v>2.0076976769650181</v>
      </c>
      <c r="AM326">
        <f t="shared" si="195"/>
        <v>2.083827804338533</v>
      </c>
      <c r="AO326">
        <f t="shared" si="146"/>
        <v>5.2957947126832236E-3</v>
      </c>
      <c r="AP326">
        <f t="shared" si="147"/>
        <v>4.3478773262992029E-2</v>
      </c>
      <c r="AQ326">
        <f t="shared" si="148"/>
        <v>3.5646833092403206E-2</v>
      </c>
      <c r="AR326">
        <f t="shared" si="149"/>
        <v>4.2115784194030531E-2</v>
      </c>
      <c r="AS326">
        <f t="shared" si="150"/>
        <v>2.4149112739946716E-3</v>
      </c>
      <c r="AT326">
        <f t="shared" si="151"/>
        <v>2.83408331494025E-2</v>
      </c>
      <c r="AU326">
        <f t="shared" si="152"/>
        <v>4.0029789849522567E-2</v>
      </c>
      <c r="AV326">
        <f t="shared" si="153"/>
        <v>4.1547684219249571E-2</v>
      </c>
      <c r="AX326" s="34">
        <f t="shared" si="187"/>
        <v>0</v>
      </c>
      <c r="AY326" s="34">
        <f t="shared" si="154"/>
        <v>0</v>
      </c>
      <c r="AZ326" s="34">
        <f t="shared" si="155"/>
        <v>6521990.8690001667</v>
      </c>
      <c r="BA326" s="34">
        <f t="shared" si="156"/>
        <v>5465571.6609797692</v>
      </c>
      <c r="BB326" s="34">
        <f t="shared" si="157"/>
        <v>44334149.298869886</v>
      </c>
      <c r="BC326" s="34">
        <f t="shared" si="158"/>
        <v>102463.81300381919</v>
      </c>
      <c r="BD326" s="34">
        <f t="shared" si="159"/>
        <v>69394.924993561304</v>
      </c>
      <c r="BE326" s="34">
        <f t="shared" si="160"/>
        <v>79460.142999999996</v>
      </c>
      <c r="BG326" s="34">
        <f t="shared" si="161"/>
        <v>0</v>
      </c>
      <c r="BH326" s="34">
        <f t="shared" si="162"/>
        <v>0</v>
      </c>
      <c r="BI326" s="34">
        <f t="shared" si="163"/>
        <v>130036.47256355852</v>
      </c>
      <c r="BJ326" s="34">
        <f t="shared" si="164"/>
        <v>108973.42140040653</v>
      </c>
      <c r="BK326" s="34">
        <f t="shared" si="165"/>
        <v>883941.1929159899</v>
      </c>
      <c r="BL326" s="34">
        <f t="shared" si="166"/>
        <v>2042.9395066711163</v>
      </c>
      <c r="BM326" s="34">
        <f t="shared" si="167"/>
        <v>1383.6068527582611</v>
      </c>
      <c r="BN326" s="34">
        <f t="shared" si="168"/>
        <v>1584.288741376291</v>
      </c>
      <c r="BP326" s="34">
        <f t="shared" si="169"/>
        <v>-332626.05750424013</v>
      </c>
      <c r="BQ326" s="34">
        <f t="shared" si="170"/>
        <v>1194983.1189874336</v>
      </c>
      <c r="BR326" s="34">
        <f t="shared" si="171"/>
        <v>2124513.281877141</v>
      </c>
      <c r="BS326" s="34">
        <f t="shared" si="172"/>
        <v>1179027.8731323804</v>
      </c>
      <c r="BT326" s="34">
        <f t="shared" si="173"/>
        <v>951198.95066693448</v>
      </c>
      <c r="BU326" s="34">
        <f t="shared" si="174"/>
        <v>-858938.54851269466</v>
      </c>
      <c r="BV326" s="34">
        <f t="shared" si="175"/>
        <v>-836071.17806130031</v>
      </c>
      <c r="BW326" s="34">
        <f t="shared" si="176"/>
        <v>192060.64908024506</v>
      </c>
      <c r="BY326" s="22" t="e">
        <f t="shared" si="114"/>
        <v>#NUM!</v>
      </c>
      <c r="BZ326" s="22" t="e">
        <f t="shared" si="115"/>
        <v>#NUM!</v>
      </c>
      <c r="CA326" s="22" t="e">
        <f t="shared" si="116"/>
        <v>#NUM!</v>
      </c>
      <c r="CB326" s="22" t="e">
        <f t="shared" si="117"/>
        <v>#NUM!</v>
      </c>
      <c r="CC326" s="22" t="e">
        <f t="shared" si="118"/>
        <v>#NUM!</v>
      </c>
      <c r="CD326" s="22" t="e">
        <f t="shared" si="119"/>
        <v>#NUM!</v>
      </c>
      <c r="CE326" s="22" t="e">
        <f t="shared" si="120"/>
        <v>#NUM!</v>
      </c>
      <c r="CF326" s="22" t="e">
        <f t="shared" si="121"/>
        <v>#NUM!</v>
      </c>
      <c r="CI326" s="44">
        <f t="shared" si="177"/>
        <v>56</v>
      </c>
      <c r="CJ326" s="45">
        <f t="shared" si="178"/>
        <v>0.97738438111682457</v>
      </c>
      <c r="CM326" t="e">
        <f t="shared" si="122"/>
        <v>#NUM!</v>
      </c>
      <c r="CN326" t="e">
        <f t="shared" si="123"/>
        <v>#NUM!</v>
      </c>
      <c r="CO326" t="e">
        <f t="shared" si="124"/>
        <v>#NUM!</v>
      </c>
      <c r="CP326" t="e">
        <f t="shared" si="125"/>
        <v>#NUM!</v>
      </c>
      <c r="CQ326" t="e">
        <f t="shared" si="126"/>
        <v>#NUM!</v>
      </c>
      <c r="CR326" t="e">
        <f t="shared" si="127"/>
        <v>#NUM!</v>
      </c>
      <c r="CS326" t="e">
        <f t="shared" si="128"/>
        <v>#NUM!</v>
      </c>
      <c r="CT326" t="e">
        <f t="shared" si="129"/>
        <v>#NUM!</v>
      </c>
      <c r="CW326" t="e">
        <f t="shared" si="179"/>
        <v>#NUM!</v>
      </c>
      <c r="CX326" t="e">
        <f t="shared" si="180"/>
        <v>#NUM!</v>
      </c>
      <c r="CY326" t="e">
        <f t="shared" si="181"/>
        <v>#NUM!</v>
      </c>
      <c r="CZ326" t="e">
        <f t="shared" si="182"/>
        <v>#NUM!</v>
      </c>
      <c r="DA326" t="e">
        <f t="shared" si="183"/>
        <v>#NUM!</v>
      </c>
      <c r="DB326" t="e">
        <f t="shared" si="184"/>
        <v>#NUM!</v>
      </c>
      <c r="DC326" t="e">
        <f t="shared" si="185"/>
        <v>#NUM!</v>
      </c>
      <c r="DD326" t="e">
        <f t="shared" si="186"/>
        <v>#NUM!</v>
      </c>
    </row>
    <row r="327" spans="2:108">
      <c r="B327" s="30">
        <f t="shared" si="92"/>
        <v>58</v>
      </c>
      <c r="C327" s="31">
        <f t="shared" si="93"/>
        <v>-322234.6022332763</v>
      </c>
      <c r="D327" s="31"/>
      <c r="E327" s="31">
        <f t="shared" si="94"/>
        <v>1189503.3392844512</v>
      </c>
      <c r="F327" s="31">
        <f t="shared" si="95"/>
        <v>2025407.2238461992</v>
      </c>
      <c r="G327" s="31">
        <f t="shared" si="96"/>
        <v>1122853.8031824466</v>
      </c>
      <c r="H327" s="31">
        <f t="shared" si="97"/>
        <v>157345.04777649604</v>
      </c>
      <c r="I327" s="31">
        <f t="shared" si="98"/>
        <v>-725950.15360604937</v>
      </c>
      <c r="J327" s="31">
        <f t="shared" si="99"/>
        <v>-761747.80991093488</v>
      </c>
      <c r="K327" s="31">
        <f t="shared" si="100"/>
        <v>197222.56196025087</v>
      </c>
      <c r="L327" s="17"/>
      <c r="N327" s="32">
        <f t="shared" si="101"/>
        <v>-22</v>
      </c>
      <c r="O327" s="32">
        <f t="shared" si="102"/>
        <v>-102</v>
      </c>
      <c r="P327" s="32"/>
      <c r="Q327" s="32">
        <f t="shared" si="103"/>
        <v>-182</v>
      </c>
      <c r="R327" s="32">
        <f t="shared" si="104"/>
        <v>-262</v>
      </c>
      <c r="S327" s="32">
        <f t="shared" si="105"/>
        <v>-342</v>
      </c>
      <c r="T327" s="32">
        <f t="shared" si="106"/>
        <v>-422</v>
      </c>
      <c r="U327" s="32">
        <f t="shared" si="107"/>
        <v>-502</v>
      </c>
      <c r="V327" s="32">
        <f t="shared" si="108"/>
        <v>-582</v>
      </c>
      <c r="W327">
        <f t="shared" si="130"/>
        <v>698</v>
      </c>
      <c r="X327">
        <f t="shared" si="131"/>
        <v>618</v>
      </c>
      <c r="Y327">
        <f t="shared" si="132"/>
        <v>538</v>
      </c>
      <c r="Z327">
        <f t="shared" si="133"/>
        <v>458</v>
      </c>
      <c r="AA327">
        <f t="shared" si="134"/>
        <v>378</v>
      </c>
      <c r="AB327">
        <f t="shared" si="135"/>
        <v>298</v>
      </c>
      <c r="AC327">
        <f t="shared" si="136"/>
        <v>218</v>
      </c>
      <c r="AD327">
        <f t="shared" si="137"/>
        <v>138</v>
      </c>
      <c r="AF327">
        <f t="shared" si="188"/>
        <v>0.2248417062591051</v>
      </c>
      <c r="AG327">
        <f t="shared" si="189"/>
        <v>2.1677654982618271</v>
      </c>
      <c r="AH327">
        <f t="shared" si="190"/>
        <v>1.7853440470476696</v>
      </c>
      <c r="AI327">
        <f t="shared" si="191"/>
        <v>2.1336139275316119</v>
      </c>
      <c r="AJ327">
        <f t="shared" si="192"/>
        <v>0.1524588134219387</v>
      </c>
      <c r="AK327">
        <f t="shared" si="193"/>
        <v>1.361521668275764</v>
      </c>
      <c r="AL327">
        <f t="shared" si="194"/>
        <v>2.0271740080953728</v>
      </c>
      <c r="AM327">
        <f t="shared" si="195"/>
        <v>2.0654053302023252</v>
      </c>
      <c r="AO327">
        <f t="shared" si="146"/>
        <v>4.4829290556164161E-3</v>
      </c>
      <c r="AP327">
        <f t="shared" si="147"/>
        <v>4.3221247070247257E-2</v>
      </c>
      <c r="AQ327">
        <f t="shared" si="148"/>
        <v>3.5596468448600774E-2</v>
      </c>
      <c r="AR327">
        <f t="shared" si="149"/>
        <v>4.2540327719168367E-2</v>
      </c>
      <c r="AS327">
        <f t="shared" si="150"/>
        <v>3.0397476333256287E-3</v>
      </c>
      <c r="AT327">
        <f t="shared" si="151"/>
        <v>2.7146231667229168E-2</v>
      </c>
      <c r="AU327">
        <f t="shared" si="152"/>
        <v>4.0418111981451496E-2</v>
      </c>
      <c r="AV327">
        <f t="shared" si="153"/>
        <v>4.1180374052663414E-2</v>
      </c>
      <c r="AX327" s="34">
        <f t="shared" si="187"/>
        <v>0</v>
      </c>
      <c r="AY327" s="34">
        <f t="shared" si="154"/>
        <v>0</v>
      </c>
      <c r="AZ327" s="34">
        <f t="shared" si="155"/>
        <v>6531647.5701176869</v>
      </c>
      <c r="BA327" s="34">
        <f t="shared" si="156"/>
        <v>5407067.2410409423</v>
      </c>
      <c r="BB327" s="34">
        <f t="shared" si="157"/>
        <v>40794895.829694681</v>
      </c>
      <c r="BC327" s="34">
        <f t="shared" si="158"/>
        <v>107392.24425245305</v>
      </c>
      <c r="BD327" s="34">
        <f t="shared" si="159"/>
        <v>68622.133617561252</v>
      </c>
      <c r="BE327" s="34">
        <f t="shared" si="160"/>
        <v>79460.142999999996</v>
      </c>
      <c r="BG327" s="34">
        <f t="shared" si="161"/>
        <v>0</v>
      </c>
      <c r="BH327" s="34">
        <f t="shared" si="162"/>
        <v>0</v>
      </c>
      <c r="BI327" s="34">
        <f t="shared" si="163"/>
        <v>130229.00937864232</v>
      </c>
      <c r="BJ327" s="34">
        <f t="shared" si="164"/>
        <v>107806.95113833019</v>
      </c>
      <c r="BK327" s="34">
        <f t="shared" si="165"/>
        <v>813375.00447996787</v>
      </c>
      <c r="BL327" s="34">
        <f t="shared" si="166"/>
        <v>2141.2033386385178</v>
      </c>
      <c r="BM327" s="34">
        <f t="shared" si="167"/>
        <v>1368.1988176074865</v>
      </c>
      <c r="BN327" s="34">
        <f t="shared" si="168"/>
        <v>1584.288741376291</v>
      </c>
      <c r="BP327" s="34">
        <f t="shared" si="169"/>
        <v>-322234.6022332763</v>
      </c>
      <c r="BQ327" s="34">
        <f t="shared" si="170"/>
        <v>1189503.3392844512</v>
      </c>
      <c r="BR327" s="34">
        <f t="shared" si="171"/>
        <v>2155636.2332248418</v>
      </c>
      <c r="BS327" s="34">
        <f t="shared" si="172"/>
        <v>1230660.7543207768</v>
      </c>
      <c r="BT327" s="34">
        <f t="shared" si="173"/>
        <v>970720.05225646391</v>
      </c>
      <c r="BU327" s="34">
        <f t="shared" si="174"/>
        <v>-723808.95026741084</v>
      </c>
      <c r="BV327" s="34">
        <f t="shared" si="175"/>
        <v>-760379.6110933274</v>
      </c>
      <c r="BW327" s="34">
        <f t="shared" si="176"/>
        <v>198806.85070162715</v>
      </c>
      <c r="BY327" s="22" t="e">
        <f t="shared" si="114"/>
        <v>#NUM!</v>
      </c>
      <c r="BZ327" s="22" t="e">
        <f t="shared" si="115"/>
        <v>#NUM!</v>
      </c>
      <c r="CA327" s="22" t="e">
        <f t="shared" si="116"/>
        <v>#NUM!</v>
      </c>
      <c r="CB327" s="22" t="e">
        <f t="shared" si="117"/>
        <v>#NUM!</v>
      </c>
      <c r="CC327" s="22" t="e">
        <f t="shared" si="118"/>
        <v>#NUM!</v>
      </c>
      <c r="CD327" s="22" t="e">
        <f t="shared" si="119"/>
        <v>#NUM!</v>
      </c>
      <c r="CE327" s="22" t="e">
        <f t="shared" si="120"/>
        <v>#NUM!</v>
      </c>
      <c r="CF327" s="22" t="e">
        <f t="shared" si="121"/>
        <v>#NUM!</v>
      </c>
      <c r="CI327" s="44">
        <f t="shared" si="177"/>
        <v>58</v>
      </c>
      <c r="CJ327" s="45">
        <f t="shared" si="178"/>
        <v>1.0122909661567112</v>
      </c>
      <c r="CM327" t="e">
        <f t="shared" si="122"/>
        <v>#NUM!</v>
      </c>
      <c r="CN327" t="e">
        <f t="shared" si="123"/>
        <v>#NUM!</v>
      </c>
      <c r="CO327" t="e">
        <f t="shared" si="124"/>
        <v>#NUM!</v>
      </c>
      <c r="CP327" t="e">
        <f t="shared" si="125"/>
        <v>#NUM!</v>
      </c>
      <c r="CQ327" t="e">
        <f t="shared" si="126"/>
        <v>#NUM!</v>
      </c>
      <c r="CR327" t="e">
        <f t="shared" si="127"/>
        <v>#NUM!</v>
      </c>
      <c r="CS327" t="e">
        <f t="shared" si="128"/>
        <v>#NUM!</v>
      </c>
      <c r="CT327" t="e">
        <f t="shared" si="129"/>
        <v>#NUM!</v>
      </c>
      <c r="CW327" t="e">
        <f t="shared" si="179"/>
        <v>#NUM!</v>
      </c>
      <c r="CX327" t="e">
        <f t="shared" si="180"/>
        <v>#NUM!</v>
      </c>
      <c r="CY327" t="e">
        <f t="shared" si="181"/>
        <v>#NUM!</v>
      </c>
      <c r="CZ327" t="e">
        <f t="shared" si="182"/>
        <v>#NUM!</v>
      </c>
      <c r="DA327" t="e">
        <f t="shared" si="183"/>
        <v>#NUM!</v>
      </c>
      <c r="DB327" t="e">
        <f t="shared" si="184"/>
        <v>#NUM!</v>
      </c>
      <c r="DC327" t="e">
        <f t="shared" si="185"/>
        <v>#NUM!</v>
      </c>
      <c r="DD327" t="e">
        <f t="shared" si="186"/>
        <v>#NUM!</v>
      </c>
    </row>
    <row r="328" spans="2:108">
      <c r="B328" s="30">
        <f t="shared" si="92"/>
        <v>60</v>
      </c>
      <c r="C328" s="31">
        <f t="shared" si="93"/>
        <v>-311026.47359687113</v>
      </c>
      <c r="D328" s="31"/>
      <c r="E328" s="31">
        <f t="shared" si="94"/>
        <v>1177494.1044133394</v>
      </c>
      <c r="F328" s="31">
        <f t="shared" si="95"/>
        <v>2046098.2441683868</v>
      </c>
      <c r="G328" s="31">
        <f t="shared" si="96"/>
        <v>1170347.3864356463</v>
      </c>
      <c r="H328" s="31">
        <f t="shared" si="97"/>
        <v>247289.86019052553</v>
      </c>
      <c r="I328" s="31">
        <f t="shared" si="98"/>
        <v>-586590.56180631963</v>
      </c>
      <c r="J328" s="31">
        <f t="shared" si="99"/>
        <v>-681741.11758578022</v>
      </c>
      <c r="K328" s="31">
        <f t="shared" si="100"/>
        <v>203118.13790712159</v>
      </c>
      <c r="L328" s="17"/>
      <c r="N328" s="32">
        <f t="shared" si="101"/>
        <v>-20</v>
      </c>
      <c r="O328" s="32">
        <f t="shared" si="102"/>
        <v>-100</v>
      </c>
      <c r="P328" s="32"/>
      <c r="Q328" s="32">
        <f t="shared" si="103"/>
        <v>-180</v>
      </c>
      <c r="R328" s="32">
        <f t="shared" si="104"/>
        <v>-260</v>
      </c>
      <c r="S328" s="32">
        <f t="shared" si="105"/>
        <v>-340</v>
      </c>
      <c r="T328" s="32">
        <f t="shared" si="106"/>
        <v>-420</v>
      </c>
      <c r="U328" s="32">
        <f t="shared" si="107"/>
        <v>-500</v>
      </c>
      <c r="V328" s="32">
        <f t="shared" si="108"/>
        <v>-580</v>
      </c>
      <c r="W328">
        <f t="shared" si="130"/>
        <v>700</v>
      </c>
      <c r="X328">
        <f t="shared" si="131"/>
        <v>620</v>
      </c>
      <c r="Y328">
        <f t="shared" si="132"/>
        <v>540</v>
      </c>
      <c r="Z328">
        <f t="shared" si="133"/>
        <v>460</v>
      </c>
      <c r="AA328">
        <f t="shared" si="134"/>
        <v>380</v>
      </c>
      <c r="AB328">
        <f t="shared" si="135"/>
        <v>300</v>
      </c>
      <c r="AC328">
        <f t="shared" si="136"/>
        <v>220</v>
      </c>
      <c r="AD328">
        <f t="shared" si="137"/>
        <v>140</v>
      </c>
      <c r="AF328">
        <f t="shared" si="188"/>
        <v>0.18707655519047395</v>
      </c>
      <c r="AG328">
        <f t="shared" si="189"/>
        <v>2.1520879969158906</v>
      </c>
      <c r="AH328">
        <f t="shared" si="190"/>
        <v>1.7845</v>
      </c>
      <c r="AI328">
        <f t="shared" si="191"/>
        <v>2.1520879969158901</v>
      </c>
      <c r="AJ328">
        <f t="shared" si="192"/>
        <v>0.18707655519047406</v>
      </c>
      <c r="AK328">
        <f t="shared" si="193"/>
        <v>1.3005648209430449</v>
      </c>
      <c r="AL328">
        <f t="shared" si="194"/>
        <v>2.0464650897797263</v>
      </c>
      <c r="AM328">
        <f t="shared" si="195"/>
        <v>2.0464650897797263</v>
      </c>
      <c r="AO328">
        <f t="shared" si="146"/>
        <v>3.7299615753740617E-3</v>
      </c>
      <c r="AP328">
        <f t="shared" si="147"/>
        <v>4.2908666599868812E-2</v>
      </c>
      <c r="AQ328">
        <f t="shared" si="148"/>
        <v>3.5579639706739406E-2</v>
      </c>
      <c r="AR328">
        <f t="shared" si="149"/>
        <v>4.2908666599868799E-2</v>
      </c>
      <c r="AS328">
        <f t="shared" si="150"/>
        <v>3.7299615753740635E-3</v>
      </c>
      <c r="AT328">
        <f t="shared" si="151"/>
        <v>2.5930864524748437E-2</v>
      </c>
      <c r="AU328">
        <f t="shared" si="152"/>
        <v>4.0802740580993424E-2</v>
      </c>
      <c r="AV328">
        <f t="shared" si="153"/>
        <v>4.0802740580993424E-2</v>
      </c>
      <c r="AX328" s="34">
        <f t="shared" si="187"/>
        <v>0</v>
      </c>
      <c r="AY328" s="34">
        <f t="shared" si="154"/>
        <v>0</v>
      </c>
      <c r="AZ328" s="34">
        <f t="shared" si="155"/>
        <v>0</v>
      </c>
      <c r="BA328" s="34">
        <f t="shared" si="156"/>
        <v>5357217.9338749768</v>
      </c>
      <c r="BB328" s="34">
        <f t="shared" si="157"/>
        <v>37438900.519279376</v>
      </c>
      <c r="BC328" s="34">
        <f t="shared" si="158"/>
        <v>112845.75905866548</v>
      </c>
      <c r="BD328" s="34">
        <f t="shared" si="159"/>
        <v>67871.340686966112</v>
      </c>
      <c r="BE328" s="34">
        <f t="shared" si="160"/>
        <v>79460.142999999996</v>
      </c>
      <c r="BG328" s="34">
        <f t="shared" si="161"/>
        <v>0</v>
      </c>
      <c r="BH328" s="34">
        <f t="shared" si="162"/>
        <v>0</v>
      </c>
      <c r="BI328" s="34">
        <f t="shared" si="163"/>
        <v>0</v>
      </c>
      <c r="BJ328" s="34">
        <f t="shared" si="164"/>
        <v>106813.04786649178</v>
      </c>
      <c r="BK328" s="34">
        <f t="shared" si="165"/>
        <v>746462.64583492244</v>
      </c>
      <c r="BL328" s="34">
        <f t="shared" si="166"/>
        <v>2249.9363685855101</v>
      </c>
      <c r="BM328" s="34">
        <f t="shared" si="167"/>
        <v>1353.2293908969557</v>
      </c>
      <c r="BN328" s="34">
        <f t="shared" si="168"/>
        <v>1584.288741376291</v>
      </c>
      <c r="BP328" s="34">
        <f t="shared" si="169"/>
        <v>-311026.47359687113</v>
      </c>
      <c r="BQ328" s="34">
        <f t="shared" si="170"/>
        <v>1177494.1044133394</v>
      </c>
      <c r="BR328" s="34">
        <f t="shared" si="171"/>
        <v>2046098.2441683868</v>
      </c>
      <c r="BS328" s="34">
        <f t="shared" si="172"/>
        <v>1277160.4343021382</v>
      </c>
      <c r="BT328" s="34">
        <f t="shared" si="173"/>
        <v>993752.50602544798</v>
      </c>
      <c r="BU328" s="34">
        <f t="shared" si="174"/>
        <v>-584340.62543773407</v>
      </c>
      <c r="BV328" s="34">
        <f t="shared" si="175"/>
        <v>-680387.88819488324</v>
      </c>
      <c r="BW328" s="34">
        <f t="shared" si="176"/>
        <v>204702.42664849787</v>
      </c>
      <c r="BY328" s="22" t="e">
        <f t="shared" si="114"/>
        <v>#NUM!</v>
      </c>
      <c r="BZ328" s="22" t="e">
        <f t="shared" si="115"/>
        <v>#NUM!</v>
      </c>
      <c r="CA328" s="22" t="e">
        <f t="shared" si="116"/>
        <v>#NUM!</v>
      </c>
      <c r="CB328" s="22" t="e">
        <f t="shared" si="117"/>
        <v>#NUM!</v>
      </c>
      <c r="CC328" s="22" t="e">
        <f t="shared" si="118"/>
        <v>#NUM!</v>
      </c>
      <c r="CD328" s="22" t="e">
        <f t="shared" si="119"/>
        <v>#NUM!</v>
      </c>
      <c r="CE328" s="22" t="e">
        <f t="shared" si="120"/>
        <v>#NUM!</v>
      </c>
      <c r="CF328" s="22" t="e">
        <f t="shared" si="121"/>
        <v>#NUM!</v>
      </c>
      <c r="CI328" s="44">
        <f t="shared" si="177"/>
        <v>60</v>
      </c>
      <c r="CJ328" s="45">
        <f t="shared" si="178"/>
        <v>1.0471975511965976</v>
      </c>
      <c r="CM328" t="e">
        <f t="shared" si="122"/>
        <v>#NUM!</v>
      </c>
      <c r="CN328" t="e">
        <f t="shared" si="123"/>
        <v>#NUM!</v>
      </c>
      <c r="CO328" t="e">
        <f t="shared" si="124"/>
        <v>#NUM!</v>
      </c>
      <c r="CP328" t="e">
        <f t="shared" si="125"/>
        <v>#NUM!</v>
      </c>
      <c r="CQ328" t="e">
        <f t="shared" si="126"/>
        <v>#NUM!</v>
      </c>
      <c r="CR328" t="e">
        <f t="shared" si="127"/>
        <v>#NUM!</v>
      </c>
      <c r="CS328" t="e">
        <f t="shared" si="128"/>
        <v>#NUM!</v>
      </c>
      <c r="CT328" t="e">
        <f t="shared" si="129"/>
        <v>#NUM!</v>
      </c>
      <c r="CW328" t="e">
        <f t="shared" si="179"/>
        <v>#NUM!</v>
      </c>
      <c r="CX328" t="e">
        <f t="shared" si="180"/>
        <v>#NUM!</v>
      </c>
      <c r="CY328" t="e">
        <f t="shared" si="181"/>
        <v>#NUM!</v>
      </c>
      <c r="CZ328" t="e">
        <f t="shared" si="182"/>
        <v>#NUM!</v>
      </c>
      <c r="DA328" t="e">
        <f t="shared" si="183"/>
        <v>#NUM!</v>
      </c>
      <c r="DB328" t="e">
        <f t="shared" si="184"/>
        <v>#NUM!</v>
      </c>
      <c r="DC328" t="e">
        <f t="shared" si="185"/>
        <v>#NUM!</v>
      </c>
      <c r="DD328" t="e">
        <f t="shared" si="186"/>
        <v>#NUM!</v>
      </c>
    </row>
    <row r="329" spans="2:108">
      <c r="B329" s="30">
        <f t="shared" si="92"/>
        <v>62</v>
      </c>
      <c r="C329" s="31">
        <f t="shared" si="93"/>
        <v>-299047.2764514861</v>
      </c>
      <c r="D329" s="31"/>
      <c r="E329" s="31">
        <f t="shared" si="94"/>
        <v>1159004.0154207069</v>
      </c>
      <c r="F329" s="31">
        <f t="shared" si="95"/>
        <v>2056424.8876853869</v>
      </c>
      <c r="G329" s="31">
        <f t="shared" si="96"/>
        <v>1212276.6813852701</v>
      </c>
      <c r="H329" s="31">
        <f t="shared" si="97"/>
        <v>336636.59594907874</v>
      </c>
      <c r="I329" s="31">
        <f t="shared" si="98"/>
        <v>-443581.17608799599</v>
      </c>
      <c r="J329" s="31">
        <f t="shared" si="99"/>
        <v>-597806.35637824307</v>
      </c>
      <c r="K329" s="31">
        <f t="shared" si="100"/>
        <v>208161.6692237026</v>
      </c>
      <c r="L329" s="17"/>
      <c r="N329" s="32">
        <f t="shared" si="101"/>
        <v>-18</v>
      </c>
      <c r="O329" s="32">
        <f t="shared" si="102"/>
        <v>-98</v>
      </c>
      <c r="P329" s="32"/>
      <c r="Q329" s="32">
        <f t="shared" si="103"/>
        <v>-178</v>
      </c>
      <c r="R329" s="32">
        <f t="shared" si="104"/>
        <v>-258</v>
      </c>
      <c r="S329" s="32">
        <f t="shared" si="105"/>
        <v>-338</v>
      </c>
      <c r="T329" s="32">
        <f t="shared" si="106"/>
        <v>-418</v>
      </c>
      <c r="U329" s="32">
        <f t="shared" si="107"/>
        <v>-498</v>
      </c>
      <c r="V329" s="32">
        <f t="shared" si="108"/>
        <v>-578</v>
      </c>
      <c r="W329">
        <f t="shared" si="130"/>
        <v>702</v>
      </c>
      <c r="X329">
        <f t="shared" si="131"/>
        <v>622</v>
      </c>
      <c r="Y329">
        <f t="shared" si="132"/>
        <v>542</v>
      </c>
      <c r="Z329">
        <f t="shared" si="133"/>
        <v>462</v>
      </c>
      <c r="AA329">
        <f t="shared" si="134"/>
        <v>382</v>
      </c>
      <c r="AB329">
        <f t="shared" si="135"/>
        <v>302</v>
      </c>
      <c r="AC329">
        <f t="shared" si="136"/>
        <v>222</v>
      </c>
      <c r="AD329">
        <f t="shared" si="137"/>
        <v>142</v>
      </c>
      <c r="AF329">
        <f t="shared" si="188"/>
        <v>0.15245881342193934</v>
      </c>
      <c r="AG329">
        <f t="shared" si="189"/>
        <v>2.1336139275316124</v>
      </c>
      <c r="AH329">
        <f t="shared" si="190"/>
        <v>1.7853440470476696</v>
      </c>
      <c r="AI329">
        <f t="shared" si="191"/>
        <v>2.1677654982618266</v>
      </c>
      <c r="AJ329">
        <f t="shared" si="192"/>
        <v>0.22484170625910527</v>
      </c>
      <c r="AK329">
        <f t="shared" si="193"/>
        <v>1.238763926562658</v>
      </c>
      <c r="AL329">
        <f t="shared" si="194"/>
        <v>2.0654053302023252</v>
      </c>
      <c r="AM329">
        <f t="shared" si="195"/>
        <v>2.0271740080953728</v>
      </c>
      <c r="AO329">
        <f t="shared" si="146"/>
        <v>3.0397476333256417E-3</v>
      </c>
      <c r="AP329">
        <f t="shared" si="147"/>
        <v>4.2540327719168373E-2</v>
      </c>
      <c r="AQ329">
        <f t="shared" si="148"/>
        <v>3.5596468448600774E-2</v>
      </c>
      <c r="AR329">
        <f t="shared" si="149"/>
        <v>4.322124707024725E-2</v>
      </c>
      <c r="AS329">
        <f t="shared" si="150"/>
        <v>4.4829290556164195E-3</v>
      </c>
      <c r="AT329">
        <f t="shared" si="151"/>
        <v>2.4698668640406367E-2</v>
      </c>
      <c r="AU329">
        <f t="shared" si="152"/>
        <v>4.1180374052663414E-2</v>
      </c>
      <c r="AV329">
        <f t="shared" si="153"/>
        <v>4.0418111981451496E-2</v>
      </c>
      <c r="AX329" s="34">
        <f t="shared" si="187"/>
        <v>0</v>
      </c>
      <c r="AY329" s="34">
        <f t="shared" si="154"/>
        <v>0</v>
      </c>
      <c r="AZ329" s="34">
        <f t="shared" si="155"/>
        <v>0</v>
      </c>
      <c r="BA329" s="34">
        <f t="shared" si="156"/>
        <v>5315561.8919181246</v>
      </c>
      <c r="BB329" s="34">
        <f t="shared" si="157"/>
        <v>34307905.423047207</v>
      </c>
      <c r="BC329" s="34">
        <f t="shared" si="158"/>
        <v>118886.44099583887</v>
      </c>
      <c r="BD329" s="34">
        <f t="shared" si="159"/>
        <v>67148.004032214478</v>
      </c>
      <c r="BE329" s="34">
        <f t="shared" si="160"/>
        <v>79460.142999999996</v>
      </c>
      <c r="BG329" s="34">
        <f t="shared" si="161"/>
        <v>0</v>
      </c>
      <c r="BH329" s="34">
        <f t="shared" si="162"/>
        <v>0</v>
      </c>
      <c r="BI329" s="34">
        <f t="shared" si="163"/>
        <v>0</v>
      </c>
      <c r="BJ329" s="34">
        <f t="shared" si="164"/>
        <v>105982.50319603304</v>
      </c>
      <c r="BK329" s="34">
        <f t="shared" si="165"/>
        <v>684036.37660123885</v>
      </c>
      <c r="BL329" s="34">
        <f t="shared" si="166"/>
        <v>2370.3764284945255</v>
      </c>
      <c r="BM329" s="34">
        <f t="shared" si="167"/>
        <v>1338.8073917023682</v>
      </c>
      <c r="BN329" s="34">
        <f t="shared" si="168"/>
        <v>1584.288741376291</v>
      </c>
      <c r="BP329" s="34">
        <f t="shared" si="169"/>
        <v>-299047.2764514861</v>
      </c>
      <c r="BQ329" s="34">
        <f t="shared" si="170"/>
        <v>1159004.0154207069</v>
      </c>
      <c r="BR329" s="34">
        <f t="shared" si="171"/>
        <v>2056424.8876853869</v>
      </c>
      <c r="BS329" s="34">
        <f t="shared" si="172"/>
        <v>1318259.184581303</v>
      </c>
      <c r="BT329" s="34">
        <f t="shared" si="173"/>
        <v>1020672.9725503176</v>
      </c>
      <c r="BU329" s="34">
        <f t="shared" si="174"/>
        <v>-441210.79965950147</v>
      </c>
      <c r="BV329" s="34">
        <f t="shared" si="175"/>
        <v>-596467.54898654076</v>
      </c>
      <c r="BW329" s="34">
        <f t="shared" si="176"/>
        <v>209745.95796507888</v>
      </c>
      <c r="BY329" s="22" t="e">
        <f t="shared" si="114"/>
        <v>#NUM!</v>
      </c>
      <c r="BZ329" s="22" t="e">
        <f t="shared" si="115"/>
        <v>#NUM!</v>
      </c>
      <c r="CA329" s="22" t="e">
        <f t="shared" si="116"/>
        <v>#NUM!</v>
      </c>
      <c r="CB329" s="22" t="e">
        <f t="shared" si="117"/>
        <v>#NUM!</v>
      </c>
      <c r="CC329" s="22" t="e">
        <f t="shared" si="118"/>
        <v>#NUM!</v>
      </c>
      <c r="CD329" s="22" t="e">
        <f t="shared" si="119"/>
        <v>#NUM!</v>
      </c>
      <c r="CE329" s="22" t="e">
        <f t="shared" si="120"/>
        <v>#NUM!</v>
      </c>
      <c r="CF329" s="22" t="e">
        <f t="shared" si="121"/>
        <v>#NUM!</v>
      </c>
      <c r="CI329" s="44">
        <f t="shared" si="177"/>
        <v>62</v>
      </c>
      <c r="CJ329" s="45">
        <f t="shared" si="178"/>
        <v>1.0821041362364843</v>
      </c>
      <c r="CM329" t="e">
        <f t="shared" si="122"/>
        <v>#NUM!</v>
      </c>
      <c r="CN329" t="e">
        <f t="shared" si="123"/>
        <v>#NUM!</v>
      </c>
      <c r="CO329" t="e">
        <f t="shared" si="124"/>
        <v>#NUM!</v>
      </c>
      <c r="CP329" t="e">
        <f t="shared" si="125"/>
        <v>#NUM!</v>
      </c>
      <c r="CQ329" t="e">
        <f t="shared" si="126"/>
        <v>#NUM!</v>
      </c>
      <c r="CR329" t="e">
        <f t="shared" si="127"/>
        <v>#NUM!</v>
      </c>
      <c r="CS329" t="e">
        <f t="shared" si="128"/>
        <v>#NUM!</v>
      </c>
      <c r="CT329" t="e">
        <f t="shared" si="129"/>
        <v>#NUM!</v>
      </c>
      <c r="CW329" t="e">
        <f t="shared" si="179"/>
        <v>#NUM!</v>
      </c>
      <c r="CX329" t="e">
        <f t="shared" si="180"/>
        <v>#NUM!</v>
      </c>
      <c r="CY329" t="e">
        <f t="shared" si="181"/>
        <v>#NUM!</v>
      </c>
      <c r="CZ329" t="e">
        <f t="shared" si="182"/>
        <v>#NUM!</v>
      </c>
      <c r="DA329" t="e">
        <f t="shared" si="183"/>
        <v>#NUM!</v>
      </c>
      <c r="DB329" t="e">
        <f t="shared" si="184"/>
        <v>#NUM!</v>
      </c>
      <c r="DC329" t="e">
        <f t="shared" si="185"/>
        <v>#NUM!</v>
      </c>
      <c r="DD329" t="e">
        <f t="shared" si="186"/>
        <v>#NUM!</v>
      </c>
    </row>
    <row r="330" spans="2:108">
      <c r="B330" s="30">
        <f t="shared" ref="B330:B361" si="196">B67</f>
        <v>64</v>
      </c>
      <c r="C330" s="31">
        <f t="shared" ref="C330:C361" si="197">-($J$25*((COS(C67-$F$25)+$K$25*COS(2*C67)-$L$25*COS(2*C67-$F$25)+$M$25*COS(2*(C67-$F$25)))))</f>
        <v>-286345.46550294949</v>
      </c>
      <c r="D330" s="31"/>
      <c r="E330" s="31">
        <f t="shared" ref="E330:E361" si="198">-($J$26*((COS(C67-$F$26)+$K$26*COS(2*C67)-$L$26*COS(2*C67-$F$26)+$M$26*COS(2*(C67-$F$26)))))</f>
        <v>1134114.154141891</v>
      </c>
      <c r="F330" s="31">
        <f t="shared" ref="F330:F361" si="199">-($J$27*((COS(C67-$F$27)+$K$27*COS(2*C67)-$L$27*COS(2*C67-$F$27)+$M$27*COS(2*(C67-$F$27)))))</f>
        <v>2056313.1484594643</v>
      </c>
      <c r="G330" s="31">
        <f t="shared" ref="G330:G361" si="200">-($J$28*((COS(C67-$F$28)+$K$28*COS(2*C67)-$L$28*COS(2*C67-$F$28)+$M$28*COS(2*(C67-$F$28)))))</f>
        <v>1248410.1090234269</v>
      </c>
      <c r="H330" s="31">
        <f t="shared" ref="H330:H361" si="201">-($J$29*((COS(C67-$F$29)+$K$29*COS(2*C67)-$L$29*COS(2*C67-$F$29)+$M$29*COS(2*(C67-$F$29)))))</f>
        <v>424931.83061352879</v>
      </c>
      <c r="I330" s="31">
        <f t="shared" ref="I330:I361" si="202">-($J$30*((COS(C67-$F$30)+$K$30*COS(2*C67)-$L$30*COS(2*C67-$F$30)+$M$30*COS(2*(C67-$F$30)))))</f>
        <v>-297619.20625809592</v>
      </c>
      <c r="J330" s="31">
        <f t="shared" ref="J330:J361" si="203">-($J$31*((COS(C67-$F$31)+$K$31*COS(2*C67)-$L$31*COS(2*C67-$F$31)+$M$31*COS(2*(C67-$F$31)))))</f>
        <v>-510335.05104873818</v>
      </c>
      <c r="K330" s="31">
        <f t="shared" ref="K330:K361" si="204">-($J$32*((COS(C67-$F$32)+$K$32*COS(2*C67)-$L$32*COS(2*C67-$F$32)+$M$32*COS(2*(C67-$F$32)))))</f>
        <v>212355.72047512684</v>
      </c>
      <c r="L330" s="17"/>
      <c r="N330" s="32">
        <f t="shared" ref="N330:N361" si="205">($B330-$C$25*2)</f>
        <v>-16</v>
      </c>
      <c r="O330" s="32">
        <f t="shared" ref="O330:O361" si="206">($B330-$C$26*2)</f>
        <v>-96</v>
      </c>
      <c r="P330" s="32"/>
      <c r="Q330" s="32">
        <f t="shared" ref="Q330:Q361" si="207">($B330-$C$27*2)</f>
        <v>-176</v>
      </c>
      <c r="R330" s="32">
        <f t="shared" ref="R330:R361" si="208">($B330-$C$28*2)</f>
        <v>-256</v>
      </c>
      <c r="S330" s="32">
        <f t="shared" ref="S330:S361" si="209">($B330-$C$29*2)</f>
        <v>-336</v>
      </c>
      <c r="T330" s="32">
        <f t="shared" ref="T330:T361" si="210">($B330-$C$30*2)</f>
        <v>-416</v>
      </c>
      <c r="U330" s="32">
        <f t="shared" ref="U330:U361" si="211">($B330-$C$31*2)</f>
        <v>-496</v>
      </c>
      <c r="V330" s="32">
        <f t="shared" ref="V330:V361" si="212">($B330-$C$32*2)</f>
        <v>-576</v>
      </c>
      <c r="W330">
        <f t="shared" si="130"/>
        <v>704</v>
      </c>
      <c r="X330">
        <f t="shared" si="131"/>
        <v>624</v>
      </c>
      <c r="Y330">
        <f t="shared" si="132"/>
        <v>544</v>
      </c>
      <c r="Z330">
        <f t="shared" si="133"/>
        <v>464</v>
      </c>
      <c r="AA330">
        <f t="shared" si="134"/>
        <v>384</v>
      </c>
      <c r="AB330">
        <f t="shared" si="135"/>
        <v>304</v>
      </c>
      <c r="AC330">
        <f t="shared" si="136"/>
        <v>224</v>
      </c>
      <c r="AD330">
        <f t="shared" si="137"/>
        <v>144</v>
      </c>
      <c r="AF330">
        <f t="shared" si="188"/>
        <v>0.12112009014040782</v>
      </c>
      <c r="AG330">
        <f t="shared" si="189"/>
        <v>2.1123209091971695</v>
      </c>
      <c r="AH330">
        <f t="shared" si="190"/>
        <v>1.7878700902455833</v>
      </c>
      <c r="AI330">
        <f t="shared" si="191"/>
        <v>2.1806817474071503</v>
      </c>
      <c r="AJ330">
        <f t="shared" si="192"/>
        <v>0.26561105572390387</v>
      </c>
      <c r="AK330">
        <f t="shared" si="193"/>
        <v>1.1763225395751733</v>
      </c>
      <c r="AL330">
        <f t="shared" si="194"/>
        <v>2.083827804338533</v>
      </c>
      <c r="AM330">
        <f t="shared" si="195"/>
        <v>2.0076976769650186</v>
      </c>
      <c r="AO330">
        <f t="shared" si="146"/>
        <v>2.414911273994682E-3</v>
      </c>
      <c r="AP330">
        <f t="shared" si="147"/>
        <v>4.2115784194030538E-2</v>
      </c>
      <c r="AQ330">
        <f t="shared" si="148"/>
        <v>3.5646833092403206E-2</v>
      </c>
      <c r="AR330">
        <f t="shared" si="149"/>
        <v>4.347877326299205E-2</v>
      </c>
      <c r="AS330">
        <f t="shared" si="150"/>
        <v>5.2957947126832071E-3</v>
      </c>
      <c r="AT330">
        <f t="shared" si="151"/>
        <v>2.3453702514430581E-2</v>
      </c>
      <c r="AU330">
        <f t="shared" si="152"/>
        <v>4.1547684219249571E-2</v>
      </c>
      <c r="AV330">
        <f t="shared" si="153"/>
        <v>4.0029789849522573E-2</v>
      </c>
      <c r="AX330" s="34">
        <f t="shared" si="187"/>
        <v>0</v>
      </c>
      <c r="AY330" s="34">
        <f t="shared" si="154"/>
        <v>0</v>
      </c>
      <c r="AZ330" s="34">
        <f t="shared" si="155"/>
        <v>0</v>
      </c>
      <c r="BA330" s="34">
        <f t="shared" si="156"/>
        <v>5281680.0473769587</v>
      </c>
      <c r="BB330" s="34">
        <f t="shared" si="157"/>
        <v>31422505.344293781</v>
      </c>
      <c r="BC330" s="34">
        <f t="shared" si="158"/>
        <v>125585.25230714625</v>
      </c>
      <c r="BD330" s="34">
        <f t="shared" si="159"/>
        <v>66457.217326898055</v>
      </c>
      <c r="BE330" s="34">
        <f t="shared" si="160"/>
        <v>79460.142999999996</v>
      </c>
      <c r="BG330" s="34">
        <f t="shared" si="161"/>
        <v>0</v>
      </c>
      <c r="BH330" s="34">
        <f t="shared" si="162"/>
        <v>0</v>
      </c>
      <c r="BI330" s="34">
        <f t="shared" si="163"/>
        <v>0</v>
      </c>
      <c r="BJ330" s="34">
        <f t="shared" si="164"/>
        <v>105306.96168783777</v>
      </c>
      <c r="BK330" s="34">
        <f t="shared" si="165"/>
        <v>626506.81918356195</v>
      </c>
      <c r="BL330" s="34">
        <f t="shared" si="166"/>
        <v>2503.9383746529716</v>
      </c>
      <c r="BM330" s="34">
        <f t="shared" si="167"/>
        <v>1325.0343784833356</v>
      </c>
      <c r="BN330" s="34">
        <f t="shared" si="168"/>
        <v>1584.288741376291</v>
      </c>
      <c r="BP330" s="34">
        <f t="shared" si="169"/>
        <v>-286345.46550294949</v>
      </c>
      <c r="BQ330" s="34">
        <f t="shared" si="170"/>
        <v>1134114.154141891</v>
      </c>
      <c r="BR330" s="34">
        <f t="shared" si="171"/>
        <v>2056313.1484594643</v>
      </c>
      <c r="BS330" s="34">
        <f t="shared" si="172"/>
        <v>1353717.0707112646</v>
      </c>
      <c r="BT330" s="34">
        <f t="shared" si="173"/>
        <v>1051438.6497970908</v>
      </c>
      <c r="BU330" s="34">
        <f t="shared" si="174"/>
        <v>-295115.26788344292</v>
      </c>
      <c r="BV330" s="34">
        <f t="shared" si="175"/>
        <v>-509010.01667025487</v>
      </c>
      <c r="BW330" s="34">
        <f t="shared" si="176"/>
        <v>213940.00921650312</v>
      </c>
      <c r="BY330" s="22" t="e">
        <f t="shared" ref="BY330:BY361" si="213">ASIN($G$3/$G$15*SIN(C67-$E$25)-$G$25/$H$25*SIN(E67))</f>
        <v>#NUM!</v>
      </c>
      <c r="BZ330" s="22" t="e">
        <f t="shared" ref="BZ330:BZ361" si="214">ASIN($G$3/$G$15*SIN(C67-$E$26)-$G$26/$H$26*SIN(E67))</f>
        <v>#NUM!</v>
      </c>
      <c r="CA330" s="22" t="e">
        <f t="shared" ref="CA330:CA361" si="215">ASIN($G$3/$G$15*SIN(C67-$E$27)-$G$27/$H$27*SIN(E67))</f>
        <v>#NUM!</v>
      </c>
      <c r="CB330" s="22" t="e">
        <f t="shared" ref="CB330:CB361" si="216">ASIN($G$3/$G$15*SIN(C67-$E$28)-$G$28/$H$28*SIN(E67))</f>
        <v>#NUM!</v>
      </c>
      <c r="CC330" s="22" t="e">
        <f t="shared" ref="CC330:CC361" si="217">ASIN($G$3/$G$15*SIN(C67-$E$29)-$G$29/$H$29*SIN(E67))</f>
        <v>#NUM!</v>
      </c>
      <c r="CD330" s="22" t="e">
        <f t="shared" ref="CD330:CD361" si="218">ASIN($G$3/$G$15*SIN(C67-$E$30)-$G$30/$H$30*SIN(E67))</f>
        <v>#NUM!</v>
      </c>
      <c r="CE330" s="22" t="e">
        <f t="shared" ref="CE330:CE361" si="219">ASIN($G$3/$G$15*SIN(C67-$E$31)-$G$31/$H$31*SIN(E67))</f>
        <v>#NUM!</v>
      </c>
      <c r="CF330" s="22" t="e">
        <f t="shared" ref="CF330:CF361" si="220">ASIN($G$3/$G$15*SIN(C67-$E$32)-$G$32/$H$32*SIN(E67))</f>
        <v>#NUM!</v>
      </c>
      <c r="CI330" s="44">
        <f t="shared" si="177"/>
        <v>64</v>
      </c>
      <c r="CJ330" s="45">
        <f t="shared" si="178"/>
        <v>1.1170107212763709</v>
      </c>
      <c r="CM330" t="e">
        <f t="shared" ref="CM330:CM361" si="221">BP330*$G$25/$G$4*SIN(BY330-$E67)/(COS($E67)*COS(BY330))</f>
        <v>#NUM!</v>
      </c>
      <c r="CN330" t="e">
        <f t="shared" ref="CN330:CN361" si="222">BQ330*$G$26/$G$4*SIN(BZ330-$E67)/(COS($E67)*COS(BZ330))</f>
        <v>#NUM!</v>
      </c>
      <c r="CO330" t="e">
        <f t="shared" ref="CO330:CO361" si="223">BR330*$G$27/$G$4*SIN(CA330-$E67)/(COS($E67)*COS(CA330))</f>
        <v>#NUM!</v>
      </c>
      <c r="CP330" t="e">
        <f t="shared" ref="CP330:CP361" si="224">BS330*$G$28/$G$4*SIN(CB330-$E67)/(COS($E67)*COS(CB330))</f>
        <v>#NUM!</v>
      </c>
      <c r="CQ330" t="e">
        <f t="shared" ref="CQ330:CQ361" si="225">BT330*$G$29/$G$4*SIN(CC330-$E67)/(COS($E67)*COS(CC330))</f>
        <v>#NUM!</v>
      </c>
      <c r="CR330" t="e">
        <f t="shared" ref="CR330:CR361" si="226">BU330*$G$30/$G$4*SIN(CD330-$E67)/(COS($E67)*COS(CD330))</f>
        <v>#NUM!</v>
      </c>
      <c r="CS330" t="e">
        <f t="shared" ref="CS330:CS361" si="227">BV330*$G$31/$G$4*SIN(CE330-$E67)/(COS($E67)*COS(CE330))</f>
        <v>#NUM!</v>
      </c>
      <c r="CT330" t="e">
        <f t="shared" ref="CT330:CT361" si="228">BW330*$G$32/$G$4*SIN(CF330-$E67)/(COS($E67)*COS(CF330))</f>
        <v>#NUM!</v>
      </c>
      <c r="CW330" t="e">
        <f t="shared" si="179"/>
        <v>#NUM!</v>
      </c>
      <c r="CX330" t="e">
        <f t="shared" si="180"/>
        <v>#NUM!</v>
      </c>
      <c r="CY330" t="e">
        <f t="shared" si="181"/>
        <v>#NUM!</v>
      </c>
      <c r="CZ330" t="e">
        <f t="shared" si="182"/>
        <v>#NUM!</v>
      </c>
      <c r="DA330" t="e">
        <f t="shared" si="183"/>
        <v>#NUM!</v>
      </c>
      <c r="DB330" t="e">
        <f t="shared" si="184"/>
        <v>#NUM!</v>
      </c>
      <c r="DC330" t="e">
        <f t="shared" si="185"/>
        <v>#NUM!</v>
      </c>
      <c r="DD330" t="e">
        <f t="shared" si="186"/>
        <v>#NUM!</v>
      </c>
    </row>
    <row r="331" spans="2:108">
      <c r="B331" s="30">
        <f t="shared" si="196"/>
        <v>66</v>
      </c>
      <c r="C331" s="31">
        <f t="shared" si="197"/>
        <v>-272972.12130983564</v>
      </c>
      <c r="D331" s="31"/>
      <c r="E331" s="31">
        <f t="shared" si="198"/>
        <v>1102937.6991435417</v>
      </c>
      <c r="F331" s="31">
        <f t="shared" si="199"/>
        <v>2045740.3866287938</v>
      </c>
      <c r="G331" s="31">
        <f t="shared" si="200"/>
        <v>1278544.1929356388</v>
      </c>
      <c r="H331" s="31">
        <f t="shared" si="201"/>
        <v>511726.54548493109</v>
      </c>
      <c r="I331" s="31">
        <f t="shared" si="202"/>
        <v>-149417.21113893826</v>
      </c>
      <c r="J331" s="31">
        <f t="shared" si="203"/>
        <v>-419736.71640468959</v>
      </c>
      <c r="K331" s="31">
        <f t="shared" si="204"/>
        <v>215706.79419192352</v>
      </c>
      <c r="L331" s="17"/>
      <c r="N331" s="32">
        <f t="shared" si="205"/>
        <v>-14</v>
      </c>
      <c r="O331" s="32">
        <f t="shared" si="206"/>
        <v>-94</v>
      </c>
      <c r="P331" s="32"/>
      <c r="Q331" s="32">
        <f t="shared" si="207"/>
        <v>-174</v>
      </c>
      <c r="R331" s="32">
        <f t="shared" si="208"/>
        <v>-254</v>
      </c>
      <c r="S331" s="32">
        <f t="shared" si="209"/>
        <v>-334</v>
      </c>
      <c r="T331" s="32">
        <f t="shared" si="210"/>
        <v>-414</v>
      </c>
      <c r="U331" s="32">
        <f t="shared" si="211"/>
        <v>-494</v>
      </c>
      <c r="V331" s="32">
        <f t="shared" si="212"/>
        <v>-574</v>
      </c>
      <c r="W331">
        <f t="shared" si="130"/>
        <v>706</v>
      </c>
      <c r="X331">
        <f t="shared" si="131"/>
        <v>626</v>
      </c>
      <c r="Y331">
        <f t="shared" si="132"/>
        <v>546</v>
      </c>
      <c r="Z331">
        <f t="shared" si="133"/>
        <v>466</v>
      </c>
      <c r="AA331">
        <f t="shared" si="134"/>
        <v>386</v>
      </c>
      <c r="AB331">
        <f t="shared" si="135"/>
        <v>306</v>
      </c>
      <c r="AC331">
        <f t="shared" si="136"/>
        <v>226</v>
      </c>
      <c r="AD331">
        <f t="shared" si="137"/>
        <v>146</v>
      </c>
      <c r="AF331">
        <f t="shared" si="188"/>
        <v>9.3179796762622363E-2</v>
      </c>
      <c r="AG331">
        <f t="shared" si="189"/>
        <v>2.0881997418876677</v>
      </c>
      <c r="AH331">
        <f t="shared" si="190"/>
        <v>1.7920598678864639</v>
      </c>
      <c r="AI331">
        <f t="shared" si="191"/>
        <v>2.1908846869770722</v>
      </c>
      <c r="AJ331">
        <f t="shared" si="192"/>
        <v>0.30923043899240726</v>
      </c>
      <c r="AK331">
        <f t="shared" si="193"/>
        <v>1.1134494394987968</v>
      </c>
      <c r="AL331">
        <f t="shared" si="194"/>
        <v>2.1015651581463954</v>
      </c>
      <c r="AM331">
        <f t="shared" si="195"/>
        <v>1.9881994610060156</v>
      </c>
      <c r="AO331">
        <f t="shared" si="146"/>
        <v>1.8578333408581153E-3</v>
      </c>
      <c r="AP331">
        <f t="shared" si="147"/>
        <v>4.1634852592922073E-2</v>
      </c>
      <c r="AQ331">
        <f t="shared" si="148"/>
        <v>3.5730369533374842E-2</v>
      </c>
      <c r="AR331">
        <f t="shared" si="149"/>
        <v>4.3682201065652439E-2</v>
      </c>
      <c r="AS331">
        <f t="shared" si="150"/>
        <v>6.1654847888521777E-3</v>
      </c>
      <c r="AT331">
        <f t="shared" si="151"/>
        <v>2.2200128825462663E-2</v>
      </c>
      <c r="AU331">
        <f t="shared" si="152"/>
        <v>4.1901334349725733E-2</v>
      </c>
      <c r="AV331">
        <f t="shared" si="153"/>
        <v>3.9641031374462045E-2</v>
      </c>
      <c r="AX331" s="34">
        <f t="shared" si="187"/>
        <v>0</v>
      </c>
      <c r="AY331" s="34">
        <f t="shared" si="154"/>
        <v>0</v>
      </c>
      <c r="AZ331" s="34">
        <f t="shared" si="155"/>
        <v>0</v>
      </c>
      <c r="BA331" s="34">
        <f t="shared" si="156"/>
        <v>5255190.459707099</v>
      </c>
      <c r="BB331" s="34">
        <f t="shared" si="157"/>
        <v>28787763.560125194</v>
      </c>
      <c r="BC331" s="34">
        <f t="shared" si="158"/>
        <v>133023.36627784619</v>
      </c>
      <c r="BD331" s="34">
        <f t="shared" si="159"/>
        <v>65803.724797595438</v>
      </c>
      <c r="BE331" s="34">
        <f t="shared" si="160"/>
        <v>79460.142999999996</v>
      </c>
      <c r="BG331" s="34">
        <f t="shared" si="161"/>
        <v>0</v>
      </c>
      <c r="BH331" s="34">
        <f t="shared" si="162"/>
        <v>0</v>
      </c>
      <c r="BI331" s="34">
        <f t="shared" si="163"/>
        <v>0</v>
      </c>
      <c r="BJ331" s="34">
        <f t="shared" si="164"/>
        <v>104778.80815167993</v>
      </c>
      <c r="BK331" s="34">
        <f t="shared" si="165"/>
        <v>573974.92599162576</v>
      </c>
      <c r="BL331" s="34">
        <f t="shared" si="166"/>
        <v>2652.2406527001381</v>
      </c>
      <c r="BM331" s="34">
        <f t="shared" si="167"/>
        <v>1312.0049423703442</v>
      </c>
      <c r="BN331" s="34">
        <f t="shared" si="168"/>
        <v>1584.288741376291</v>
      </c>
      <c r="BP331" s="34">
        <f t="shared" si="169"/>
        <v>-272972.12130983564</v>
      </c>
      <c r="BQ331" s="34">
        <f t="shared" si="170"/>
        <v>1102937.6991435417</v>
      </c>
      <c r="BR331" s="34">
        <f t="shared" si="171"/>
        <v>2045740.3866287938</v>
      </c>
      <c r="BS331" s="34">
        <f t="shared" si="172"/>
        <v>1383323.0010873186</v>
      </c>
      <c r="BT331" s="34">
        <f t="shared" si="173"/>
        <v>1085701.4714765567</v>
      </c>
      <c r="BU331" s="34">
        <f t="shared" si="174"/>
        <v>-146764.97048623813</v>
      </c>
      <c r="BV331" s="34">
        <f t="shared" si="175"/>
        <v>-418424.71146231925</v>
      </c>
      <c r="BW331" s="34">
        <f t="shared" si="176"/>
        <v>217291.0829332998</v>
      </c>
      <c r="BY331" s="22" t="e">
        <f t="shared" si="213"/>
        <v>#NUM!</v>
      </c>
      <c r="BZ331" s="22" t="e">
        <f t="shared" si="214"/>
        <v>#NUM!</v>
      </c>
      <c r="CA331" s="22" t="e">
        <f t="shared" si="215"/>
        <v>#NUM!</v>
      </c>
      <c r="CB331" s="22" t="e">
        <f t="shared" si="216"/>
        <v>#NUM!</v>
      </c>
      <c r="CC331" s="22" t="e">
        <f t="shared" si="217"/>
        <v>#NUM!</v>
      </c>
      <c r="CD331" s="22" t="e">
        <f t="shared" si="218"/>
        <v>#NUM!</v>
      </c>
      <c r="CE331" s="22" t="e">
        <f t="shared" si="219"/>
        <v>#NUM!</v>
      </c>
      <c r="CF331" s="22" t="e">
        <f t="shared" si="220"/>
        <v>#NUM!</v>
      </c>
      <c r="CI331" s="44">
        <f t="shared" si="177"/>
        <v>66</v>
      </c>
      <c r="CJ331" s="45">
        <f t="shared" si="178"/>
        <v>1.1519173063162575</v>
      </c>
      <c r="CM331" t="e">
        <f t="shared" si="221"/>
        <v>#NUM!</v>
      </c>
      <c r="CN331" t="e">
        <f t="shared" si="222"/>
        <v>#NUM!</v>
      </c>
      <c r="CO331" t="e">
        <f t="shared" si="223"/>
        <v>#NUM!</v>
      </c>
      <c r="CP331" t="e">
        <f t="shared" si="224"/>
        <v>#NUM!</v>
      </c>
      <c r="CQ331" t="e">
        <f t="shared" si="225"/>
        <v>#NUM!</v>
      </c>
      <c r="CR331" t="e">
        <f t="shared" si="226"/>
        <v>#NUM!</v>
      </c>
      <c r="CS331" t="e">
        <f t="shared" si="227"/>
        <v>#NUM!</v>
      </c>
      <c r="CT331" t="e">
        <f t="shared" si="228"/>
        <v>#NUM!</v>
      </c>
      <c r="CW331" t="e">
        <f t="shared" si="179"/>
        <v>#NUM!</v>
      </c>
      <c r="CX331" t="e">
        <f t="shared" si="180"/>
        <v>#NUM!</v>
      </c>
      <c r="CY331" t="e">
        <f t="shared" si="181"/>
        <v>#NUM!</v>
      </c>
      <c r="CZ331" t="e">
        <f t="shared" si="182"/>
        <v>#NUM!</v>
      </c>
      <c r="DA331" t="e">
        <f t="shared" si="183"/>
        <v>#NUM!</v>
      </c>
      <c r="DB331" t="e">
        <f t="shared" si="184"/>
        <v>#NUM!</v>
      </c>
      <c r="DC331" t="e">
        <f t="shared" si="185"/>
        <v>#NUM!</v>
      </c>
      <c r="DD331" t="e">
        <f t="shared" si="186"/>
        <v>#NUM!</v>
      </c>
    </row>
    <row r="332" spans="2:108">
      <c r="B332" s="30">
        <f t="shared" si="196"/>
        <v>68</v>
      </c>
      <c r="C332" s="31">
        <f t="shared" si="197"/>
        <v>-258980.71458394462</v>
      </c>
      <c r="D332" s="31"/>
      <c r="E332" s="31">
        <f t="shared" si="198"/>
        <v>1065619.384176106</v>
      </c>
      <c r="F332" s="31">
        <f t="shared" si="199"/>
        <v>2024735.4669530224</v>
      </c>
      <c r="G332" s="31">
        <f t="shared" si="200"/>
        <v>1302504.5840464393</v>
      </c>
      <c r="H332" s="31">
        <f t="shared" si="201"/>
        <v>596578.33814770635</v>
      </c>
      <c r="I332" s="31">
        <f t="shared" si="202"/>
        <v>300.37470948719039</v>
      </c>
      <c r="J332" s="31">
        <f t="shared" si="203"/>
        <v>-326436.88245467877</v>
      </c>
      <c r="K332" s="31">
        <f t="shared" si="204"/>
        <v>218225.26637355608</v>
      </c>
      <c r="L332" s="17"/>
      <c r="N332" s="32">
        <f t="shared" si="205"/>
        <v>-12</v>
      </c>
      <c r="O332" s="32">
        <f t="shared" si="206"/>
        <v>-92</v>
      </c>
      <c r="P332" s="32"/>
      <c r="Q332" s="32">
        <f t="shared" si="207"/>
        <v>-172</v>
      </c>
      <c r="R332" s="32">
        <f t="shared" si="208"/>
        <v>-252</v>
      </c>
      <c r="S332" s="32">
        <f t="shared" si="209"/>
        <v>-332</v>
      </c>
      <c r="T332" s="32">
        <f t="shared" si="210"/>
        <v>-412</v>
      </c>
      <c r="U332" s="32">
        <f t="shared" si="211"/>
        <v>-492</v>
      </c>
      <c r="V332" s="32">
        <f t="shared" si="212"/>
        <v>-572</v>
      </c>
      <c r="W332">
        <f t="shared" si="130"/>
        <v>708</v>
      </c>
      <c r="X332">
        <f t="shared" si="131"/>
        <v>628</v>
      </c>
      <c r="Y332">
        <f t="shared" si="132"/>
        <v>548</v>
      </c>
      <c r="Z332">
        <f t="shared" si="133"/>
        <v>468</v>
      </c>
      <c r="AA332">
        <f t="shared" si="134"/>
        <v>388</v>
      </c>
      <c r="AB332">
        <f t="shared" si="135"/>
        <v>308</v>
      </c>
      <c r="AC332">
        <f t="shared" si="136"/>
        <v>228</v>
      </c>
      <c r="AD332">
        <f t="shared" si="137"/>
        <v>148</v>
      </c>
      <c r="AF332">
        <f t="shared" si="188"/>
        <v>6.8744605706307832E-2</v>
      </c>
      <c r="AG332">
        <f t="shared" si="189"/>
        <v>2.061254588883652</v>
      </c>
      <c r="AH332">
        <f t="shared" si="190"/>
        <v>1.7978830507253993</v>
      </c>
      <c r="AI332">
        <f t="shared" si="191"/>
        <v>2.198434517735484</v>
      </c>
      <c r="AJ332">
        <f t="shared" si="192"/>
        <v>0.35553543469087429</v>
      </c>
      <c r="AK332">
        <f t="shared" si="193"/>
        <v>1.0503577300416325</v>
      </c>
      <c r="AL332">
        <f t="shared" si="194"/>
        <v>2.1184505184442988</v>
      </c>
      <c r="AM332">
        <f t="shared" si="195"/>
        <v>1.9688396183115633</v>
      </c>
      <c r="AO332">
        <f t="shared" si="146"/>
        <v>1.3706406852408487E-3</v>
      </c>
      <c r="AP332">
        <f t="shared" si="147"/>
        <v>4.1097615923980715E-2</v>
      </c>
      <c r="AQ332">
        <f t="shared" si="148"/>
        <v>3.584647306229375E-2</v>
      </c>
      <c r="AR332">
        <f t="shared" si="149"/>
        <v>4.3832730770461147E-2</v>
      </c>
      <c r="AS332">
        <f t="shared" si="150"/>
        <v>7.0887210250940233E-3</v>
      </c>
      <c r="AT332">
        <f t="shared" si="151"/>
        <v>2.0942196468517756E-2</v>
      </c>
      <c r="AU332">
        <f t="shared" si="152"/>
        <v>4.2237997300534291E-2</v>
      </c>
      <c r="AV332">
        <f t="shared" si="153"/>
        <v>3.9255031807161528E-2</v>
      </c>
      <c r="AX332" s="34">
        <f t="shared" si="187"/>
        <v>0</v>
      </c>
      <c r="AY332" s="34">
        <f t="shared" si="154"/>
        <v>0</v>
      </c>
      <c r="AZ332" s="34">
        <f t="shared" si="155"/>
        <v>0</v>
      </c>
      <c r="BA332" s="34">
        <f t="shared" si="156"/>
        <v>5235743.110798209</v>
      </c>
      <c r="BB332" s="34">
        <f t="shared" si="157"/>
        <v>26398083.718497653</v>
      </c>
      <c r="BC332" s="34">
        <f t="shared" si="158"/>
        <v>141293.68109938534</v>
      </c>
      <c r="BD332" s="34">
        <f t="shared" si="159"/>
        <v>65191.943777006876</v>
      </c>
      <c r="BE332" s="34">
        <f t="shared" si="160"/>
        <v>79460.142999999996</v>
      </c>
      <c r="BG332" s="34">
        <f t="shared" si="161"/>
        <v>0</v>
      </c>
      <c r="BH332" s="34">
        <f t="shared" si="162"/>
        <v>0</v>
      </c>
      <c r="BI332" s="34">
        <f t="shared" si="163"/>
        <v>0</v>
      </c>
      <c r="BJ332" s="34">
        <f t="shared" si="164"/>
        <v>104391.06387180906</v>
      </c>
      <c r="BK332" s="34">
        <f t="shared" si="165"/>
        <v>526329.11608433188</v>
      </c>
      <c r="BL332" s="34">
        <f t="shared" si="166"/>
        <v>2817.1354812861118</v>
      </c>
      <c r="BM332" s="34">
        <f t="shared" si="167"/>
        <v>1299.8071568326798</v>
      </c>
      <c r="BN332" s="34">
        <f t="shared" si="168"/>
        <v>1584.288741376291</v>
      </c>
      <c r="BP332" s="34">
        <f t="shared" si="169"/>
        <v>-258980.71458394462</v>
      </c>
      <c r="BQ332" s="34">
        <f t="shared" si="170"/>
        <v>1065619.384176106</v>
      </c>
      <c r="BR332" s="34">
        <f t="shared" si="171"/>
        <v>2024735.4669530224</v>
      </c>
      <c r="BS332" s="34">
        <f t="shared" si="172"/>
        <v>1406895.6479182483</v>
      </c>
      <c r="BT332" s="34">
        <f t="shared" si="173"/>
        <v>1122907.4542320382</v>
      </c>
      <c r="BU332" s="34">
        <f t="shared" si="174"/>
        <v>3117.5101907733024</v>
      </c>
      <c r="BV332" s="34">
        <f t="shared" si="175"/>
        <v>-325137.07529784611</v>
      </c>
      <c r="BW332" s="34">
        <f t="shared" si="176"/>
        <v>219809.55511493236</v>
      </c>
      <c r="BY332" s="22" t="e">
        <f t="shared" si="213"/>
        <v>#NUM!</v>
      </c>
      <c r="BZ332" s="22" t="e">
        <f t="shared" si="214"/>
        <v>#NUM!</v>
      </c>
      <c r="CA332" s="22" t="e">
        <f t="shared" si="215"/>
        <v>#NUM!</v>
      </c>
      <c r="CB332" s="22" t="e">
        <f t="shared" si="216"/>
        <v>#NUM!</v>
      </c>
      <c r="CC332" s="22" t="e">
        <f t="shared" si="217"/>
        <v>#NUM!</v>
      </c>
      <c r="CD332" s="22" t="e">
        <f t="shared" si="218"/>
        <v>#NUM!</v>
      </c>
      <c r="CE332" s="22" t="e">
        <f t="shared" si="219"/>
        <v>#NUM!</v>
      </c>
      <c r="CF332" s="22" t="e">
        <f t="shared" si="220"/>
        <v>#NUM!</v>
      </c>
      <c r="CI332" s="44">
        <f t="shared" si="177"/>
        <v>68</v>
      </c>
      <c r="CJ332" s="45">
        <f t="shared" si="178"/>
        <v>1.1868238913561442</v>
      </c>
      <c r="CM332" t="e">
        <f t="shared" si="221"/>
        <v>#NUM!</v>
      </c>
      <c r="CN332" t="e">
        <f t="shared" si="222"/>
        <v>#NUM!</v>
      </c>
      <c r="CO332" t="e">
        <f t="shared" si="223"/>
        <v>#NUM!</v>
      </c>
      <c r="CP332" t="e">
        <f t="shared" si="224"/>
        <v>#NUM!</v>
      </c>
      <c r="CQ332" t="e">
        <f t="shared" si="225"/>
        <v>#NUM!</v>
      </c>
      <c r="CR332" t="e">
        <f t="shared" si="226"/>
        <v>#NUM!</v>
      </c>
      <c r="CS332" t="e">
        <f t="shared" si="227"/>
        <v>#NUM!</v>
      </c>
      <c r="CT332" t="e">
        <f t="shared" si="228"/>
        <v>#NUM!</v>
      </c>
      <c r="CW332" t="e">
        <f t="shared" si="179"/>
        <v>#NUM!</v>
      </c>
      <c r="CX332" t="e">
        <f t="shared" si="180"/>
        <v>#NUM!</v>
      </c>
      <c r="CY332" t="e">
        <f t="shared" si="181"/>
        <v>#NUM!</v>
      </c>
      <c r="CZ332" t="e">
        <f t="shared" si="182"/>
        <v>#NUM!</v>
      </c>
      <c r="DA332" t="e">
        <f t="shared" si="183"/>
        <v>#NUM!</v>
      </c>
      <c r="DB332" t="e">
        <f t="shared" si="184"/>
        <v>#NUM!</v>
      </c>
      <c r="DC332" t="e">
        <f t="shared" si="185"/>
        <v>#NUM!</v>
      </c>
      <c r="DD332" t="e">
        <f t="shared" si="186"/>
        <v>#NUM!</v>
      </c>
    </row>
    <row r="333" spans="2:108">
      <c r="B333" s="30">
        <f t="shared" si="196"/>
        <v>70</v>
      </c>
      <c r="C333" s="31">
        <f t="shared" si="197"/>
        <v>-244426.85992015532</v>
      </c>
      <c r="D333" s="31"/>
      <c r="E333" s="31">
        <f t="shared" si="198"/>
        <v>1022334.8017625681</v>
      </c>
      <c r="F333" s="31">
        <f t="shared" si="199"/>
        <v>1993378.6457761105</v>
      </c>
      <c r="G333" s="31">
        <f t="shared" si="200"/>
        <v>1320146.9435823855</v>
      </c>
      <c r="H333" s="31">
        <f t="shared" si="201"/>
        <v>679053.60162509163</v>
      </c>
      <c r="I333" s="31">
        <f t="shared" si="202"/>
        <v>150800.7732972815</v>
      </c>
      <c r="J333" s="31">
        <f t="shared" si="203"/>
        <v>-230875.04058708326</v>
      </c>
      <c r="K333" s="31">
        <f t="shared" si="204"/>
        <v>219925.30340520415</v>
      </c>
      <c r="L333" s="17"/>
      <c r="N333" s="32">
        <f t="shared" si="205"/>
        <v>-10</v>
      </c>
      <c r="O333" s="32">
        <f t="shared" si="206"/>
        <v>-90</v>
      </c>
      <c r="P333" s="32"/>
      <c r="Q333" s="32">
        <f t="shared" si="207"/>
        <v>-170</v>
      </c>
      <c r="R333" s="32">
        <f t="shared" si="208"/>
        <v>-250</v>
      </c>
      <c r="S333" s="32">
        <f t="shared" si="209"/>
        <v>-330</v>
      </c>
      <c r="T333" s="32">
        <f t="shared" si="210"/>
        <v>-410</v>
      </c>
      <c r="U333" s="32">
        <f t="shared" si="211"/>
        <v>-490</v>
      </c>
      <c r="V333" s="32">
        <f t="shared" si="212"/>
        <v>-570</v>
      </c>
      <c r="W333">
        <f t="shared" si="130"/>
        <v>710</v>
      </c>
      <c r="X333">
        <f t="shared" si="131"/>
        <v>630</v>
      </c>
      <c r="Y333">
        <f t="shared" si="132"/>
        <v>550</v>
      </c>
      <c r="Z333">
        <f t="shared" si="133"/>
        <v>470</v>
      </c>
      <c r="AA333">
        <f t="shared" si="134"/>
        <v>390</v>
      </c>
      <c r="AB333">
        <f t="shared" si="135"/>
        <v>310</v>
      </c>
      <c r="AC333">
        <f t="shared" si="136"/>
        <v>230</v>
      </c>
      <c r="AD333">
        <f t="shared" si="137"/>
        <v>150</v>
      </c>
      <c r="AF333">
        <f t="shared" si="188"/>
        <v>4.7907966573012675E-2</v>
      </c>
      <c r="AG333">
        <f t="shared" si="189"/>
        <v>2.0315030945907271</v>
      </c>
      <c r="AH333">
        <f t="shared" si="190"/>
        <v>1.8052974018232977</v>
      </c>
      <c r="AI333">
        <f t="shared" si="191"/>
        <v>2.2034032713863545</v>
      </c>
      <c r="AJ333">
        <f t="shared" si="192"/>
        <v>0.40435210712101644</v>
      </c>
      <c r="AK333">
        <f t="shared" si="193"/>
        <v>0.9872639144410944</v>
      </c>
      <c r="AL333">
        <f t="shared" si="194"/>
        <v>2.1343184039267231</v>
      </c>
      <c r="AM333">
        <f t="shared" si="195"/>
        <v>1.9497744401743471</v>
      </c>
      <c r="AO333">
        <f t="shared" si="146"/>
        <v>9.5519651989369912E-4</v>
      </c>
      <c r="AP333">
        <f t="shared" si="147"/>
        <v>4.0504425984121163E-2</v>
      </c>
      <c r="AQ333">
        <f t="shared" si="148"/>
        <v>3.5994301552471665E-2</v>
      </c>
      <c r="AR333">
        <f t="shared" si="149"/>
        <v>4.3931798556781976E-2</v>
      </c>
      <c r="AS333">
        <f t="shared" si="150"/>
        <v>8.062035464290648E-3</v>
      </c>
      <c r="AT333">
        <f t="shared" si="151"/>
        <v>1.9684222118957321E-2</v>
      </c>
      <c r="AU333">
        <f t="shared" si="152"/>
        <v>4.2554373679560609E-2</v>
      </c>
      <c r="AV333">
        <f t="shared" si="153"/>
        <v>3.8874907307824488E-2</v>
      </c>
      <c r="AX333" s="34">
        <f t="shared" si="187"/>
        <v>0</v>
      </c>
      <c r="AY333" s="34">
        <f t="shared" si="154"/>
        <v>0</v>
      </c>
      <c r="AZ333" s="34">
        <f t="shared" si="155"/>
        <v>0</v>
      </c>
      <c r="BA333" s="34">
        <f t="shared" si="156"/>
        <v>5223015.0706017772</v>
      </c>
      <c r="BB333" s="34">
        <f t="shared" si="157"/>
        <v>24241096.466468494</v>
      </c>
      <c r="BC333" s="34">
        <f t="shared" si="158"/>
        <v>150502.52329299285</v>
      </c>
      <c r="BD333" s="34">
        <f t="shared" si="159"/>
        <v>64625.993721368104</v>
      </c>
      <c r="BE333" s="34">
        <f t="shared" si="160"/>
        <v>79460.142999999996</v>
      </c>
      <c r="BG333" s="34">
        <f t="shared" si="161"/>
        <v>0</v>
      </c>
      <c r="BH333" s="34">
        <f t="shared" si="162"/>
        <v>0</v>
      </c>
      <c r="BI333" s="34">
        <f t="shared" si="163"/>
        <v>0</v>
      </c>
      <c r="BJ333" s="34">
        <f t="shared" si="164"/>
        <v>104137.29021848211</v>
      </c>
      <c r="BK333" s="34">
        <f t="shared" si="165"/>
        <v>483322.76737083931</v>
      </c>
      <c r="BL333" s="34">
        <f t="shared" si="166"/>
        <v>3000.742815197445</v>
      </c>
      <c r="BM333" s="34">
        <f t="shared" si="167"/>
        <v>1288.5231562321549</v>
      </c>
      <c r="BN333" s="34">
        <f t="shared" si="168"/>
        <v>1584.288741376291</v>
      </c>
      <c r="BP333" s="34">
        <f t="shared" si="169"/>
        <v>-244426.85992015532</v>
      </c>
      <c r="BQ333" s="34">
        <f t="shared" si="170"/>
        <v>1022334.8017625681</v>
      </c>
      <c r="BR333" s="34">
        <f t="shared" si="171"/>
        <v>1993378.6457761105</v>
      </c>
      <c r="BS333" s="34">
        <f t="shared" si="172"/>
        <v>1424284.2338008676</v>
      </c>
      <c r="BT333" s="34">
        <f t="shared" si="173"/>
        <v>1162376.368995931</v>
      </c>
      <c r="BU333" s="34">
        <f t="shared" si="174"/>
        <v>153801.51611247894</v>
      </c>
      <c r="BV333" s="34">
        <f t="shared" si="175"/>
        <v>-229586.51743085112</v>
      </c>
      <c r="BW333" s="34">
        <f t="shared" si="176"/>
        <v>221509.59214658043</v>
      </c>
      <c r="BY333" s="22" t="e">
        <f t="shared" si="213"/>
        <v>#NUM!</v>
      </c>
      <c r="BZ333" s="22" t="e">
        <f t="shared" si="214"/>
        <v>#NUM!</v>
      </c>
      <c r="CA333" s="22" t="e">
        <f t="shared" si="215"/>
        <v>#NUM!</v>
      </c>
      <c r="CB333" s="22" t="e">
        <f t="shared" si="216"/>
        <v>#NUM!</v>
      </c>
      <c r="CC333" s="22" t="e">
        <f t="shared" si="217"/>
        <v>#NUM!</v>
      </c>
      <c r="CD333" s="22" t="e">
        <f t="shared" si="218"/>
        <v>#NUM!</v>
      </c>
      <c r="CE333" s="22" t="e">
        <f t="shared" si="219"/>
        <v>#NUM!</v>
      </c>
      <c r="CF333" s="22" t="e">
        <f t="shared" si="220"/>
        <v>#NUM!</v>
      </c>
      <c r="CI333" s="44">
        <f t="shared" si="177"/>
        <v>70</v>
      </c>
      <c r="CJ333" s="45">
        <f t="shared" si="178"/>
        <v>1.2217304763960306</v>
      </c>
      <c r="CM333" t="e">
        <f t="shared" si="221"/>
        <v>#NUM!</v>
      </c>
      <c r="CN333" t="e">
        <f t="shared" si="222"/>
        <v>#NUM!</v>
      </c>
      <c r="CO333" t="e">
        <f t="shared" si="223"/>
        <v>#NUM!</v>
      </c>
      <c r="CP333" t="e">
        <f t="shared" si="224"/>
        <v>#NUM!</v>
      </c>
      <c r="CQ333" t="e">
        <f t="shared" si="225"/>
        <v>#NUM!</v>
      </c>
      <c r="CR333" t="e">
        <f t="shared" si="226"/>
        <v>#NUM!</v>
      </c>
      <c r="CS333" t="e">
        <f t="shared" si="227"/>
        <v>#NUM!</v>
      </c>
      <c r="CT333" t="e">
        <f t="shared" si="228"/>
        <v>#NUM!</v>
      </c>
      <c r="CW333" t="e">
        <f t="shared" si="179"/>
        <v>#NUM!</v>
      </c>
      <c r="CX333" t="e">
        <f t="shared" si="180"/>
        <v>#NUM!</v>
      </c>
      <c r="CY333" t="e">
        <f t="shared" si="181"/>
        <v>#NUM!</v>
      </c>
      <c r="CZ333" t="e">
        <f t="shared" si="182"/>
        <v>#NUM!</v>
      </c>
      <c r="DA333" t="e">
        <f t="shared" si="183"/>
        <v>#NUM!</v>
      </c>
      <c r="DB333" t="e">
        <f t="shared" si="184"/>
        <v>#NUM!</v>
      </c>
      <c r="DC333" t="e">
        <f t="shared" si="185"/>
        <v>#NUM!</v>
      </c>
      <c r="DD333" t="e">
        <f t="shared" si="186"/>
        <v>#NUM!</v>
      </c>
    </row>
    <row r="334" spans="2:108">
      <c r="B334" s="30">
        <f t="shared" si="196"/>
        <v>72</v>
      </c>
      <c r="C334" s="31">
        <f t="shared" si="197"/>
        <v>-229368.0601381122</v>
      </c>
      <c r="D334" s="31"/>
      <c r="E334" s="31">
        <f t="shared" si="198"/>
        <v>973289.55530568189</v>
      </c>
      <c r="F334" s="31">
        <f t="shared" si="199"/>
        <v>1951801.2069235377</v>
      </c>
      <c r="G334" s="31">
        <f t="shared" si="200"/>
        <v>1331357.6799099054</v>
      </c>
      <c r="H334" s="31">
        <f t="shared" si="201"/>
        <v>758729.66150075058</v>
      </c>
      <c r="I334" s="31">
        <f t="shared" si="202"/>
        <v>301346.43732990877</v>
      </c>
      <c r="J334" s="31">
        <f t="shared" si="203"/>
        <v>-133502.52075564986</v>
      </c>
      <c r="K334" s="31">
        <f t="shared" si="204"/>
        <v>220824.76083221045</v>
      </c>
      <c r="L334" s="17"/>
      <c r="N334" s="32">
        <f t="shared" si="205"/>
        <v>-8</v>
      </c>
      <c r="O334" s="32">
        <f t="shared" si="206"/>
        <v>-88</v>
      </c>
      <c r="P334" s="32"/>
      <c r="Q334" s="32">
        <f t="shared" si="207"/>
        <v>-168</v>
      </c>
      <c r="R334" s="32">
        <f t="shared" si="208"/>
        <v>-248</v>
      </c>
      <c r="S334" s="32">
        <f t="shared" si="209"/>
        <v>-328</v>
      </c>
      <c r="T334" s="32">
        <f t="shared" si="210"/>
        <v>-408</v>
      </c>
      <c r="U334" s="32">
        <f t="shared" si="211"/>
        <v>-488</v>
      </c>
      <c r="V334" s="32">
        <f t="shared" si="212"/>
        <v>-568</v>
      </c>
      <c r="W334">
        <f t="shared" si="130"/>
        <v>712</v>
      </c>
      <c r="X334">
        <f t="shared" si="131"/>
        <v>632</v>
      </c>
      <c r="Y334">
        <f t="shared" si="132"/>
        <v>552</v>
      </c>
      <c r="Z334">
        <f t="shared" si="133"/>
        <v>472</v>
      </c>
      <c r="AA334">
        <f t="shared" si="134"/>
        <v>392</v>
      </c>
      <c r="AB334">
        <f t="shared" si="135"/>
        <v>312</v>
      </c>
      <c r="AC334">
        <f t="shared" si="136"/>
        <v>232</v>
      </c>
      <c r="AD334">
        <f t="shared" si="137"/>
        <v>152</v>
      </c>
      <c r="AF334">
        <f t="shared" si="188"/>
        <v>3.0749682056067564E-2</v>
      </c>
      <c r="AG334">
        <f t="shared" si="189"/>
        <v>1.9989764370180401</v>
      </c>
      <c r="AH334">
        <f t="shared" si="190"/>
        <v>1.8142489992157835</v>
      </c>
      <c r="AI334">
        <f t="shared" si="191"/>
        <v>2.2058743270697532</v>
      </c>
      <c r="AJ334">
        <f t="shared" si="192"/>
        <v>0.45549779072042079</v>
      </c>
      <c r="AK334">
        <f t="shared" si="193"/>
        <v>0.92438695139691696</v>
      </c>
      <c r="AL334">
        <f t="shared" si="194"/>
        <v>2.1490056327602702</v>
      </c>
      <c r="AM334">
        <f t="shared" si="195"/>
        <v>1.9311554141476301</v>
      </c>
      <c r="AO334">
        <f t="shared" si="146"/>
        <v>6.1309196338003565E-4</v>
      </c>
      <c r="AP334">
        <f t="shared" si="147"/>
        <v>3.9855904405359216E-2</v>
      </c>
      <c r="AQ334">
        <f t="shared" si="148"/>
        <v>3.6172779899361233E-2</v>
      </c>
      <c r="AR334">
        <f t="shared" si="149"/>
        <v>4.3981066850931949E-2</v>
      </c>
      <c r="AS334">
        <f t="shared" si="150"/>
        <v>9.0817860919295921E-3</v>
      </c>
      <c r="AT334">
        <f t="shared" si="151"/>
        <v>1.8430571409534063E-2</v>
      </c>
      <c r="AU334">
        <f t="shared" si="152"/>
        <v>4.284720994192432E-2</v>
      </c>
      <c r="AV334">
        <f t="shared" si="153"/>
        <v>3.8503678258947495E-2</v>
      </c>
      <c r="AX334" s="34">
        <f t="shared" si="187"/>
        <v>0</v>
      </c>
      <c r="AY334" s="34">
        <f t="shared" si="154"/>
        <v>0</v>
      </c>
      <c r="AZ334" s="34">
        <f t="shared" si="155"/>
        <v>0</v>
      </c>
      <c r="BA334" s="34">
        <f t="shared" si="156"/>
        <v>5216705.96640772</v>
      </c>
      <c r="BB334" s="34">
        <f t="shared" si="157"/>
        <v>22300570.862351883</v>
      </c>
      <c r="BC334" s="34">
        <f t="shared" si="158"/>
        <v>160771.53813128165</v>
      </c>
      <c r="BD334" s="34">
        <f t="shared" si="159"/>
        <v>64109.730436226484</v>
      </c>
      <c r="BE334" s="34">
        <f t="shared" si="160"/>
        <v>79460.142999999996</v>
      </c>
      <c r="BG334" s="34">
        <f t="shared" si="161"/>
        <v>0</v>
      </c>
      <c r="BH334" s="34">
        <f t="shared" si="162"/>
        <v>0</v>
      </c>
      <c r="BI334" s="34">
        <f t="shared" si="163"/>
        <v>0</v>
      </c>
      <c r="BJ334" s="34">
        <f t="shared" si="164"/>
        <v>104011.49831369263</v>
      </c>
      <c r="BK334" s="34">
        <f t="shared" si="165"/>
        <v>444632.26480083552</v>
      </c>
      <c r="BL334" s="34">
        <f t="shared" si="166"/>
        <v>3205.4880368782947</v>
      </c>
      <c r="BM334" s="34">
        <f t="shared" si="167"/>
        <v>1278.2298182219802</v>
      </c>
      <c r="BN334" s="34">
        <f t="shared" si="168"/>
        <v>1584.288741376291</v>
      </c>
      <c r="BP334" s="34">
        <f t="shared" si="169"/>
        <v>-229368.0601381122</v>
      </c>
      <c r="BQ334" s="34">
        <f t="shared" si="170"/>
        <v>973289.55530568189</v>
      </c>
      <c r="BR334" s="34">
        <f t="shared" si="171"/>
        <v>1951801.2069235377</v>
      </c>
      <c r="BS334" s="34">
        <f t="shared" si="172"/>
        <v>1435369.178223598</v>
      </c>
      <c r="BT334" s="34">
        <f t="shared" si="173"/>
        <v>1203361.926301586</v>
      </c>
      <c r="BU334" s="34">
        <f t="shared" si="174"/>
        <v>304551.92536678707</v>
      </c>
      <c r="BV334" s="34">
        <f t="shared" si="175"/>
        <v>-132224.2909374279</v>
      </c>
      <c r="BW334" s="34">
        <f t="shared" si="176"/>
        <v>222409.04957358673</v>
      </c>
      <c r="BY334" s="22" t="e">
        <f t="shared" si="213"/>
        <v>#NUM!</v>
      </c>
      <c r="BZ334" s="22" t="e">
        <f t="shared" si="214"/>
        <v>#NUM!</v>
      </c>
      <c r="CA334" s="22" t="e">
        <f t="shared" si="215"/>
        <v>#NUM!</v>
      </c>
      <c r="CB334" s="22" t="e">
        <f t="shared" si="216"/>
        <v>#NUM!</v>
      </c>
      <c r="CC334" s="22" t="e">
        <f t="shared" si="217"/>
        <v>#NUM!</v>
      </c>
      <c r="CD334" s="22" t="e">
        <f t="shared" si="218"/>
        <v>#NUM!</v>
      </c>
      <c r="CE334" s="22" t="e">
        <f t="shared" si="219"/>
        <v>#NUM!</v>
      </c>
      <c r="CF334" s="22" t="e">
        <f t="shared" si="220"/>
        <v>#NUM!</v>
      </c>
      <c r="CI334" s="44">
        <f t="shared" si="177"/>
        <v>72</v>
      </c>
      <c r="CJ334" s="45">
        <f t="shared" si="178"/>
        <v>1.2566370614359172</v>
      </c>
      <c r="CM334" t="e">
        <f t="shared" si="221"/>
        <v>#NUM!</v>
      </c>
      <c r="CN334" t="e">
        <f t="shared" si="222"/>
        <v>#NUM!</v>
      </c>
      <c r="CO334" t="e">
        <f t="shared" si="223"/>
        <v>#NUM!</v>
      </c>
      <c r="CP334" t="e">
        <f t="shared" si="224"/>
        <v>#NUM!</v>
      </c>
      <c r="CQ334" t="e">
        <f t="shared" si="225"/>
        <v>#NUM!</v>
      </c>
      <c r="CR334" t="e">
        <f t="shared" si="226"/>
        <v>#NUM!</v>
      </c>
      <c r="CS334" t="e">
        <f t="shared" si="227"/>
        <v>#NUM!</v>
      </c>
      <c r="CT334" t="e">
        <f t="shared" si="228"/>
        <v>#NUM!</v>
      </c>
      <c r="CW334" t="e">
        <f t="shared" si="179"/>
        <v>#NUM!</v>
      </c>
      <c r="CX334" t="e">
        <f t="shared" si="180"/>
        <v>#NUM!</v>
      </c>
      <c r="CY334" t="e">
        <f t="shared" si="181"/>
        <v>#NUM!</v>
      </c>
      <c r="CZ334" t="e">
        <f t="shared" si="182"/>
        <v>#NUM!</v>
      </c>
      <c r="DA334" t="e">
        <f t="shared" si="183"/>
        <v>#NUM!</v>
      </c>
      <c r="DB334" t="e">
        <f t="shared" si="184"/>
        <v>#NUM!</v>
      </c>
      <c r="DC334" t="e">
        <f t="shared" si="185"/>
        <v>#NUM!</v>
      </c>
      <c r="DD334" t="e">
        <f t="shared" si="186"/>
        <v>#NUM!</v>
      </c>
    </row>
    <row r="335" spans="2:108">
      <c r="B335" s="30">
        <f t="shared" si="196"/>
        <v>74</v>
      </c>
      <c r="C335" s="31">
        <f t="shared" si="197"/>
        <v>-213863.44246265994</v>
      </c>
      <c r="D335" s="31"/>
      <c r="E335" s="31">
        <f t="shared" si="198"/>
        <v>918718.26383530931</v>
      </c>
      <c r="F335" s="31">
        <f t="shared" si="199"/>
        <v>1900184.8482749828</v>
      </c>
      <c r="G335" s="31">
        <f t="shared" si="200"/>
        <v>1336054.5356171925</v>
      </c>
      <c r="H335" s="31">
        <f t="shared" si="201"/>
        <v>835196.86056465958</v>
      </c>
      <c r="I335" s="31">
        <f t="shared" si="202"/>
        <v>451198.64873318525</v>
      </c>
      <c r="J335" s="31">
        <f t="shared" si="203"/>
        <v>-34780.30999181667</v>
      </c>
      <c r="K335" s="31">
        <f t="shared" si="204"/>
        <v>220945.0645245871</v>
      </c>
      <c r="L335" s="17"/>
      <c r="N335" s="32">
        <f t="shared" si="205"/>
        <v>-6</v>
      </c>
      <c r="O335" s="32">
        <f t="shared" si="206"/>
        <v>-86</v>
      </c>
      <c r="P335" s="32"/>
      <c r="Q335" s="32">
        <f t="shared" si="207"/>
        <v>-166</v>
      </c>
      <c r="R335" s="32">
        <f t="shared" si="208"/>
        <v>-246</v>
      </c>
      <c r="S335" s="32">
        <f t="shared" si="209"/>
        <v>-326</v>
      </c>
      <c r="T335" s="32">
        <f t="shared" si="210"/>
        <v>-406</v>
      </c>
      <c r="U335" s="32">
        <f t="shared" si="211"/>
        <v>-486</v>
      </c>
      <c r="V335" s="32">
        <f t="shared" si="212"/>
        <v>-566</v>
      </c>
      <c r="W335">
        <f t="shared" si="130"/>
        <v>714</v>
      </c>
      <c r="X335">
        <f t="shared" si="131"/>
        <v>634</v>
      </c>
      <c r="Y335">
        <f t="shared" si="132"/>
        <v>554</v>
      </c>
      <c r="Z335">
        <f t="shared" si="133"/>
        <v>474</v>
      </c>
      <c r="AA335">
        <f t="shared" si="134"/>
        <v>394</v>
      </c>
      <c r="AB335">
        <f t="shared" si="135"/>
        <v>314</v>
      </c>
      <c r="AC335">
        <f t="shared" si="136"/>
        <v>234</v>
      </c>
      <c r="AD335">
        <f t="shared" si="137"/>
        <v>154</v>
      </c>
      <c r="AF335">
        <f t="shared" si="188"/>
        <v>1.7335545601780508E-2</v>
      </c>
      <c r="AG335">
        <f t="shared" si="189"/>
        <v>1.9637193144912755</v>
      </c>
      <c r="AH335">
        <f t="shared" si="190"/>
        <v>1.8246725203021388</v>
      </c>
      <c r="AI335">
        <f t="shared" si="191"/>
        <v>2.2059418740695955</v>
      </c>
      <c r="AJ335">
        <f t="shared" si="192"/>
        <v>0.50878191278154383</v>
      </c>
      <c r="AK335">
        <f t="shared" si="193"/>
        <v>0.86194729606231468</v>
      </c>
      <c r="AL335">
        <f t="shared" si="194"/>
        <v>2.1623522222147149</v>
      </c>
      <c r="AM335">
        <f t="shared" si="195"/>
        <v>1.9131284146132708</v>
      </c>
      <c r="AO335">
        <f t="shared" si="146"/>
        <v>3.4563881570809829E-4</v>
      </c>
      <c r="AP335">
        <f t="shared" si="147"/>
        <v>3.9152942389893454E-2</v>
      </c>
      <c r="AQ335">
        <f t="shared" si="148"/>
        <v>3.6380605690747123E-2</v>
      </c>
      <c r="AR335">
        <f t="shared" si="149"/>
        <v>4.3982413613564426E-2</v>
      </c>
      <c r="AS335">
        <f t="shared" si="150"/>
        <v>1.0144173239603834E-2</v>
      </c>
      <c r="AT335">
        <f t="shared" si="151"/>
        <v>1.7185639809523898E-2</v>
      </c>
      <c r="AU335">
        <f t="shared" si="152"/>
        <v>4.3113316326963774E-2</v>
      </c>
      <c r="AV335">
        <f t="shared" si="153"/>
        <v>3.8144253126738997E-2</v>
      </c>
      <c r="AX335" s="34">
        <f t="shared" si="187"/>
        <v>0</v>
      </c>
      <c r="AY335" s="34">
        <f t="shared" si="154"/>
        <v>0</v>
      </c>
      <c r="AZ335" s="34">
        <f t="shared" si="155"/>
        <v>0</v>
      </c>
      <c r="BA335" s="34">
        <f t="shared" si="156"/>
        <v>5216533.6985917706</v>
      </c>
      <c r="BB335" s="34">
        <f t="shared" si="157"/>
        <v>20558482.835127201</v>
      </c>
      <c r="BC335" s="34">
        <f t="shared" si="158"/>
        <v>172239.74616247244</v>
      </c>
      <c r="BD335" s="34">
        <f t="shared" si="159"/>
        <v>63646.784409415995</v>
      </c>
      <c r="BE335" s="34">
        <f t="shared" si="160"/>
        <v>79460.142999999996</v>
      </c>
      <c r="BG335" s="34">
        <f t="shared" si="161"/>
        <v>0</v>
      </c>
      <c r="BH335" s="34">
        <f t="shared" si="162"/>
        <v>0</v>
      </c>
      <c r="BI335" s="34">
        <f t="shared" si="163"/>
        <v>0</v>
      </c>
      <c r="BJ335" s="34">
        <f t="shared" si="164"/>
        <v>104008.0636110731</v>
      </c>
      <c r="BK335" s="34">
        <f t="shared" si="165"/>
        <v>409898.24163127615</v>
      </c>
      <c r="BL335" s="34">
        <f t="shared" si="166"/>
        <v>3434.1429597315891</v>
      </c>
      <c r="BM335" s="34">
        <f t="shared" si="167"/>
        <v>1268.9995280356065</v>
      </c>
      <c r="BN335" s="34">
        <f t="shared" si="168"/>
        <v>1584.288741376291</v>
      </c>
      <c r="BP335" s="34">
        <f t="shared" si="169"/>
        <v>-213863.44246265994</v>
      </c>
      <c r="BQ335" s="34">
        <f t="shared" si="170"/>
        <v>918718.26383530931</v>
      </c>
      <c r="BR335" s="34">
        <f t="shared" si="171"/>
        <v>1900184.8482749828</v>
      </c>
      <c r="BS335" s="34">
        <f t="shared" si="172"/>
        <v>1440062.5992282657</v>
      </c>
      <c r="BT335" s="34">
        <f t="shared" si="173"/>
        <v>1245095.1021959358</v>
      </c>
      <c r="BU335" s="34">
        <f t="shared" si="174"/>
        <v>454632.79169291683</v>
      </c>
      <c r="BV335" s="34">
        <f t="shared" si="175"/>
        <v>-33511.310463781061</v>
      </c>
      <c r="BW335" s="34">
        <f t="shared" si="176"/>
        <v>222529.35326596338</v>
      </c>
      <c r="BY335" s="22" t="e">
        <f t="shared" si="213"/>
        <v>#NUM!</v>
      </c>
      <c r="BZ335" s="22" t="e">
        <f t="shared" si="214"/>
        <v>#NUM!</v>
      </c>
      <c r="CA335" s="22" t="e">
        <f t="shared" si="215"/>
        <v>#NUM!</v>
      </c>
      <c r="CB335" s="22" t="e">
        <f t="shared" si="216"/>
        <v>#NUM!</v>
      </c>
      <c r="CC335" s="22" t="e">
        <f t="shared" si="217"/>
        <v>#NUM!</v>
      </c>
      <c r="CD335" s="22" t="e">
        <f t="shared" si="218"/>
        <v>#NUM!</v>
      </c>
      <c r="CE335" s="22" t="e">
        <f t="shared" si="219"/>
        <v>#NUM!</v>
      </c>
      <c r="CF335" s="22" t="e">
        <f t="shared" si="220"/>
        <v>#NUM!</v>
      </c>
      <c r="CI335" s="44">
        <f t="shared" si="177"/>
        <v>74</v>
      </c>
      <c r="CJ335" s="45">
        <f t="shared" si="178"/>
        <v>1.2915436464758039</v>
      </c>
      <c r="CM335" t="e">
        <f t="shared" si="221"/>
        <v>#NUM!</v>
      </c>
      <c r="CN335" t="e">
        <f t="shared" si="222"/>
        <v>#NUM!</v>
      </c>
      <c r="CO335" t="e">
        <f t="shared" si="223"/>
        <v>#NUM!</v>
      </c>
      <c r="CP335" t="e">
        <f t="shared" si="224"/>
        <v>#NUM!</v>
      </c>
      <c r="CQ335" t="e">
        <f t="shared" si="225"/>
        <v>#NUM!</v>
      </c>
      <c r="CR335" t="e">
        <f t="shared" si="226"/>
        <v>#NUM!</v>
      </c>
      <c r="CS335" t="e">
        <f t="shared" si="227"/>
        <v>#NUM!</v>
      </c>
      <c r="CT335" t="e">
        <f t="shared" si="228"/>
        <v>#NUM!</v>
      </c>
      <c r="CW335" t="e">
        <f t="shared" si="179"/>
        <v>#NUM!</v>
      </c>
      <c r="CX335" t="e">
        <f t="shared" si="180"/>
        <v>#NUM!</v>
      </c>
      <c r="CY335" t="e">
        <f t="shared" si="181"/>
        <v>#NUM!</v>
      </c>
      <c r="CZ335" t="e">
        <f t="shared" si="182"/>
        <v>#NUM!</v>
      </c>
      <c r="DA335" t="e">
        <f t="shared" si="183"/>
        <v>#NUM!</v>
      </c>
      <c r="DB335" t="e">
        <f t="shared" si="184"/>
        <v>#NUM!</v>
      </c>
      <c r="DC335" t="e">
        <f t="shared" si="185"/>
        <v>#NUM!</v>
      </c>
      <c r="DD335" t="e">
        <f t="shared" si="186"/>
        <v>#NUM!</v>
      </c>
    </row>
    <row r="336" spans="2:108">
      <c r="B336" s="30">
        <f t="shared" si="196"/>
        <v>76</v>
      </c>
      <c r="C336" s="31">
        <f t="shared" si="197"/>
        <v>-197973.48780843266</v>
      </c>
      <c r="D336" s="31"/>
      <c r="E336" s="31">
        <f t="shared" si="198"/>
        <v>858883.4242368039</v>
      </c>
      <c r="F336" s="31">
        <f t="shared" si="199"/>
        <v>1838760.8219691426</v>
      </c>
      <c r="G336" s="31">
        <f t="shared" si="200"/>
        <v>1334187.0219389275</v>
      </c>
      <c r="H336" s="31">
        <f t="shared" si="201"/>
        <v>908060.58079614176</v>
      </c>
      <c r="I336" s="31">
        <f t="shared" si="202"/>
        <v>599621.12403993215</v>
      </c>
      <c r="J336" s="31">
        <f t="shared" si="203"/>
        <v>64823.17714937446</v>
      </c>
      <c r="K336" s="31">
        <f t="shared" si="204"/>
        <v>220311.07484933623</v>
      </c>
      <c r="L336" s="17"/>
      <c r="N336" s="32">
        <f t="shared" si="205"/>
        <v>-4</v>
      </c>
      <c r="O336" s="32">
        <f t="shared" si="206"/>
        <v>-84</v>
      </c>
      <c r="P336" s="32"/>
      <c r="Q336" s="32">
        <f t="shared" si="207"/>
        <v>-164</v>
      </c>
      <c r="R336" s="32">
        <f t="shared" si="208"/>
        <v>-244</v>
      </c>
      <c r="S336" s="32">
        <f t="shared" si="209"/>
        <v>-324</v>
      </c>
      <c r="T336" s="32">
        <f t="shared" si="210"/>
        <v>-404</v>
      </c>
      <c r="U336" s="32">
        <f t="shared" si="211"/>
        <v>-484</v>
      </c>
      <c r="V336" s="32">
        <f t="shared" si="212"/>
        <v>-564</v>
      </c>
      <c r="W336">
        <f t="shared" si="130"/>
        <v>716</v>
      </c>
      <c r="X336">
        <f t="shared" si="131"/>
        <v>636</v>
      </c>
      <c r="Y336">
        <f t="shared" si="132"/>
        <v>556</v>
      </c>
      <c r="Z336">
        <f t="shared" si="133"/>
        <v>476</v>
      </c>
      <c r="AA336">
        <f t="shared" si="134"/>
        <v>396</v>
      </c>
      <c r="AB336">
        <f t="shared" si="135"/>
        <v>316</v>
      </c>
      <c r="AC336">
        <f t="shared" si="136"/>
        <v>236</v>
      </c>
      <c r="AD336">
        <f t="shared" si="137"/>
        <v>156</v>
      </c>
      <c r="AF336">
        <f t="shared" si="188"/>
        <v>7.7170425569268565E-3</v>
      </c>
      <c r="AG336">
        <f t="shared" si="189"/>
        <v>1.9257898664960409</v>
      </c>
      <c r="AH336">
        <f t="shared" si="190"/>
        <v>1.836491586542337</v>
      </c>
      <c r="AI336">
        <f t="shared" si="191"/>
        <v>2.2037103235104425</v>
      </c>
      <c r="AJ336">
        <f t="shared" si="192"/>
        <v>0.56400685050292421</v>
      </c>
      <c r="AK336">
        <f t="shared" si="193"/>
        <v>0.80016593063421115</v>
      </c>
      <c r="AL336">
        <f t="shared" si="194"/>
        <v>2.1742022758187214</v>
      </c>
      <c r="AM336">
        <f t="shared" si="195"/>
        <v>1.8958329248871248</v>
      </c>
      <c r="AO336">
        <f t="shared" si="146"/>
        <v>1.5386359976297706E-4</v>
      </c>
      <c r="AP336">
        <f t="shared" si="147"/>
        <v>3.8396699131868266E-2</v>
      </c>
      <c r="AQ336">
        <f t="shared" si="148"/>
        <v>3.6616256079369337E-2</v>
      </c>
      <c r="AR336">
        <f t="shared" si="149"/>
        <v>4.3937920609988051E-2</v>
      </c>
      <c r="AS336">
        <f t="shared" si="150"/>
        <v>1.1245256673032713E-2</v>
      </c>
      <c r="AT336">
        <f t="shared" si="151"/>
        <v>1.5953833296482527E-2</v>
      </c>
      <c r="AU336">
        <f t="shared" si="152"/>
        <v>4.334958454648527E-2</v>
      </c>
      <c r="AV336">
        <f t="shared" si="153"/>
        <v>3.77994129513353E-2</v>
      </c>
      <c r="AX336" s="34">
        <f t="shared" si="187"/>
        <v>0</v>
      </c>
      <c r="AY336" s="34">
        <f t="shared" si="154"/>
        <v>0</v>
      </c>
      <c r="AZ336" s="34">
        <f t="shared" si="155"/>
        <v>0</v>
      </c>
      <c r="BA336" s="34">
        <f t="shared" si="156"/>
        <v>5222230.3547118986</v>
      </c>
      <c r="BB336" s="34">
        <f t="shared" si="157"/>
        <v>18996412.588659786</v>
      </c>
      <c r="BC336" s="34">
        <f t="shared" si="158"/>
        <v>185065.71492165831</v>
      </c>
      <c r="BD336" s="34">
        <f t="shared" si="159"/>
        <v>63240.602323610285</v>
      </c>
      <c r="BE336" s="34">
        <f t="shared" si="160"/>
        <v>79460.142999999996</v>
      </c>
      <c r="BG336" s="34">
        <f t="shared" si="161"/>
        <v>0</v>
      </c>
      <c r="BH336" s="34">
        <f t="shared" si="162"/>
        <v>0</v>
      </c>
      <c r="BI336" s="34">
        <f t="shared" si="163"/>
        <v>0</v>
      </c>
      <c r="BJ336" s="34">
        <f t="shared" si="164"/>
        <v>104121.64443051122</v>
      </c>
      <c r="BK336" s="34">
        <f t="shared" si="165"/>
        <v>378753.44108998828</v>
      </c>
      <c r="BL336" s="34">
        <f t="shared" si="166"/>
        <v>3689.8691280374051</v>
      </c>
      <c r="BM336" s="34">
        <f t="shared" si="167"/>
        <v>1260.901006170491</v>
      </c>
      <c r="BN336" s="34">
        <f t="shared" si="168"/>
        <v>1584.288741376291</v>
      </c>
      <c r="BP336" s="34">
        <f t="shared" si="169"/>
        <v>-197973.48780843266</v>
      </c>
      <c r="BQ336" s="34">
        <f t="shared" si="170"/>
        <v>858883.4242368039</v>
      </c>
      <c r="BR336" s="34">
        <f t="shared" si="171"/>
        <v>1838760.8219691426</v>
      </c>
      <c r="BS336" s="34">
        <f t="shared" si="172"/>
        <v>1438308.6663694386</v>
      </c>
      <c r="BT336" s="34">
        <f t="shared" si="173"/>
        <v>1286814.0218861301</v>
      </c>
      <c r="BU336" s="34">
        <f t="shared" si="174"/>
        <v>603310.99316796951</v>
      </c>
      <c r="BV336" s="34">
        <f t="shared" si="175"/>
        <v>66084.07815554495</v>
      </c>
      <c r="BW336" s="34">
        <f t="shared" si="176"/>
        <v>221895.36359071251</v>
      </c>
      <c r="BY336" s="22" t="e">
        <f t="shared" si="213"/>
        <v>#NUM!</v>
      </c>
      <c r="BZ336" s="22" t="e">
        <f t="shared" si="214"/>
        <v>#NUM!</v>
      </c>
      <c r="CA336" s="22" t="e">
        <f t="shared" si="215"/>
        <v>#NUM!</v>
      </c>
      <c r="CB336" s="22" t="e">
        <f t="shared" si="216"/>
        <v>#NUM!</v>
      </c>
      <c r="CC336" s="22" t="e">
        <f t="shared" si="217"/>
        <v>#NUM!</v>
      </c>
      <c r="CD336" s="22" t="e">
        <f t="shared" si="218"/>
        <v>#NUM!</v>
      </c>
      <c r="CE336" s="22" t="e">
        <f t="shared" si="219"/>
        <v>#NUM!</v>
      </c>
      <c r="CF336" s="22" t="e">
        <f t="shared" si="220"/>
        <v>#NUM!</v>
      </c>
      <c r="CI336" s="44">
        <f t="shared" si="177"/>
        <v>76</v>
      </c>
      <c r="CJ336" s="45">
        <f t="shared" si="178"/>
        <v>1.3264502315156905</v>
      </c>
      <c r="CM336" t="e">
        <f t="shared" si="221"/>
        <v>#NUM!</v>
      </c>
      <c r="CN336" t="e">
        <f t="shared" si="222"/>
        <v>#NUM!</v>
      </c>
      <c r="CO336" t="e">
        <f t="shared" si="223"/>
        <v>#NUM!</v>
      </c>
      <c r="CP336" t="e">
        <f t="shared" si="224"/>
        <v>#NUM!</v>
      </c>
      <c r="CQ336" t="e">
        <f t="shared" si="225"/>
        <v>#NUM!</v>
      </c>
      <c r="CR336" t="e">
        <f t="shared" si="226"/>
        <v>#NUM!</v>
      </c>
      <c r="CS336" t="e">
        <f t="shared" si="227"/>
        <v>#NUM!</v>
      </c>
      <c r="CT336" t="e">
        <f t="shared" si="228"/>
        <v>#NUM!</v>
      </c>
      <c r="CW336" t="e">
        <f t="shared" si="179"/>
        <v>#NUM!</v>
      </c>
      <c r="CX336" t="e">
        <f t="shared" si="180"/>
        <v>#NUM!</v>
      </c>
      <c r="CY336" t="e">
        <f t="shared" si="181"/>
        <v>#NUM!</v>
      </c>
      <c r="CZ336" t="e">
        <f t="shared" si="182"/>
        <v>#NUM!</v>
      </c>
      <c r="DA336" t="e">
        <f t="shared" si="183"/>
        <v>#NUM!</v>
      </c>
      <c r="DB336" t="e">
        <f t="shared" si="184"/>
        <v>#NUM!</v>
      </c>
      <c r="DC336" t="e">
        <f t="shared" si="185"/>
        <v>#NUM!</v>
      </c>
      <c r="DD336" t="e">
        <f t="shared" si="186"/>
        <v>#NUM!</v>
      </c>
    </row>
    <row r="337" spans="2:108">
      <c r="B337" s="30">
        <f t="shared" si="196"/>
        <v>78</v>
      </c>
      <c r="C337" s="31">
        <f t="shared" si="197"/>
        <v>-181759.75446636352</v>
      </c>
      <c r="D337" s="31"/>
      <c r="E337" s="31">
        <f t="shared" si="198"/>
        <v>794074.13649713085</v>
      </c>
      <c r="F337" s="31">
        <f t="shared" si="199"/>
        <v>1767808.8323985559</v>
      </c>
      <c r="G337" s="31">
        <f t="shared" si="200"/>
        <v>1325736.6983663142</v>
      </c>
      <c r="H337" s="31">
        <f t="shared" si="201"/>
        <v>976943.19280124386</v>
      </c>
      <c r="I337" s="31">
        <f t="shared" si="202"/>
        <v>745883.6090653697</v>
      </c>
      <c r="J337" s="31">
        <f t="shared" si="203"/>
        <v>164834.36536750404</v>
      </c>
      <c r="K337" s="31">
        <f t="shared" si="204"/>
        <v>218950.93455062862</v>
      </c>
      <c r="L337" s="17"/>
      <c r="N337" s="32">
        <f t="shared" si="205"/>
        <v>-2</v>
      </c>
      <c r="O337" s="32">
        <f t="shared" si="206"/>
        <v>-82</v>
      </c>
      <c r="P337" s="32"/>
      <c r="Q337" s="32">
        <f t="shared" si="207"/>
        <v>-162</v>
      </c>
      <c r="R337" s="32">
        <f t="shared" si="208"/>
        <v>-242</v>
      </c>
      <c r="S337" s="32">
        <f t="shared" si="209"/>
        <v>-322</v>
      </c>
      <c r="T337" s="32">
        <f t="shared" si="210"/>
        <v>-402</v>
      </c>
      <c r="U337" s="32">
        <f t="shared" si="211"/>
        <v>-482</v>
      </c>
      <c r="V337" s="32">
        <f t="shared" si="212"/>
        <v>-562</v>
      </c>
      <c r="W337">
        <f t="shared" si="130"/>
        <v>718</v>
      </c>
      <c r="X337">
        <f t="shared" si="131"/>
        <v>638</v>
      </c>
      <c r="Y337">
        <f t="shared" si="132"/>
        <v>558</v>
      </c>
      <c r="Z337">
        <f t="shared" si="133"/>
        <v>478</v>
      </c>
      <c r="AA337">
        <f t="shared" si="134"/>
        <v>398</v>
      </c>
      <c r="AB337">
        <f t="shared" si="135"/>
        <v>318</v>
      </c>
      <c r="AC337">
        <f t="shared" si="136"/>
        <v>238</v>
      </c>
      <c r="AD337">
        <f t="shared" si="137"/>
        <v>158</v>
      </c>
      <c r="AF337">
        <f t="shared" si="188"/>
        <v>1.9311162320931863E-3</v>
      </c>
      <c r="AG337">
        <f t="shared" si="189"/>
        <v>1.8852595288683751</v>
      </c>
      <c r="AH337">
        <f t="shared" si="190"/>
        <v>1.8496191667506401</v>
      </c>
      <c r="AI337">
        <f t="shared" si="191"/>
        <v>2.1992936720671858</v>
      </c>
      <c r="AJ337">
        <f t="shared" si="192"/>
        <v>0.62096881828417816</v>
      </c>
      <c r="AK337">
        <f t="shared" si="193"/>
        <v>0.73926338913791467</v>
      </c>
      <c r="AL337">
        <f t="shared" si="194"/>
        <v>2.1844048535868121</v>
      </c>
      <c r="AM337">
        <f t="shared" si="195"/>
        <v>1.8794012947335377</v>
      </c>
      <c r="AO337">
        <f t="shared" si="146"/>
        <v>3.8502897041026466E-5</v>
      </c>
      <c r="AP337">
        <f t="shared" si="147"/>
        <v>3.758859893013957E-2</v>
      </c>
      <c r="AQ337">
        <f t="shared" si="148"/>
        <v>3.6877995823853919E-2</v>
      </c>
      <c r="AR337">
        <f t="shared" si="149"/>
        <v>4.3849860723711047E-2</v>
      </c>
      <c r="AS337">
        <f t="shared" si="150"/>
        <v>1.2380973283088145E-2</v>
      </c>
      <c r="AT337">
        <f t="shared" si="151"/>
        <v>1.473954891224998E-2</v>
      </c>
      <c r="AU337">
        <f t="shared" si="152"/>
        <v>4.3553005135484234E-2</v>
      </c>
      <c r="AV337">
        <f t="shared" si="153"/>
        <v>3.7471796543008584E-2</v>
      </c>
      <c r="AX337" s="34">
        <f t="shared" si="187"/>
        <v>0</v>
      </c>
      <c r="AY337" s="34">
        <f t="shared" si="154"/>
        <v>0</v>
      </c>
      <c r="AZ337" s="34">
        <f t="shared" si="155"/>
        <v>0</v>
      </c>
      <c r="BA337" s="34">
        <f t="shared" si="156"/>
        <v>5233538.2826015623</v>
      </c>
      <c r="BB337" s="34">
        <f t="shared" si="157"/>
        <v>17596437.693698421</v>
      </c>
      <c r="BC337" s="34">
        <f t="shared" si="158"/>
        <v>199429.74749844804</v>
      </c>
      <c r="BD337" s="34">
        <f t="shared" si="159"/>
        <v>62894.491002776194</v>
      </c>
      <c r="BE337" s="34">
        <f t="shared" si="160"/>
        <v>79460.142999999996</v>
      </c>
      <c r="BG337" s="34">
        <f t="shared" si="161"/>
        <v>0</v>
      </c>
      <c r="BH337" s="34">
        <f t="shared" si="162"/>
        <v>0</v>
      </c>
      <c r="BI337" s="34">
        <f t="shared" si="163"/>
        <v>0</v>
      </c>
      <c r="BJ337" s="34">
        <f t="shared" si="164"/>
        <v>104347.10366286989</v>
      </c>
      <c r="BK337" s="34">
        <f t="shared" si="165"/>
        <v>350840.52298340062</v>
      </c>
      <c r="BL337" s="34">
        <f t="shared" si="166"/>
        <v>3976.2614529564562</v>
      </c>
      <c r="BM337" s="34">
        <f t="shared" si="167"/>
        <v>1254.0001845993502</v>
      </c>
      <c r="BN337" s="34">
        <f t="shared" si="168"/>
        <v>1584.288741376291</v>
      </c>
      <c r="BP337" s="34">
        <f t="shared" si="169"/>
        <v>-181759.75446636352</v>
      </c>
      <c r="BQ337" s="34">
        <f t="shared" si="170"/>
        <v>794074.13649713085</v>
      </c>
      <c r="BR337" s="34">
        <f t="shared" si="171"/>
        <v>1767808.8323985559</v>
      </c>
      <c r="BS337" s="34">
        <f t="shared" si="172"/>
        <v>1430083.8020291841</v>
      </c>
      <c r="BT337" s="34">
        <f t="shared" si="173"/>
        <v>1327783.7157846445</v>
      </c>
      <c r="BU337" s="34">
        <f t="shared" si="174"/>
        <v>749859.87051832618</v>
      </c>
      <c r="BV337" s="34">
        <f t="shared" si="175"/>
        <v>166088.36555210338</v>
      </c>
      <c r="BW337" s="34">
        <f t="shared" si="176"/>
        <v>220535.2232920049</v>
      </c>
      <c r="BY337" s="22" t="e">
        <f t="shared" si="213"/>
        <v>#NUM!</v>
      </c>
      <c r="BZ337" s="22" t="e">
        <f t="shared" si="214"/>
        <v>#NUM!</v>
      </c>
      <c r="CA337" s="22" t="e">
        <f t="shared" si="215"/>
        <v>#NUM!</v>
      </c>
      <c r="CB337" s="22" t="e">
        <f t="shared" si="216"/>
        <v>#NUM!</v>
      </c>
      <c r="CC337" s="22" t="e">
        <f t="shared" si="217"/>
        <v>#NUM!</v>
      </c>
      <c r="CD337" s="22" t="e">
        <f t="shared" si="218"/>
        <v>#NUM!</v>
      </c>
      <c r="CE337" s="22" t="e">
        <f t="shared" si="219"/>
        <v>#NUM!</v>
      </c>
      <c r="CF337" s="22" t="e">
        <f t="shared" si="220"/>
        <v>#NUM!</v>
      </c>
      <c r="CI337" s="44">
        <f t="shared" si="177"/>
        <v>78</v>
      </c>
      <c r="CJ337" s="45">
        <f t="shared" si="178"/>
        <v>1.3613568165555769</v>
      </c>
      <c r="CM337" t="e">
        <f t="shared" si="221"/>
        <v>#NUM!</v>
      </c>
      <c r="CN337" t="e">
        <f t="shared" si="222"/>
        <v>#NUM!</v>
      </c>
      <c r="CO337" t="e">
        <f t="shared" si="223"/>
        <v>#NUM!</v>
      </c>
      <c r="CP337" t="e">
        <f t="shared" si="224"/>
        <v>#NUM!</v>
      </c>
      <c r="CQ337" t="e">
        <f t="shared" si="225"/>
        <v>#NUM!</v>
      </c>
      <c r="CR337" t="e">
        <f t="shared" si="226"/>
        <v>#NUM!</v>
      </c>
      <c r="CS337" t="e">
        <f t="shared" si="227"/>
        <v>#NUM!</v>
      </c>
      <c r="CT337" t="e">
        <f t="shared" si="228"/>
        <v>#NUM!</v>
      </c>
      <c r="CW337" t="e">
        <f t="shared" si="179"/>
        <v>#NUM!</v>
      </c>
      <c r="CX337" t="e">
        <f t="shared" si="180"/>
        <v>#NUM!</v>
      </c>
      <c r="CY337" t="e">
        <f t="shared" si="181"/>
        <v>#NUM!</v>
      </c>
      <c r="CZ337" t="e">
        <f t="shared" si="182"/>
        <v>#NUM!</v>
      </c>
      <c r="DA337" t="e">
        <f t="shared" si="183"/>
        <v>#NUM!</v>
      </c>
      <c r="DB337" t="e">
        <f t="shared" si="184"/>
        <v>#NUM!</v>
      </c>
      <c r="DC337" t="e">
        <f t="shared" si="185"/>
        <v>#NUM!</v>
      </c>
      <c r="DD337" t="e">
        <f t="shared" si="186"/>
        <v>#NUM!</v>
      </c>
    </row>
    <row r="338" spans="2:108">
      <c r="B338" s="30">
        <f t="shared" si="196"/>
        <v>80</v>
      </c>
      <c r="C338" s="31">
        <f t="shared" si="197"/>
        <v>-165284.59751593732</v>
      </c>
      <c r="D338" s="31"/>
      <c r="E338" s="31">
        <f t="shared" si="198"/>
        <v>724604.69817419688</v>
      </c>
      <c r="F338" s="31">
        <f t="shared" si="199"/>
        <v>1687655.6973332791</v>
      </c>
      <c r="G338" s="31">
        <f t="shared" si="200"/>
        <v>1310717.2960392309</v>
      </c>
      <c r="H338" s="31">
        <f t="shared" si="201"/>
        <v>1041485.9231742311</v>
      </c>
      <c r="I338" s="31">
        <f t="shared" si="202"/>
        <v>889265.4453491309</v>
      </c>
      <c r="J338" s="31">
        <f t="shared" si="203"/>
        <v>264776.81159424869</v>
      </c>
      <c r="K338" s="31">
        <f t="shared" si="204"/>
        <v>216895.90111673353</v>
      </c>
      <c r="L338" s="17"/>
      <c r="N338" s="32">
        <f t="shared" si="205"/>
        <v>0</v>
      </c>
      <c r="O338" s="32">
        <f t="shared" si="206"/>
        <v>-80</v>
      </c>
      <c r="P338" s="32"/>
      <c r="Q338" s="32">
        <f t="shared" si="207"/>
        <v>-160</v>
      </c>
      <c r="R338" s="32">
        <f t="shared" si="208"/>
        <v>-240</v>
      </c>
      <c r="S338" s="32">
        <f t="shared" si="209"/>
        <v>-320</v>
      </c>
      <c r="T338" s="32">
        <f t="shared" si="210"/>
        <v>-400</v>
      </c>
      <c r="U338" s="32">
        <f t="shared" si="211"/>
        <v>-480</v>
      </c>
      <c r="V338" s="32">
        <f t="shared" si="212"/>
        <v>-560</v>
      </c>
      <c r="W338">
        <f t="shared" si="130"/>
        <v>0</v>
      </c>
      <c r="X338">
        <f t="shared" si="131"/>
        <v>640</v>
      </c>
      <c r="Y338">
        <f t="shared" si="132"/>
        <v>560</v>
      </c>
      <c r="Z338">
        <f t="shared" si="133"/>
        <v>480</v>
      </c>
      <c r="AA338">
        <f t="shared" si="134"/>
        <v>400</v>
      </c>
      <c r="AB338">
        <f t="shared" si="135"/>
        <v>320</v>
      </c>
      <c r="AC338">
        <f t="shared" si="136"/>
        <v>240</v>
      </c>
      <c r="AD338">
        <f t="shared" si="137"/>
        <v>160</v>
      </c>
      <c r="AF338">
        <f t="shared" si="188"/>
        <v>0</v>
      </c>
      <c r="AG338">
        <f t="shared" si="189"/>
        <v>1.8422128238692539</v>
      </c>
      <c r="AH338">
        <f t="shared" si="190"/>
        <v>1.8639580369829267</v>
      </c>
      <c r="AI338">
        <f t="shared" si="191"/>
        <v>2.1928148209430454</v>
      </c>
      <c r="AJ338">
        <f t="shared" si="192"/>
        <v>0.67945878103390966</v>
      </c>
      <c r="AK338">
        <f t="shared" si="193"/>
        <v>0.67945878103391055</v>
      </c>
      <c r="AL338">
        <f t="shared" si="194"/>
        <v>2.1928148209430454</v>
      </c>
      <c r="AM338">
        <f t="shared" si="195"/>
        <v>1.8639580369829276</v>
      </c>
      <c r="AO338">
        <f t="shared" si="146"/>
        <v>0</v>
      </c>
      <c r="AP338">
        <f t="shared" si="147"/>
        <v>3.6730327002747566E-2</v>
      </c>
      <c r="AQ338">
        <f t="shared" si="148"/>
        <v>3.7163886458018366E-2</v>
      </c>
      <c r="AR338">
        <f t="shared" si="149"/>
        <v>4.3720684378118144E-2</v>
      </c>
      <c r="AS338">
        <f t="shared" si="150"/>
        <v>1.3547155295470355E-2</v>
      </c>
      <c r="AT338">
        <f t="shared" si="151"/>
        <v>1.3547155295470374E-2</v>
      </c>
      <c r="AU338">
        <f t="shared" si="152"/>
        <v>4.3720684378118144E-2</v>
      </c>
      <c r="AV338">
        <f t="shared" si="153"/>
        <v>3.7163886458018387E-2</v>
      </c>
      <c r="AX338" s="34">
        <f t="shared" si="187"/>
        <v>79460.142999999996</v>
      </c>
      <c r="AY338" s="34">
        <f t="shared" si="154"/>
        <v>0</v>
      </c>
      <c r="AZ338" s="34">
        <f t="shared" si="155"/>
        <v>0</v>
      </c>
      <c r="BA338" s="34">
        <f t="shared" si="156"/>
        <v>5250206.2918418339</v>
      </c>
      <c r="BB338" s="34">
        <f t="shared" si="157"/>
        <v>16341663.788802205</v>
      </c>
      <c r="BC338" s="34">
        <f t="shared" si="158"/>
        <v>215535.91682225044</v>
      </c>
      <c r="BD338" s="34">
        <f t="shared" si="159"/>
        <v>62611.663229311765</v>
      </c>
      <c r="BE338" s="34">
        <f t="shared" si="160"/>
        <v>79460.142999999996</v>
      </c>
      <c r="BG338" s="34">
        <f t="shared" si="161"/>
        <v>1584.288741376291</v>
      </c>
      <c r="BH338" s="34">
        <f t="shared" si="162"/>
        <v>0</v>
      </c>
      <c r="BI338" s="34">
        <f t="shared" si="163"/>
        <v>0</v>
      </c>
      <c r="BJ338" s="34">
        <f t="shared" si="164"/>
        <v>104679.43303434507</v>
      </c>
      <c r="BK338" s="34">
        <f t="shared" si="165"/>
        <v>325822.64489450963</v>
      </c>
      <c r="BL338" s="34">
        <f t="shared" si="166"/>
        <v>4297.3887724278084</v>
      </c>
      <c r="BM338" s="34">
        <f t="shared" si="167"/>
        <v>1248.3611202794152</v>
      </c>
      <c r="BN338" s="34">
        <f t="shared" si="168"/>
        <v>1584.288741376291</v>
      </c>
      <c r="BP338" s="34">
        <f t="shared" si="169"/>
        <v>-163700.30877456104</v>
      </c>
      <c r="BQ338" s="34">
        <f t="shared" si="170"/>
        <v>724604.69817419688</v>
      </c>
      <c r="BR338" s="34">
        <f t="shared" si="171"/>
        <v>1687655.6973332791</v>
      </c>
      <c r="BS338" s="34">
        <f t="shared" si="172"/>
        <v>1415396.7290735759</v>
      </c>
      <c r="BT338" s="34">
        <f t="shared" si="173"/>
        <v>1367308.5680687407</v>
      </c>
      <c r="BU338" s="34">
        <f t="shared" si="174"/>
        <v>893562.8341215587</v>
      </c>
      <c r="BV338" s="34">
        <f t="shared" si="175"/>
        <v>266025.1727145281</v>
      </c>
      <c r="BW338" s="34">
        <f t="shared" si="176"/>
        <v>218480.18985810981</v>
      </c>
      <c r="BY338" s="22" t="e">
        <f t="shared" si="213"/>
        <v>#NUM!</v>
      </c>
      <c r="BZ338" s="22" t="e">
        <f t="shared" si="214"/>
        <v>#NUM!</v>
      </c>
      <c r="CA338" s="22" t="e">
        <f t="shared" si="215"/>
        <v>#NUM!</v>
      </c>
      <c r="CB338" s="22" t="e">
        <f t="shared" si="216"/>
        <v>#NUM!</v>
      </c>
      <c r="CC338" s="22" t="e">
        <f t="shared" si="217"/>
        <v>#NUM!</v>
      </c>
      <c r="CD338" s="22" t="e">
        <f t="shared" si="218"/>
        <v>#NUM!</v>
      </c>
      <c r="CE338" s="22" t="e">
        <f t="shared" si="219"/>
        <v>#NUM!</v>
      </c>
      <c r="CF338" s="22" t="e">
        <f t="shared" si="220"/>
        <v>#NUM!</v>
      </c>
      <c r="CI338" s="44">
        <f t="shared" si="177"/>
        <v>80</v>
      </c>
      <c r="CJ338" s="45">
        <f t="shared" si="178"/>
        <v>1.3962634015954636</v>
      </c>
      <c r="CM338" t="e">
        <f t="shared" si="221"/>
        <v>#NUM!</v>
      </c>
      <c r="CN338" t="e">
        <f t="shared" si="222"/>
        <v>#NUM!</v>
      </c>
      <c r="CO338" t="e">
        <f t="shared" si="223"/>
        <v>#NUM!</v>
      </c>
      <c r="CP338" t="e">
        <f t="shared" si="224"/>
        <v>#NUM!</v>
      </c>
      <c r="CQ338" t="e">
        <f t="shared" si="225"/>
        <v>#NUM!</v>
      </c>
      <c r="CR338" t="e">
        <f t="shared" si="226"/>
        <v>#NUM!</v>
      </c>
      <c r="CS338" t="e">
        <f t="shared" si="227"/>
        <v>#NUM!</v>
      </c>
      <c r="CT338" t="e">
        <f t="shared" si="228"/>
        <v>#NUM!</v>
      </c>
      <c r="CW338" t="e">
        <f t="shared" si="179"/>
        <v>#NUM!</v>
      </c>
      <c r="CX338" t="e">
        <f t="shared" si="180"/>
        <v>#NUM!</v>
      </c>
      <c r="CY338" t="e">
        <f t="shared" si="181"/>
        <v>#NUM!</v>
      </c>
      <c r="CZ338" t="e">
        <f t="shared" si="182"/>
        <v>#NUM!</v>
      </c>
      <c r="DA338" t="e">
        <f t="shared" si="183"/>
        <v>#NUM!</v>
      </c>
      <c r="DB338" t="e">
        <f t="shared" si="184"/>
        <v>#NUM!</v>
      </c>
      <c r="DC338" t="e">
        <f t="shared" si="185"/>
        <v>#NUM!</v>
      </c>
      <c r="DD338" t="e">
        <f t="shared" si="186"/>
        <v>#NUM!</v>
      </c>
    </row>
    <row r="339" spans="2:108">
      <c r="B339" s="30">
        <f t="shared" si="196"/>
        <v>82</v>
      </c>
      <c r="C339" s="31">
        <f t="shared" si="197"/>
        <v>-148610.8853066455</v>
      </c>
      <c r="D339" s="31"/>
      <c r="E339" s="31">
        <f t="shared" si="198"/>
        <v>650813.07493341807</v>
      </c>
      <c r="F339" s="31">
        <f t="shared" si="199"/>
        <v>1598673.778667269</v>
      </c>
      <c r="G339" s="31">
        <f t="shared" si="200"/>
        <v>1289174.684278456</v>
      </c>
      <c r="H339" s="31">
        <f t="shared" si="201"/>
        <v>1101350.6306519883</v>
      </c>
      <c r="I339" s="31">
        <f t="shared" si="202"/>
        <v>1029059.0909779128</v>
      </c>
      <c r="J339" s="31">
        <f t="shared" si="203"/>
        <v>364173.5130162909</v>
      </c>
      <c r="K339" s="31">
        <f t="shared" si="204"/>
        <v>214180.16448757329</v>
      </c>
      <c r="L339" s="17"/>
      <c r="N339" s="32">
        <f t="shared" si="205"/>
        <v>2</v>
      </c>
      <c r="O339" s="32">
        <f t="shared" si="206"/>
        <v>-78</v>
      </c>
      <c r="P339" s="32"/>
      <c r="Q339" s="32">
        <f t="shared" si="207"/>
        <v>-158</v>
      </c>
      <c r="R339" s="32">
        <f t="shared" si="208"/>
        <v>-238</v>
      </c>
      <c r="S339" s="32">
        <f t="shared" si="209"/>
        <v>-318</v>
      </c>
      <c r="T339" s="32">
        <f t="shared" si="210"/>
        <v>-398</v>
      </c>
      <c r="U339" s="32">
        <f t="shared" si="211"/>
        <v>-478</v>
      </c>
      <c r="V339" s="32">
        <f t="shared" si="212"/>
        <v>-558</v>
      </c>
      <c r="W339">
        <f t="shared" si="130"/>
        <v>2</v>
      </c>
      <c r="X339">
        <f t="shared" si="131"/>
        <v>642</v>
      </c>
      <c r="Y339">
        <f t="shared" si="132"/>
        <v>562</v>
      </c>
      <c r="Z339">
        <f t="shared" si="133"/>
        <v>482</v>
      </c>
      <c r="AA339">
        <f t="shared" si="134"/>
        <v>402</v>
      </c>
      <c r="AB339">
        <f t="shared" si="135"/>
        <v>322</v>
      </c>
      <c r="AC339">
        <f t="shared" si="136"/>
        <v>242</v>
      </c>
      <c r="AD339">
        <f t="shared" si="137"/>
        <v>162</v>
      </c>
      <c r="AF339">
        <f t="shared" si="188"/>
        <v>1.9311162320931863E-3</v>
      </c>
      <c r="AG339">
        <f t="shared" si="189"/>
        <v>1.7967470859975365</v>
      </c>
      <c r="AH339">
        <f t="shared" si="190"/>
        <v>1.8794012947335381</v>
      </c>
      <c r="AI339">
        <f t="shared" si="191"/>
        <v>2.1844048535868117</v>
      </c>
      <c r="AJ339">
        <f t="shared" si="192"/>
        <v>0.73926338913791534</v>
      </c>
      <c r="AK339">
        <f t="shared" si="193"/>
        <v>0.62096881828417749</v>
      </c>
      <c r="AL339">
        <f t="shared" si="194"/>
        <v>2.1992936720671858</v>
      </c>
      <c r="AM339">
        <f t="shared" si="195"/>
        <v>1.8496191667506405</v>
      </c>
      <c r="AO339">
        <f t="shared" si="146"/>
        <v>3.8502897041026466E-5</v>
      </c>
      <c r="AP339">
        <f t="shared" si="147"/>
        <v>3.58238240201324E-2</v>
      </c>
      <c r="AQ339">
        <f t="shared" si="148"/>
        <v>3.7471796543008598E-2</v>
      </c>
      <c r="AR339">
        <f t="shared" si="149"/>
        <v>4.3553005135484227E-2</v>
      </c>
      <c r="AS339">
        <f t="shared" si="150"/>
        <v>1.4739548912249994E-2</v>
      </c>
      <c r="AT339">
        <f t="shared" si="151"/>
        <v>1.2380973283088131E-2</v>
      </c>
      <c r="AU339">
        <f t="shared" si="152"/>
        <v>4.3849860723711047E-2</v>
      </c>
      <c r="AV339">
        <f t="shared" si="153"/>
        <v>3.6877995823853933E-2</v>
      </c>
      <c r="AX339" s="34">
        <f t="shared" si="187"/>
        <v>79460.142999999996</v>
      </c>
      <c r="AY339" s="34">
        <f t="shared" si="154"/>
        <v>0</v>
      </c>
      <c r="AZ339" s="34">
        <f t="shared" si="155"/>
        <v>0</v>
      </c>
      <c r="BA339" s="34">
        <f t="shared" si="156"/>
        <v>5271985.9619208993</v>
      </c>
      <c r="BB339" s="34">
        <f t="shared" si="157"/>
        <v>15216504.76087397</v>
      </c>
      <c r="BC339" s="34">
        <f t="shared" si="158"/>
        <v>233613.6654616055</v>
      </c>
      <c r="BD339" s="34">
        <f t="shared" si="159"/>
        <v>62395.285046128047</v>
      </c>
      <c r="BE339" s="34">
        <f t="shared" si="160"/>
        <v>79460.142999999996</v>
      </c>
      <c r="BG339" s="34">
        <f t="shared" si="161"/>
        <v>1584.288741376291</v>
      </c>
      <c r="BH339" s="34">
        <f t="shared" si="162"/>
        <v>0</v>
      </c>
      <c r="BI339" s="34">
        <f t="shared" si="163"/>
        <v>0</v>
      </c>
      <c r="BJ339" s="34">
        <f t="shared" si="164"/>
        <v>105113.67949797343</v>
      </c>
      <c r="BK339" s="34">
        <f t="shared" si="165"/>
        <v>303389.04846611415</v>
      </c>
      <c r="BL339" s="34">
        <f t="shared" si="166"/>
        <v>4657.8257482178069</v>
      </c>
      <c r="BM339" s="34">
        <f t="shared" si="167"/>
        <v>1244.0469382687256</v>
      </c>
      <c r="BN339" s="34">
        <f t="shared" si="168"/>
        <v>1584.288741376291</v>
      </c>
      <c r="BP339" s="34">
        <f t="shared" si="169"/>
        <v>-147026.59656526922</v>
      </c>
      <c r="BQ339" s="34">
        <f t="shared" si="170"/>
        <v>650813.07493341807</v>
      </c>
      <c r="BR339" s="34">
        <f t="shared" si="171"/>
        <v>1598673.778667269</v>
      </c>
      <c r="BS339" s="34">
        <f t="shared" si="172"/>
        <v>1394288.3637764296</v>
      </c>
      <c r="BT339" s="34">
        <f t="shared" si="173"/>
        <v>1404739.6791181024</v>
      </c>
      <c r="BU339" s="34">
        <f t="shared" si="174"/>
        <v>1033716.9167261305</v>
      </c>
      <c r="BV339" s="34">
        <f t="shared" si="175"/>
        <v>365417.55995455961</v>
      </c>
      <c r="BW339" s="34">
        <f t="shared" si="176"/>
        <v>215764.45322894957</v>
      </c>
      <c r="BY339" s="22" t="e">
        <f t="shared" si="213"/>
        <v>#NUM!</v>
      </c>
      <c r="BZ339" s="22" t="e">
        <f t="shared" si="214"/>
        <v>#NUM!</v>
      </c>
      <c r="CA339" s="22" t="e">
        <f t="shared" si="215"/>
        <v>#NUM!</v>
      </c>
      <c r="CB339" s="22" t="e">
        <f t="shared" si="216"/>
        <v>#NUM!</v>
      </c>
      <c r="CC339" s="22" t="e">
        <f t="shared" si="217"/>
        <v>#NUM!</v>
      </c>
      <c r="CD339" s="22" t="e">
        <f t="shared" si="218"/>
        <v>#NUM!</v>
      </c>
      <c r="CE339" s="22" t="e">
        <f t="shared" si="219"/>
        <v>#NUM!</v>
      </c>
      <c r="CF339" s="22" t="e">
        <f t="shared" si="220"/>
        <v>#NUM!</v>
      </c>
      <c r="CI339" s="44">
        <f t="shared" si="177"/>
        <v>82</v>
      </c>
      <c r="CJ339" s="45">
        <f t="shared" si="178"/>
        <v>1.4311699866353502</v>
      </c>
      <c r="CM339" t="e">
        <f t="shared" si="221"/>
        <v>#NUM!</v>
      </c>
      <c r="CN339" t="e">
        <f t="shared" si="222"/>
        <v>#NUM!</v>
      </c>
      <c r="CO339" t="e">
        <f t="shared" si="223"/>
        <v>#NUM!</v>
      </c>
      <c r="CP339" t="e">
        <f t="shared" si="224"/>
        <v>#NUM!</v>
      </c>
      <c r="CQ339" t="e">
        <f t="shared" si="225"/>
        <v>#NUM!</v>
      </c>
      <c r="CR339" t="e">
        <f t="shared" si="226"/>
        <v>#NUM!</v>
      </c>
      <c r="CS339" t="e">
        <f t="shared" si="227"/>
        <v>#NUM!</v>
      </c>
      <c r="CT339" t="e">
        <f t="shared" si="228"/>
        <v>#NUM!</v>
      </c>
      <c r="CW339" t="e">
        <f t="shared" si="179"/>
        <v>#NUM!</v>
      </c>
      <c r="CX339" t="e">
        <f t="shared" si="180"/>
        <v>#NUM!</v>
      </c>
      <c r="CY339" t="e">
        <f t="shared" si="181"/>
        <v>#NUM!</v>
      </c>
      <c r="CZ339" t="e">
        <f t="shared" si="182"/>
        <v>#NUM!</v>
      </c>
      <c r="DA339" t="e">
        <f t="shared" si="183"/>
        <v>#NUM!</v>
      </c>
      <c r="DB339" t="e">
        <f t="shared" si="184"/>
        <v>#NUM!</v>
      </c>
      <c r="DC339" t="e">
        <f t="shared" si="185"/>
        <v>#NUM!</v>
      </c>
      <c r="DD339" t="e">
        <f t="shared" si="186"/>
        <v>#NUM!</v>
      </c>
    </row>
    <row r="340" spans="2:108">
      <c r="B340" s="30">
        <f t="shared" si="196"/>
        <v>84</v>
      </c>
      <c r="C340" s="31">
        <f t="shared" si="197"/>
        <v>-131801.71436522101</v>
      </c>
      <c r="D340" s="31"/>
      <c r="E340" s="31">
        <f t="shared" si="198"/>
        <v>573059.2546007653</v>
      </c>
      <c r="F340" s="31">
        <f t="shared" si="199"/>
        <v>1501279.1904047423</v>
      </c>
      <c r="G340" s="31">
        <f t="shared" si="200"/>
        <v>1261186.6803802999</v>
      </c>
      <c r="H340" s="31">
        <f t="shared" si="201"/>
        <v>1156221.4823736593</v>
      </c>
      <c r="I340" s="31">
        <f t="shared" si="202"/>
        <v>1164573.5786237023</v>
      </c>
      <c r="J340" s="31">
        <f t="shared" si="203"/>
        <v>462549.21891524125</v>
      </c>
      <c r="K340" s="31">
        <f t="shared" si="204"/>
        <v>210840.65102757016</v>
      </c>
      <c r="L340" s="17"/>
      <c r="N340" s="32">
        <f t="shared" si="205"/>
        <v>4</v>
      </c>
      <c r="O340" s="32">
        <f t="shared" si="206"/>
        <v>-76</v>
      </c>
      <c r="P340" s="32"/>
      <c r="Q340" s="32">
        <f t="shared" si="207"/>
        <v>-156</v>
      </c>
      <c r="R340" s="32">
        <f t="shared" si="208"/>
        <v>-236</v>
      </c>
      <c r="S340" s="32">
        <f t="shared" si="209"/>
        <v>-316</v>
      </c>
      <c r="T340" s="32">
        <f t="shared" si="210"/>
        <v>-396</v>
      </c>
      <c r="U340" s="32">
        <f t="shared" si="211"/>
        <v>-476</v>
      </c>
      <c r="V340" s="32">
        <f t="shared" si="212"/>
        <v>-556</v>
      </c>
      <c r="W340">
        <f t="shared" si="130"/>
        <v>4</v>
      </c>
      <c r="X340">
        <f t="shared" si="131"/>
        <v>644</v>
      </c>
      <c r="Y340">
        <f t="shared" si="132"/>
        <v>564</v>
      </c>
      <c r="Z340">
        <f t="shared" si="133"/>
        <v>484</v>
      </c>
      <c r="AA340">
        <f t="shared" si="134"/>
        <v>404</v>
      </c>
      <c r="AB340">
        <f t="shared" si="135"/>
        <v>324</v>
      </c>
      <c r="AC340">
        <f t="shared" si="136"/>
        <v>244</v>
      </c>
      <c r="AD340">
        <f t="shared" si="137"/>
        <v>164</v>
      </c>
      <c r="AF340">
        <f t="shared" si="188"/>
        <v>7.7170425569269554E-3</v>
      </c>
      <c r="AG340">
        <f t="shared" si="189"/>
        <v>1.7489721247095424</v>
      </c>
      <c r="AH340">
        <f t="shared" si="190"/>
        <v>1.8958329248871248</v>
      </c>
      <c r="AI340">
        <f t="shared" si="191"/>
        <v>2.1742022758187214</v>
      </c>
      <c r="AJ340">
        <f t="shared" si="192"/>
        <v>0.80016593063421038</v>
      </c>
      <c r="AK340">
        <f t="shared" si="193"/>
        <v>0.56400685050292487</v>
      </c>
      <c r="AL340">
        <f t="shared" si="194"/>
        <v>2.2037103235104425</v>
      </c>
      <c r="AM340">
        <f t="shared" si="195"/>
        <v>1.836491586542337</v>
      </c>
      <c r="AO340">
        <f t="shared" si="146"/>
        <v>1.5386359976297904E-4</v>
      </c>
      <c r="AP340">
        <f t="shared" si="147"/>
        <v>3.487127938038443E-2</v>
      </c>
      <c r="AQ340">
        <f t="shared" si="148"/>
        <v>3.77994129513353E-2</v>
      </c>
      <c r="AR340">
        <f t="shared" si="149"/>
        <v>4.334958454648527E-2</v>
      </c>
      <c r="AS340">
        <f t="shared" si="150"/>
        <v>1.5953833296482513E-2</v>
      </c>
      <c r="AT340">
        <f t="shared" si="151"/>
        <v>1.1245256673032727E-2</v>
      </c>
      <c r="AU340">
        <f t="shared" si="152"/>
        <v>4.3937920609988051E-2</v>
      </c>
      <c r="AV340">
        <f t="shared" si="153"/>
        <v>3.6616256079369337E-2</v>
      </c>
      <c r="AX340" s="34">
        <f t="shared" si="187"/>
        <v>79460.142999999996</v>
      </c>
      <c r="AY340" s="34">
        <f t="shared" si="154"/>
        <v>0</v>
      </c>
      <c r="AZ340" s="34">
        <f t="shared" si="155"/>
        <v>0</v>
      </c>
      <c r="BA340" s="34">
        <f t="shared" si="156"/>
        <v>5298628.0447060456</v>
      </c>
      <c r="BB340" s="34">
        <f t="shared" si="157"/>
        <v>14206796.135824367</v>
      </c>
      <c r="BC340" s="34">
        <f t="shared" si="158"/>
        <v>253918.53130158765</v>
      </c>
      <c r="BD340" s="34">
        <f t="shared" si="159"/>
        <v>62248.52432702636</v>
      </c>
      <c r="BE340" s="34">
        <f t="shared" si="160"/>
        <v>79460.142999999996</v>
      </c>
      <c r="BG340" s="34">
        <f t="shared" si="161"/>
        <v>1584.288741376291</v>
      </c>
      <c r="BH340" s="34">
        <f t="shared" si="162"/>
        <v>0</v>
      </c>
      <c r="BI340" s="34">
        <f t="shared" si="163"/>
        <v>0</v>
      </c>
      <c r="BJ340" s="34">
        <f t="shared" si="164"/>
        <v>105644.87350555685</v>
      </c>
      <c r="BK340" s="34">
        <f t="shared" si="165"/>
        <v>283257.32020158513</v>
      </c>
      <c r="BL340" s="34">
        <f t="shared" si="166"/>
        <v>5062.6673345894769</v>
      </c>
      <c r="BM340" s="34">
        <f t="shared" si="167"/>
        <v>1241.1208001298969</v>
      </c>
      <c r="BN340" s="34">
        <f t="shared" si="168"/>
        <v>1584.288741376291</v>
      </c>
      <c r="BP340" s="34">
        <f t="shared" si="169"/>
        <v>-130217.42562384471</v>
      </c>
      <c r="BQ340" s="34">
        <f t="shared" si="170"/>
        <v>573059.2546007653</v>
      </c>
      <c r="BR340" s="34">
        <f t="shared" si="171"/>
        <v>1501279.1904047423</v>
      </c>
      <c r="BS340" s="34">
        <f t="shared" si="172"/>
        <v>1366831.5538858569</v>
      </c>
      <c r="BT340" s="34">
        <f t="shared" si="173"/>
        <v>1439478.8025752443</v>
      </c>
      <c r="BU340" s="34">
        <f t="shared" si="174"/>
        <v>1169636.2459582917</v>
      </c>
      <c r="BV340" s="34">
        <f t="shared" si="175"/>
        <v>463790.33971537114</v>
      </c>
      <c r="BW340" s="34">
        <f t="shared" si="176"/>
        <v>212424.93976894644</v>
      </c>
      <c r="BY340" s="22" t="e">
        <f t="shared" si="213"/>
        <v>#NUM!</v>
      </c>
      <c r="BZ340" s="22" t="e">
        <f t="shared" si="214"/>
        <v>#NUM!</v>
      </c>
      <c r="CA340" s="22" t="e">
        <f t="shared" si="215"/>
        <v>#NUM!</v>
      </c>
      <c r="CB340" s="22" t="e">
        <f t="shared" si="216"/>
        <v>#NUM!</v>
      </c>
      <c r="CC340" s="22" t="e">
        <f t="shared" si="217"/>
        <v>#NUM!</v>
      </c>
      <c r="CD340" s="22" t="e">
        <f t="shared" si="218"/>
        <v>#NUM!</v>
      </c>
      <c r="CE340" s="22" t="e">
        <f t="shared" si="219"/>
        <v>#NUM!</v>
      </c>
      <c r="CF340" s="22" t="e">
        <f t="shared" si="220"/>
        <v>#NUM!</v>
      </c>
      <c r="CI340" s="44">
        <f t="shared" si="177"/>
        <v>84</v>
      </c>
      <c r="CJ340" s="45">
        <f t="shared" si="178"/>
        <v>1.4660765716752369</v>
      </c>
      <c r="CM340" t="e">
        <f t="shared" si="221"/>
        <v>#NUM!</v>
      </c>
      <c r="CN340" t="e">
        <f t="shared" si="222"/>
        <v>#NUM!</v>
      </c>
      <c r="CO340" t="e">
        <f t="shared" si="223"/>
        <v>#NUM!</v>
      </c>
      <c r="CP340" t="e">
        <f t="shared" si="224"/>
        <v>#NUM!</v>
      </c>
      <c r="CQ340" t="e">
        <f t="shared" si="225"/>
        <v>#NUM!</v>
      </c>
      <c r="CR340" t="e">
        <f t="shared" si="226"/>
        <v>#NUM!</v>
      </c>
      <c r="CS340" t="e">
        <f t="shared" si="227"/>
        <v>#NUM!</v>
      </c>
      <c r="CT340" t="e">
        <f t="shared" si="228"/>
        <v>#NUM!</v>
      </c>
      <c r="CW340" t="e">
        <f t="shared" si="179"/>
        <v>#NUM!</v>
      </c>
      <c r="CX340" t="e">
        <f t="shared" si="180"/>
        <v>#NUM!</v>
      </c>
      <c r="CY340" t="e">
        <f t="shared" si="181"/>
        <v>#NUM!</v>
      </c>
      <c r="CZ340" t="e">
        <f t="shared" si="182"/>
        <v>#NUM!</v>
      </c>
      <c r="DA340" t="e">
        <f t="shared" si="183"/>
        <v>#NUM!</v>
      </c>
      <c r="DB340" t="e">
        <f t="shared" si="184"/>
        <v>#NUM!</v>
      </c>
      <c r="DC340" t="e">
        <f t="shared" si="185"/>
        <v>#NUM!</v>
      </c>
      <c r="DD340" t="e">
        <f t="shared" si="186"/>
        <v>#NUM!</v>
      </c>
    </row>
    <row r="341" spans="2:108">
      <c r="B341" s="30">
        <f t="shared" si="196"/>
        <v>86</v>
      </c>
      <c r="C341" s="31">
        <f t="shared" si="197"/>
        <v>-114920.1240917753</v>
      </c>
      <c r="D341" s="31"/>
      <c r="E341" s="31">
        <f t="shared" si="198"/>
        <v>491723.49275046663</v>
      </c>
      <c r="F341" s="31">
        <f t="shared" si="199"/>
        <v>1395929.7925900843</v>
      </c>
      <c r="G341" s="31">
        <f t="shared" si="200"/>
        <v>1226862.7035597672</v>
      </c>
      <c r="H341" s="31">
        <f t="shared" si="201"/>
        <v>1205806.5220438007</v>
      </c>
      <c r="I341" s="31">
        <f t="shared" si="202"/>
        <v>1295137.89393697</v>
      </c>
      <c r="J341" s="31">
        <f t="shared" si="203"/>
        <v>559432.7350762313</v>
      </c>
      <c r="K341" s="31">
        <f t="shared" si="204"/>
        <v>206916.81475471854</v>
      </c>
      <c r="L341" s="17"/>
      <c r="N341" s="32">
        <f t="shared" si="205"/>
        <v>6</v>
      </c>
      <c r="O341" s="32">
        <f t="shared" si="206"/>
        <v>-74</v>
      </c>
      <c r="P341" s="32"/>
      <c r="Q341" s="32">
        <f t="shared" si="207"/>
        <v>-154</v>
      </c>
      <c r="R341" s="32">
        <f t="shared" si="208"/>
        <v>-234</v>
      </c>
      <c r="S341" s="32">
        <f t="shared" si="209"/>
        <v>-314</v>
      </c>
      <c r="T341" s="32">
        <f t="shared" si="210"/>
        <v>-394</v>
      </c>
      <c r="U341" s="32">
        <f t="shared" si="211"/>
        <v>-474</v>
      </c>
      <c r="V341" s="32">
        <f t="shared" si="212"/>
        <v>-554</v>
      </c>
      <c r="W341">
        <f t="shared" si="130"/>
        <v>6</v>
      </c>
      <c r="X341">
        <f t="shared" si="131"/>
        <v>646</v>
      </c>
      <c r="Y341">
        <f t="shared" si="132"/>
        <v>566</v>
      </c>
      <c r="Z341">
        <f t="shared" si="133"/>
        <v>486</v>
      </c>
      <c r="AA341">
        <f t="shared" si="134"/>
        <v>406</v>
      </c>
      <c r="AB341">
        <f t="shared" si="135"/>
        <v>326</v>
      </c>
      <c r="AC341">
        <f t="shared" si="136"/>
        <v>246</v>
      </c>
      <c r="AD341">
        <f t="shared" si="137"/>
        <v>166</v>
      </c>
      <c r="AF341">
        <f t="shared" si="188"/>
        <v>1.7335545601780158E-2</v>
      </c>
      <c r="AG341">
        <f t="shared" si="189"/>
        <v>1.6990098255216373</v>
      </c>
      <c r="AH341">
        <f t="shared" si="190"/>
        <v>1.9131284146132708</v>
      </c>
      <c r="AI341">
        <f t="shared" si="191"/>
        <v>2.1623522222147149</v>
      </c>
      <c r="AJ341">
        <f t="shared" si="192"/>
        <v>0.86194729606231391</v>
      </c>
      <c r="AK341">
        <f t="shared" si="193"/>
        <v>0.50878191278154306</v>
      </c>
      <c r="AL341">
        <f t="shared" si="194"/>
        <v>2.205941874069596</v>
      </c>
      <c r="AM341">
        <f t="shared" si="195"/>
        <v>1.8246725203021383</v>
      </c>
      <c r="AO341">
        <f t="shared" si="146"/>
        <v>3.456388157080913E-4</v>
      </c>
      <c r="AP341">
        <f t="shared" si="147"/>
        <v>3.387512325596527E-2</v>
      </c>
      <c r="AQ341">
        <f t="shared" si="148"/>
        <v>3.8144253126738997E-2</v>
      </c>
      <c r="AR341">
        <f t="shared" si="149"/>
        <v>4.3113316326963774E-2</v>
      </c>
      <c r="AS341">
        <f t="shared" si="150"/>
        <v>1.7185639809523885E-2</v>
      </c>
      <c r="AT341">
        <f t="shared" si="151"/>
        <v>1.0144173239603819E-2</v>
      </c>
      <c r="AU341">
        <f t="shared" si="152"/>
        <v>4.3982413613564433E-2</v>
      </c>
      <c r="AV341">
        <f t="shared" si="153"/>
        <v>3.6380605690747116E-2</v>
      </c>
      <c r="AX341" s="34">
        <f t="shared" si="187"/>
        <v>79460.142999999996</v>
      </c>
      <c r="AY341" s="34">
        <f t="shared" si="154"/>
        <v>0</v>
      </c>
      <c r="AZ341" s="34">
        <f t="shared" si="155"/>
        <v>0</v>
      </c>
      <c r="BA341" s="34">
        <f t="shared" si="156"/>
        <v>5329878.9587199995</v>
      </c>
      <c r="BB341" s="34">
        <f t="shared" si="157"/>
        <v>13299801.974126812</v>
      </c>
      <c r="BC341" s="34">
        <f t="shared" si="158"/>
        <v>276731.33258496749</v>
      </c>
      <c r="BD341" s="34">
        <f t="shared" si="159"/>
        <v>62174.600557834434</v>
      </c>
      <c r="BE341" s="34">
        <f t="shared" si="160"/>
        <v>79460.142999999996</v>
      </c>
      <c r="BG341" s="34">
        <f t="shared" si="161"/>
        <v>1584.288741376291</v>
      </c>
      <c r="BH341" s="34">
        <f t="shared" si="162"/>
        <v>0</v>
      </c>
      <c r="BI341" s="34">
        <f t="shared" si="163"/>
        <v>0</v>
      </c>
      <c r="BJ341" s="34">
        <f t="shared" si="164"/>
        <v>106267.95910999663</v>
      </c>
      <c r="BK341" s="34">
        <f t="shared" si="165"/>
        <v>265173.52894951723</v>
      </c>
      <c r="BL341" s="34">
        <f t="shared" si="166"/>
        <v>5517.5125295259277</v>
      </c>
      <c r="BM341" s="34">
        <f t="shared" si="167"/>
        <v>1239.6468964741878</v>
      </c>
      <c r="BN341" s="34">
        <f t="shared" si="168"/>
        <v>1584.288741376291</v>
      </c>
      <c r="BP341" s="34">
        <f t="shared" si="169"/>
        <v>-113335.83535039901</v>
      </c>
      <c r="BQ341" s="34">
        <f t="shared" si="170"/>
        <v>491723.49275046663</v>
      </c>
      <c r="BR341" s="34">
        <f t="shared" si="171"/>
        <v>1395929.7925900843</v>
      </c>
      <c r="BS341" s="34">
        <f t="shared" si="172"/>
        <v>1333130.6626697639</v>
      </c>
      <c r="BT341" s="34">
        <f t="shared" si="173"/>
        <v>1470980.050993318</v>
      </c>
      <c r="BU341" s="34">
        <f t="shared" si="174"/>
        <v>1300655.4064664959</v>
      </c>
      <c r="BV341" s="34">
        <f t="shared" si="175"/>
        <v>560672.38197270548</v>
      </c>
      <c r="BW341" s="34">
        <f t="shared" si="176"/>
        <v>208501.10349609482</v>
      </c>
      <c r="BY341" s="22" t="e">
        <f t="shared" si="213"/>
        <v>#NUM!</v>
      </c>
      <c r="BZ341" s="22" t="e">
        <f t="shared" si="214"/>
        <v>#NUM!</v>
      </c>
      <c r="CA341" s="22" t="e">
        <f t="shared" si="215"/>
        <v>#NUM!</v>
      </c>
      <c r="CB341" s="22" t="e">
        <f t="shared" si="216"/>
        <v>#NUM!</v>
      </c>
      <c r="CC341" s="22" t="e">
        <f t="shared" si="217"/>
        <v>#NUM!</v>
      </c>
      <c r="CD341" s="22" t="e">
        <f t="shared" si="218"/>
        <v>#NUM!</v>
      </c>
      <c r="CE341" s="22" t="e">
        <f t="shared" si="219"/>
        <v>#NUM!</v>
      </c>
      <c r="CF341" s="22" t="e">
        <f t="shared" si="220"/>
        <v>#NUM!</v>
      </c>
      <c r="CI341" s="44">
        <f t="shared" si="177"/>
        <v>86</v>
      </c>
      <c r="CJ341" s="45">
        <f t="shared" si="178"/>
        <v>1.5009831567151235</v>
      </c>
      <c r="CM341" t="e">
        <f t="shared" si="221"/>
        <v>#NUM!</v>
      </c>
      <c r="CN341" t="e">
        <f t="shared" si="222"/>
        <v>#NUM!</v>
      </c>
      <c r="CO341" t="e">
        <f t="shared" si="223"/>
        <v>#NUM!</v>
      </c>
      <c r="CP341" t="e">
        <f t="shared" si="224"/>
        <v>#NUM!</v>
      </c>
      <c r="CQ341" t="e">
        <f t="shared" si="225"/>
        <v>#NUM!</v>
      </c>
      <c r="CR341" t="e">
        <f t="shared" si="226"/>
        <v>#NUM!</v>
      </c>
      <c r="CS341" t="e">
        <f t="shared" si="227"/>
        <v>#NUM!</v>
      </c>
      <c r="CT341" t="e">
        <f t="shared" si="228"/>
        <v>#NUM!</v>
      </c>
      <c r="CW341" t="e">
        <f t="shared" si="179"/>
        <v>#NUM!</v>
      </c>
      <c r="CX341" t="e">
        <f t="shared" si="180"/>
        <v>#NUM!</v>
      </c>
      <c r="CY341" t="e">
        <f t="shared" si="181"/>
        <v>#NUM!</v>
      </c>
      <c r="CZ341" t="e">
        <f t="shared" si="182"/>
        <v>#NUM!</v>
      </c>
      <c r="DA341" t="e">
        <f t="shared" si="183"/>
        <v>#NUM!</v>
      </c>
      <c r="DB341" t="e">
        <f t="shared" si="184"/>
        <v>#NUM!</v>
      </c>
      <c r="DC341" t="e">
        <f t="shared" si="185"/>
        <v>#NUM!</v>
      </c>
      <c r="DD341" t="e">
        <f t="shared" si="186"/>
        <v>#NUM!</v>
      </c>
    </row>
    <row r="342" spans="2:108">
      <c r="B342" s="30">
        <f t="shared" si="196"/>
        <v>88</v>
      </c>
      <c r="C342" s="31">
        <f t="shared" si="197"/>
        <v>-98028.812607887303</v>
      </c>
      <c r="D342" s="31"/>
      <c r="E342" s="31">
        <f t="shared" si="198"/>
        <v>407204.45837539621</v>
      </c>
      <c r="F342" s="31">
        <f t="shared" si="199"/>
        <v>1283122.9809288753</v>
      </c>
      <c r="G342" s="31">
        <f t="shared" si="200"/>
        <v>1186343.2746879319</v>
      </c>
      <c r="H342" s="31">
        <f t="shared" si="201"/>
        <v>1249839.1223232076</v>
      </c>
      <c r="I342" s="31">
        <f t="shared" si="202"/>
        <v>1420104.2578209657</v>
      </c>
      <c r="J342" s="31">
        <f t="shared" si="203"/>
        <v>654359.20955168048</v>
      </c>
      <c r="K342" s="31">
        <f t="shared" si="204"/>
        <v>202450.41687813614</v>
      </c>
      <c r="L342" s="17"/>
      <c r="N342" s="32">
        <f t="shared" si="205"/>
        <v>8</v>
      </c>
      <c r="O342" s="32">
        <f t="shared" si="206"/>
        <v>-72</v>
      </c>
      <c r="P342" s="32"/>
      <c r="Q342" s="32">
        <f t="shared" si="207"/>
        <v>-152</v>
      </c>
      <c r="R342" s="32">
        <f t="shared" si="208"/>
        <v>-232</v>
      </c>
      <c r="S342" s="32">
        <f t="shared" si="209"/>
        <v>-312</v>
      </c>
      <c r="T342" s="32">
        <f t="shared" si="210"/>
        <v>-392</v>
      </c>
      <c r="U342" s="32">
        <f t="shared" si="211"/>
        <v>-472</v>
      </c>
      <c r="V342" s="32">
        <f t="shared" si="212"/>
        <v>-552</v>
      </c>
      <c r="W342">
        <f t="shared" si="130"/>
        <v>8</v>
      </c>
      <c r="X342">
        <f t="shared" si="131"/>
        <v>648</v>
      </c>
      <c r="Y342">
        <f t="shared" si="132"/>
        <v>568</v>
      </c>
      <c r="Z342">
        <f t="shared" si="133"/>
        <v>488</v>
      </c>
      <c r="AA342">
        <f t="shared" si="134"/>
        <v>408</v>
      </c>
      <c r="AB342">
        <f t="shared" si="135"/>
        <v>328</v>
      </c>
      <c r="AC342">
        <f t="shared" si="136"/>
        <v>248</v>
      </c>
      <c r="AD342">
        <f t="shared" si="137"/>
        <v>168</v>
      </c>
      <c r="AF342">
        <f t="shared" si="188"/>
        <v>3.0749682056067203E-2</v>
      </c>
      <c r="AG342">
        <f t="shared" si="189"/>
        <v>1.6469936912733909</v>
      </c>
      <c r="AH342">
        <f t="shared" si="190"/>
        <v>1.9311554141476297</v>
      </c>
      <c r="AI342">
        <f t="shared" si="191"/>
        <v>2.1490056327602707</v>
      </c>
      <c r="AJ342">
        <f t="shared" si="192"/>
        <v>0.92438695139691596</v>
      </c>
      <c r="AK342">
        <f t="shared" si="193"/>
        <v>0.4554977907204214</v>
      </c>
      <c r="AL342">
        <f t="shared" si="194"/>
        <v>2.2058743270697532</v>
      </c>
      <c r="AM342">
        <f t="shared" si="195"/>
        <v>1.814248999215784</v>
      </c>
      <c r="AO342">
        <f t="shared" si="146"/>
        <v>6.1309196338002849E-4</v>
      </c>
      <c r="AP342">
        <f t="shared" si="147"/>
        <v>3.2838017447341016E-2</v>
      </c>
      <c r="AQ342">
        <f t="shared" si="148"/>
        <v>3.8503678258947488E-2</v>
      </c>
      <c r="AR342">
        <f t="shared" si="149"/>
        <v>4.2847209941924327E-2</v>
      </c>
      <c r="AS342">
        <f t="shared" si="150"/>
        <v>1.8430571409534042E-2</v>
      </c>
      <c r="AT342">
        <f t="shared" si="151"/>
        <v>9.0817860919296042E-3</v>
      </c>
      <c r="AU342">
        <f t="shared" si="152"/>
        <v>4.3981066850931949E-2</v>
      </c>
      <c r="AV342">
        <f t="shared" si="153"/>
        <v>3.617277989936124E-2</v>
      </c>
      <c r="AX342" s="34">
        <f t="shared" si="187"/>
        <v>79460.142999999996</v>
      </c>
      <c r="AY342" s="34">
        <f t="shared" si="154"/>
        <v>0</v>
      </c>
      <c r="AZ342" s="34">
        <f t="shared" si="155"/>
        <v>0</v>
      </c>
      <c r="BA342" s="34">
        <f t="shared" si="156"/>
        <v>5365477.3832405386</v>
      </c>
      <c r="BB342" s="34">
        <f t="shared" si="157"/>
        <v>12484157.341964556</v>
      </c>
      <c r="BC342" s="34">
        <f t="shared" si="158"/>
        <v>302354.8332975037</v>
      </c>
      <c r="BD342" s="34">
        <f t="shared" si="159"/>
        <v>62176.83591978201</v>
      </c>
      <c r="BE342" s="34">
        <f t="shared" si="160"/>
        <v>79460.142999999996</v>
      </c>
      <c r="BG342" s="34">
        <f t="shared" si="161"/>
        <v>1584.288741376291</v>
      </c>
      <c r="BH342" s="34">
        <f t="shared" si="162"/>
        <v>0</v>
      </c>
      <c r="BI342" s="34">
        <f t="shared" si="163"/>
        <v>0</v>
      </c>
      <c r="BJ342" s="34">
        <f t="shared" si="164"/>
        <v>106977.72605791948</v>
      </c>
      <c r="BK342" s="34">
        <f t="shared" si="165"/>
        <v>248911.07888447432</v>
      </c>
      <c r="BL342" s="34">
        <f t="shared" si="166"/>
        <v>6028.397888661495</v>
      </c>
      <c r="BM342" s="34">
        <f t="shared" si="167"/>
        <v>1239.6914654698219</v>
      </c>
      <c r="BN342" s="34">
        <f t="shared" si="168"/>
        <v>1584.288741376291</v>
      </c>
      <c r="BP342" s="34">
        <f t="shared" si="169"/>
        <v>-96444.523866511008</v>
      </c>
      <c r="BQ342" s="34">
        <f t="shared" si="170"/>
        <v>407204.45837539621</v>
      </c>
      <c r="BR342" s="34">
        <f t="shared" si="171"/>
        <v>1283122.9809288753</v>
      </c>
      <c r="BS342" s="34">
        <f t="shared" si="172"/>
        <v>1293321.0007458513</v>
      </c>
      <c r="BT342" s="34">
        <f t="shared" si="173"/>
        <v>1498750.2012076818</v>
      </c>
      <c r="BU342" s="34">
        <f t="shared" si="174"/>
        <v>1426132.6557096273</v>
      </c>
      <c r="BV342" s="34">
        <f t="shared" si="175"/>
        <v>655598.90101715026</v>
      </c>
      <c r="BW342" s="34">
        <f t="shared" si="176"/>
        <v>204034.70561951242</v>
      </c>
      <c r="BY342" s="22" t="e">
        <f t="shared" si="213"/>
        <v>#NUM!</v>
      </c>
      <c r="BZ342" s="22" t="e">
        <f t="shared" si="214"/>
        <v>#NUM!</v>
      </c>
      <c r="CA342" s="22" t="e">
        <f t="shared" si="215"/>
        <v>#NUM!</v>
      </c>
      <c r="CB342" s="22" t="e">
        <f t="shared" si="216"/>
        <v>#NUM!</v>
      </c>
      <c r="CC342" s="22" t="e">
        <f t="shared" si="217"/>
        <v>#NUM!</v>
      </c>
      <c r="CD342" s="22" t="e">
        <f t="shared" si="218"/>
        <v>#NUM!</v>
      </c>
      <c r="CE342" s="22" t="e">
        <f t="shared" si="219"/>
        <v>#NUM!</v>
      </c>
      <c r="CF342" s="22" t="e">
        <f t="shared" si="220"/>
        <v>#NUM!</v>
      </c>
      <c r="CI342" s="44">
        <f t="shared" si="177"/>
        <v>88</v>
      </c>
      <c r="CJ342" s="45">
        <f t="shared" si="178"/>
        <v>1.5358897417550099</v>
      </c>
      <c r="CM342" t="e">
        <f t="shared" si="221"/>
        <v>#NUM!</v>
      </c>
      <c r="CN342" t="e">
        <f t="shared" si="222"/>
        <v>#NUM!</v>
      </c>
      <c r="CO342" t="e">
        <f t="shared" si="223"/>
        <v>#NUM!</v>
      </c>
      <c r="CP342" t="e">
        <f t="shared" si="224"/>
        <v>#NUM!</v>
      </c>
      <c r="CQ342" t="e">
        <f t="shared" si="225"/>
        <v>#NUM!</v>
      </c>
      <c r="CR342" t="e">
        <f t="shared" si="226"/>
        <v>#NUM!</v>
      </c>
      <c r="CS342" t="e">
        <f t="shared" si="227"/>
        <v>#NUM!</v>
      </c>
      <c r="CT342" t="e">
        <f t="shared" si="228"/>
        <v>#NUM!</v>
      </c>
      <c r="CW342" t="e">
        <f t="shared" si="179"/>
        <v>#NUM!</v>
      </c>
      <c r="CX342" t="e">
        <f t="shared" si="180"/>
        <v>#NUM!</v>
      </c>
      <c r="CY342" t="e">
        <f t="shared" si="181"/>
        <v>#NUM!</v>
      </c>
      <c r="CZ342" t="e">
        <f t="shared" si="182"/>
        <v>#NUM!</v>
      </c>
      <c r="DA342" t="e">
        <f t="shared" si="183"/>
        <v>#NUM!</v>
      </c>
      <c r="DB342" t="e">
        <f t="shared" si="184"/>
        <v>#NUM!</v>
      </c>
      <c r="DC342" t="e">
        <f t="shared" si="185"/>
        <v>#NUM!</v>
      </c>
      <c r="DD342" t="e">
        <f t="shared" si="186"/>
        <v>#NUM!</v>
      </c>
    </row>
    <row r="343" spans="2:108">
      <c r="B343" s="30">
        <f t="shared" si="196"/>
        <v>90</v>
      </c>
      <c r="C343" s="31">
        <f t="shared" si="197"/>
        <v>-81189.855113017111</v>
      </c>
      <c r="D343" s="31"/>
      <c r="E343" s="31">
        <f t="shared" si="198"/>
        <v>319917.2886764087</v>
      </c>
      <c r="F343" s="31">
        <f t="shared" si="199"/>
        <v>1163393.2828440648</v>
      </c>
      <c r="G343" s="31">
        <f t="shared" si="200"/>
        <v>1139799.3642207657</v>
      </c>
      <c r="H343" s="31">
        <f t="shared" si="201"/>
        <v>1288079.3143349627</v>
      </c>
      <c r="I343" s="31">
        <f t="shared" si="202"/>
        <v>1538851.2965801428</v>
      </c>
      <c r="J343" s="31">
        <f t="shared" si="203"/>
        <v>746872.38865623472</v>
      </c>
      <c r="K343" s="31">
        <f t="shared" si="204"/>
        <v>197485.2947526107</v>
      </c>
      <c r="L343" s="17"/>
      <c r="N343" s="32">
        <f t="shared" si="205"/>
        <v>10</v>
      </c>
      <c r="O343" s="32">
        <f t="shared" si="206"/>
        <v>-70</v>
      </c>
      <c r="P343" s="32"/>
      <c r="Q343" s="32">
        <f t="shared" si="207"/>
        <v>-150</v>
      </c>
      <c r="R343" s="32">
        <f t="shared" si="208"/>
        <v>-230</v>
      </c>
      <c r="S343" s="32">
        <f t="shared" si="209"/>
        <v>-310</v>
      </c>
      <c r="T343" s="32">
        <f t="shared" si="210"/>
        <v>-390</v>
      </c>
      <c r="U343" s="32">
        <f t="shared" si="211"/>
        <v>-470</v>
      </c>
      <c r="V343" s="32">
        <f t="shared" si="212"/>
        <v>-550</v>
      </c>
      <c r="W343">
        <f t="shared" si="130"/>
        <v>10</v>
      </c>
      <c r="X343">
        <f t="shared" si="131"/>
        <v>650</v>
      </c>
      <c r="Y343">
        <f t="shared" si="132"/>
        <v>570</v>
      </c>
      <c r="Z343">
        <f t="shared" si="133"/>
        <v>490</v>
      </c>
      <c r="AA343">
        <f t="shared" si="134"/>
        <v>410</v>
      </c>
      <c r="AB343">
        <f t="shared" si="135"/>
        <v>330</v>
      </c>
      <c r="AC343">
        <f t="shared" si="136"/>
        <v>250</v>
      </c>
      <c r="AD343">
        <f t="shared" si="137"/>
        <v>170</v>
      </c>
      <c r="AF343">
        <f t="shared" si="188"/>
        <v>4.790796657301255E-2</v>
      </c>
      <c r="AG343">
        <f t="shared" si="189"/>
        <v>1.5930683256217</v>
      </c>
      <c r="AH343">
        <f t="shared" si="190"/>
        <v>1.9497744401743466</v>
      </c>
      <c r="AI343">
        <f t="shared" si="191"/>
        <v>2.1343184039267231</v>
      </c>
      <c r="AJ343">
        <f t="shared" si="192"/>
        <v>0.98726391444109363</v>
      </c>
      <c r="AK343">
        <f t="shared" si="193"/>
        <v>0.4043521071210171</v>
      </c>
      <c r="AL343">
        <f t="shared" si="194"/>
        <v>2.2034032713863545</v>
      </c>
      <c r="AM343">
        <f t="shared" si="195"/>
        <v>1.8052974018232977</v>
      </c>
      <c r="AO343">
        <f t="shared" si="146"/>
        <v>9.5519651989369651E-4</v>
      </c>
      <c r="AP343">
        <f t="shared" si="147"/>
        <v>3.176284508480734E-2</v>
      </c>
      <c r="AQ343">
        <f t="shared" si="148"/>
        <v>3.8874907307824474E-2</v>
      </c>
      <c r="AR343">
        <f t="shared" si="149"/>
        <v>4.2554373679560609E-2</v>
      </c>
      <c r="AS343">
        <f t="shared" si="150"/>
        <v>1.9684222118957304E-2</v>
      </c>
      <c r="AT343">
        <f t="shared" si="151"/>
        <v>8.0620354642906601E-3</v>
      </c>
      <c r="AU343">
        <f t="shared" si="152"/>
        <v>4.3931798556781976E-2</v>
      </c>
      <c r="AV343">
        <f t="shared" si="153"/>
        <v>3.5994301552471665E-2</v>
      </c>
      <c r="AX343" s="34">
        <f t="shared" si="187"/>
        <v>79460.142999999996</v>
      </c>
      <c r="AY343" s="34">
        <f t="shared" si="154"/>
        <v>0</v>
      </c>
      <c r="AZ343" s="34">
        <f t="shared" si="155"/>
        <v>0</v>
      </c>
      <c r="BA343" s="34">
        <f t="shared" si="156"/>
        <v>5405150.9714742405</v>
      </c>
      <c r="BB343" s="34">
        <f t="shared" si="157"/>
        <v>11749774.889878102</v>
      </c>
      <c r="BC343" s="34">
        <f t="shared" si="158"/>
        <v>331106.49760405871</v>
      </c>
      <c r="BD343" s="34">
        <f t="shared" si="159"/>
        <v>62258.707906574295</v>
      </c>
      <c r="BE343" s="34">
        <f t="shared" si="160"/>
        <v>79460.142999999996</v>
      </c>
      <c r="BG343" s="34">
        <f t="shared" si="161"/>
        <v>1584.288741376291</v>
      </c>
      <c r="BH343" s="34">
        <f t="shared" si="162"/>
        <v>0</v>
      </c>
      <c r="BI343" s="34">
        <f t="shared" si="163"/>
        <v>0</v>
      </c>
      <c r="BJ343" s="34">
        <f t="shared" si="164"/>
        <v>107768.74425642251</v>
      </c>
      <c r="BK343" s="34">
        <f t="shared" si="165"/>
        <v>234268.84685747075</v>
      </c>
      <c r="BL343" s="34">
        <f t="shared" si="166"/>
        <v>6601.6530620973854</v>
      </c>
      <c r="BM343" s="34">
        <f t="shared" si="167"/>
        <v>1241.3238419294153</v>
      </c>
      <c r="BN343" s="34">
        <f t="shared" si="168"/>
        <v>1584.288741376291</v>
      </c>
      <c r="BP343" s="34">
        <f t="shared" si="169"/>
        <v>-79605.566371640816</v>
      </c>
      <c r="BQ343" s="34">
        <f t="shared" si="170"/>
        <v>319917.2886764087</v>
      </c>
      <c r="BR343" s="34">
        <f t="shared" si="171"/>
        <v>1163393.2828440648</v>
      </c>
      <c r="BS343" s="34">
        <f t="shared" si="172"/>
        <v>1247568.1084771883</v>
      </c>
      <c r="BT343" s="34">
        <f t="shared" si="173"/>
        <v>1522348.1611924334</v>
      </c>
      <c r="BU343" s="34">
        <f t="shared" si="174"/>
        <v>1545452.9496422403</v>
      </c>
      <c r="BV343" s="34">
        <f t="shared" si="175"/>
        <v>748113.71249816415</v>
      </c>
      <c r="BW343" s="34">
        <f t="shared" si="176"/>
        <v>199069.58349398698</v>
      </c>
      <c r="BY343" s="22" t="e">
        <f t="shared" si="213"/>
        <v>#NUM!</v>
      </c>
      <c r="BZ343" s="22" t="e">
        <f t="shared" si="214"/>
        <v>#NUM!</v>
      </c>
      <c r="CA343" s="22" t="e">
        <f t="shared" si="215"/>
        <v>#NUM!</v>
      </c>
      <c r="CB343" s="22" t="e">
        <f t="shared" si="216"/>
        <v>#NUM!</v>
      </c>
      <c r="CC343" s="22" t="e">
        <f t="shared" si="217"/>
        <v>#NUM!</v>
      </c>
      <c r="CD343" s="22" t="e">
        <f t="shared" si="218"/>
        <v>#NUM!</v>
      </c>
      <c r="CE343" s="22" t="e">
        <f t="shared" si="219"/>
        <v>#NUM!</v>
      </c>
      <c r="CF343" s="22" t="e">
        <f t="shared" si="220"/>
        <v>#NUM!</v>
      </c>
      <c r="CI343" s="44">
        <f t="shared" si="177"/>
        <v>90</v>
      </c>
      <c r="CJ343" s="45">
        <f t="shared" si="178"/>
        <v>1.5707963267948966</v>
      </c>
      <c r="CM343" t="e">
        <f t="shared" si="221"/>
        <v>#NUM!</v>
      </c>
      <c r="CN343" t="e">
        <f t="shared" si="222"/>
        <v>#NUM!</v>
      </c>
      <c r="CO343" t="e">
        <f t="shared" si="223"/>
        <v>#NUM!</v>
      </c>
      <c r="CP343" t="e">
        <f t="shared" si="224"/>
        <v>#NUM!</v>
      </c>
      <c r="CQ343" t="e">
        <f t="shared" si="225"/>
        <v>#NUM!</v>
      </c>
      <c r="CR343" t="e">
        <f t="shared" si="226"/>
        <v>#NUM!</v>
      </c>
      <c r="CS343" t="e">
        <f t="shared" si="227"/>
        <v>#NUM!</v>
      </c>
      <c r="CT343" t="e">
        <f t="shared" si="228"/>
        <v>#NUM!</v>
      </c>
      <c r="CW343" t="e">
        <f t="shared" si="179"/>
        <v>#NUM!</v>
      </c>
      <c r="CX343" t="e">
        <f t="shared" si="180"/>
        <v>#NUM!</v>
      </c>
      <c r="CY343" t="e">
        <f t="shared" si="181"/>
        <v>#NUM!</v>
      </c>
      <c r="CZ343" t="e">
        <f t="shared" si="182"/>
        <v>#NUM!</v>
      </c>
      <c r="DA343" t="e">
        <f t="shared" si="183"/>
        <v>#NUM!</v>
      </c>
      <c r="DB343" t="e">
        <f t="shared" si="184"/>
        <v>#NUM!</v>
      </c>
      <c r="DC343" t="e">
        <f t="shared" si="185"/>
        <v>#NUM!</v>
      </c>
      <c r="DD343" t="e">
        <f t="shared" si="186"/>
        <v>#NUM!</v>
      </c>
    </row>
    <row r="344" spans="2:108">
      <c r="B344" s="30">
        <f t="shared" si="196"/>
        <v>92</v>
      </c>
      <c r="C344" s="31">
        <f t="shared" si="197"/>
        <v>-64464.426092373047</v>
      </c>
      <c r="D344" s="31"/>
      <c r="E344" s="31">
        <f t="shared" si="198"/>
        <v>230291.56245106715</v>
      </c>
      <c r="F344" s="31">
        <f t="shared" si="199"/>
        <v>1037309.7716555457</v>
      </c>
      <c r="G344" s="31">
        <f t="shared" si="200"/>
        <v>1087431.5914566123</v>
      </c>
      <c r="H344" s="31">
        <f t="shared" si="201"/>
        <v>1320314.9877712927</v>
      </c>
      <c r="I344" s="31">
        <f t="shared" si="202"/>
        <v>1650787.0844807483</v>
      </c>
      <c r="J344" s="31">
        <f t="shared" si="203"/>
        <v>836526.83221250132</v>
      </c>
      <c r="K344" s="31">
        <f t="shared" si="204"/>
        <v>192067.12140936422</v>
      </c>
      <c r="L344" s="17"/>
      <c r="N344" s="32">
        <f t="shared" si="205"/>
        <v>12</v>
      </c>
      <c r="O344" s="32">
        <f t="shared" si="206"/>
        <v>-68</v>
      </c>
      <c r="P344" s="32"/>
      <c r="Q344" s="32">
        <f t="shared" si="207"/>
        <v>-148</v>
      </c>
      <c r="R344" s="32">
        <f t="shared" si="208"/>
        <v>-228</v>
      </c>
      <c r="S344" s="32">
        <f t="shared" si="209"/>
        <v>-308</v>
      </c>
      <c r="T344" s="32">
        <f t="shared" si="210"/>
        <v>-388</v>
      </c>
      <c r="U344" s="32">
        <f t="shared" si="211"/>
        <v>-468</v>
      </c>
      <c r="V344" s="32">
        <f t="shared" si="212"/>
        <v>-548</v>
      </c>
      <c r="W344">
        <f t="shared" si="130"/>
        <v>12</v>
      </c>
      <c r="X344">
        <f t="shared" si="131"/>
        <v>652</v>
      </c>
      <c r="Y344">
        <f t="shared" si="132"/>
        <v>572</v>
      </c>
      <c r="Z344">
        <f t="shared" si="133"/>
        <v>492</v>
      </c>
      <c r="AA344">
        <f t="shared" si="134"/>
        <v>412</v>
      </c>
      <c r="AB344">
        <f t="shared" si="135"/>
        <v>332</v>
      </c>
      <c r="AC344">
        <f t="shared" si="136"/>
        <v>252</v>
      </c>
      <c r="AD344">
        <f t="shared" si="137"/>
        <v>172</v>
      </c>
      <c r="AF344">
        <f t="shared" si="188"/>
        <v>6.8744605706307901E-2</v>
      </c>
      <c r="AG344">
        <f t="shared" si="189"/>
        <v>1.5373888611190569</v>
      </c>
      <c r="AH344">
        <f t="shared" si="190"/>
        <v>1.9688396183115637</v>
      </c>
      <c r="AI344">
        <f t="shared" si="191"/>
        <v>2.1184505184442983</v>
      </c>
      <c r="AJ344">
        <f t="shared" si="192"/>
        <v>1.0503577300416331</v>
      </c>
      <c r="AK344">
        <f t="shared" si="193"/>
        <v>0.35553543469087501</v>
      </c>
      <c r="AL344">
        <f t="shared" si="194"/>
        <v>2.198434517735484</v>
      </c>
      <c r="AM344">
        <f t="shared" si="195"/>
        <v>1.7978830507253993</v>
      </c>
      <c r="AO344">
        <f t="shared" si="146"/>
        <v>1.37064068524085E-3</v>
      </c>
      <c r="AP344">
        <f t="shared" si="147"/>
        <v>3.0652699225424754E-2</v>
      </c>
      <c r="AQ344">
        <f t="shared" si="148"/>
        <v>3.9255031807161542E-2</v>
      </c>
      <c r="AR344">
        <f t="shared" si="149"/>
        <v>4.2237997300534284E-2</v>
      </c>
      <c r="AS344">
        <f t="shared" si="150"/>
        <v>2.0942196468517769E-2</v>
      </c>
      <c r="AT344">
        <f t="shared" si="151"/>
        <v>7.088721025094038E-3</v>
      </c>
      <c r="AU344">
        <f t="shared" si="152"/>
        <v>4.3832730770461147E-2</v>
      </c>
      <c r="AV344">
        <f t="shared" si="153"/>
        <v>3.584647306229375E-2</v>
      </c>
      <c r="AX344" s="34">
        <f t="shared" si="187"/>
        <v>79460.142999999996</v>
      </c>
      <c r="AY344" s="34">
        <f t="shared" si="154"/>
        <v>0</v>
      </c>
      <c r="AZ344" s="34">
        <f t="shared" si="155"/>
        <v>0</v>
      </c>
      <c r="BA344" s="34">
        <f t="shared" si="156"/>
        <v>5448613.2139531141</v>
      </c>
      <c r="BB344" s="34">
        <f t="shared" si="157"/>
        <v>11087734.341873571</v>
      </c>
      <c r="BC344" s="34">
        <f t="shared" si="158"/>
        <v>363305.43112627848</v>
      </c>
      <c r="BD344" s="34">
        <f t="shared" si="159"/>
        <v>62423.90383953385</v>
      </c>
      <c r="BE344" s="34">
        <f t="shared" si="160"/>
        <v>79460.142999999996</v>
      </c>
      <c r="BG344" s="34">
        <f t="shared" si="161"/>
        <v>1584.288741376291</v>
      </c>
      <c r="BH344" s="34">
        <f t="shared" si="162"/>
        <v>0</v>
      </c>
      <c r="BI344" s="34">
        <f t="shared" si="163"/>
        <v>0</v>
      </c>
      <c r="BJ344" s="34">
        <f t="shared" si="164"/>
        <v>108635.30123498528</v>
      </c>
      <c r="BK344" s="34">
        <f t="shared" si="165"/>
        <v>221068.97901255425</v>
      </c>
      <c r="BL344" s="34">
        <f t="shared" si="166"/>
        <v>7243.6404275565237</v>
      </c>
      <c r="BM344" s="34">
        <f t="shared" si="167"/>
        <v>1244.6175442413903</v>
      </c>
      <c r="BN344" s="34">
        <f t="shared" si="168"/>
        <v>1584.288741376291</v>
      </c>
      <c r="BP344" s="34">
        <f t="shared" si="169"/>
        <v>-62880.137350996753</v>
      </c>
      <c r="BQ344" s="34">
        <f t="shared" si="170"/>
        <v>230291.56245106715</v>
      </c>
      <c r="BR344" s="34">
        <f t="shared" si="171"/>
        <v>1037309.7716555457</v>
      </c>
      <c r="BS344" s="34">
        <f t="shared" si="172"/>
        <v>1196066.8926915976</v>
      </c>
      <c r="BT344" s="34">
        <f t="shared" si="173"/>
        <v>1541383.966783847</v>
      </c>
      <c r="BU344" s="34">
        <f t="shared" si="174"/>
        <v>1658030.7249083049</v>
      </c>
      <c r="BV344" s="34">
        <f t="shared" si="175"/>
        <v>837771.44975674269</v>
      </c>
      <c r="BW344" s="34">
        <f t="shared" si="176"/>
        <v>193651.4101507405</v>
      </c>
      <c r="BY344" s="22" t="e">
        <f t="shared" si="213"/>
        <v>#NUM!</v>
      </c>
      <c r="BZ344" s="22" t="e">
        <f t="shared" si="214"/>
        <v>#NUM!</v>
      </c>
      <c r="CA344" s="22" t="e">
        <f t="shared" si="215"/>
        <v>#NUM!</v>
      </c>
      <c r="CB344" s="22" t="e">
        <f t="shared" si="216"/>
        <v>#NUM!</v>
      </c>
      <c r="CC344" s="22" t="e">
        <f t="shared" si="217"/>
        <v>#NUM!</v>
      </c>
      <c r="CD344" s="22" t="e">
        <f t="shared" si="218"/>
        <v>#NUM!</v>
      </c>
      <c r="CE344" s="22" t="e">
        <f t="shared" si="219"/>
        <v>#NUM!</v>
      </c>
      <c r="CF344" s="22" t="e">
        <f t="shared" si="220"/>
        <v>#NUM!</v>
      </c>
      <c r="CI344" s="44">
        <f t="shared" si="177"/>
        <v>92</v>
      </c>
      <c r="CJ344" s="45">
        <f t="shared" si="178"/>
        <v>1.6057029118347832</v>
      </c>
      <c r="CM344" t="e">
        <f t="shared" si="221"/>
        <v>#NUM!</v>
      </c>
      <c r="CN344" t="e">
        <f t="shared" si="222"/>
        <v>#NUM!</v>
      </c>
      <c r="CO344" t="e">
        <f t="shared" si="223"/>
        <v>#NUM!</v>
      </c>
      <c r="CP344" t="e">
        <f t="shared" si="224"/>
        <v>#NUM!</v>
      </c>
      <c r="CQ344" t="e">
        <f t="shared" si="225"/>
        <v>#NUM!</v>
      </c>
      <c r="CR344" t="e">
        <f t="shared" si="226"/>
        <v>#NUM!</v>
      </c>
      <c r="CS344" t="e">
        <f t="shared" si="227"/>
        <v>#NUM!</v>
      </c>
      <c r="CT344" t="e">
        <f t="shared" si="228"/>
        <v>#NUM!</v>
      </c>
      <c r="CW344" t="e">
        <f t="shared" si="179"/>
        <v>#NUM!</v>
      </c>
      <c r="CX344" t="e">
        <f t="shared" si="180"/>
        <v>#NUM!</v>
      </c>
      <c r="CY344" t="e">
        <f t="shared" si="181"/>
        <v>#NUM!</v>
      </c>
      <c r="CZ344" t="e">
        <f t="shared" si="182"/>
        <v>#NUM!</v>
      </c>
      <c r="DA344" t="e">
        <f t="shared" si="183"/>
        <v>#NUM!</v>
      </c>
      <c r="DB344" t="e">
        <f t="shared" si="184"/>
        <v>#NUM!</v>
      </c>
      <c r="DC344" t="e">
        <f t="shared" si="185"/>
        <v>#NUM!</v>
      </c>
      <c r="DD344" t="e">
        <f t="shared" si="186"/>
        <v>#NUM!</v>
      </c>
    </row>
    <row r="345" spans="2:108">
      <c r="B345" s="30">
        <f t="shared" si="196"/>
        <v>94</v>
      </c>
      <c r="C345" s="31">
        <f t="shared" si="197"/>
        <v>-47912.526699591523</v>
      </c>
      <c r="D345" s="31"/>
      <c r="E345" s="31">
        <f t="shared" si="198"/>
        <v>138769.20196020885</v>
      </c>
      <c r="F345" s="31">
        <f t="shared" si="199"/>
        <v>905473.31145863049</v>
      </c>
      <c r="G345" s="31">
        <f t="shared" si="200"/>
        <v>1029469.2789842061</v>
      </c>
      <c r="H345" s="31">
        <f t="shared" si="201"/>
        <v>1346362.9557166598</v>
      </c>
      <c r="I345" s="31">
        <f t="shared" si="202"/>
        <v>1755352.0438818883</v>
      </c>
      <c r="J345" s="31">
        <f t="shared" si="203"/>
        <v>922890.07726437273</v>
      </c>
      <c r="K345" s="31">
        <f t="shared" si="204"/>
        <v>186243.1568673531</v>
      </c>
      <c r="L345" s="17"/>
      <c r="N345" s="32">
        <f t="shared" si="205"/>
        <v>14</v>
      </c>
      <c r="O345" s="32">
        <f t="shared" si="206"/>
        <v>-66</v>
      </c>
      <c r="P345" s="32"/>
      <c r="Q345" s="32">
        <f t="shared" si="207"/>
        <v>-146</v>
      </c>
      <c r="R345" s="32">
        <f t="shared" si="208"/>
        <v>-226</v>
      </c>
      <c r="S345" s="32">
        <f t="shared" si="209"/>
        <v>-306</v>
      </c>
      <c r="T345" s="32">
        <f t="shared" si="210"/>
        <v>-386</v>
      </c>
      <c r="U345" s="32">
        <f t="shared" si="211"/>
        <v>-466</v>
      </c>
      <c r="V345" s="32">
        <f t="shared" si="212"/>
        <v>-546</v>
      </c>
      <c r="W345">
        <f t="shared" si="130"/>
        <v>14</v>
      </c>
      <c r="X345">
        <f t="shared" si="131"/>
        <v>654</v>
      </c>
      <c r="Y345">
        <f t="shared" si="132"/>
        <v>574</v>
      </c>
      <c r="Z345">
        <f t="shared" si="133"/>
        <v>494</v>
      </c>
      <c r="AA345">
        <f t="shared" si="134"/>
        <v>414</v>
      </c>
      <c r="AB345">
        <f t="shared" si="135"/>
        <v>334</v>
      </c>
      <c r="AC345">
        <f t="shared" si="136"/>
        <v>254</v>
      </c>
      <c r="AD345">
        <f t="shared" si="137"/>
        <v>174</v>
      </c>
      <c r="AF345">
        <f t="shared" si="188"/>
        <v>9.3179796762622724E-2</v>
      </c>
      <c r="AG345">
        <f t="shared" si="189"/>
        <v>1.4801203345008298</v>
      </c>
      <c r="AH345">
        <f t="shared" si="190"/>
        <v>1.9881994610060156</v>
      </c>
      <c r="AI345">
        <f t="shared" si="191"/>
        <v>2.1015651581463954</v>
      </c>
      <c r="AJ345">
        <f t="shared" si="192"/>
        <v>1.1134494394987959</v>
      </c>
      <c r="AK345">
        <f t="shared" si="193"/>
        <v>0.30923043899240793</v>
      </c>
      <c r="AL345">
        <f t="shared" si="194"/>
        <v>2.1908846869770722</v>
      </c>
      <c r="AM345">
        <f t="shared" si="195"/>
        <v>1.7920598678864639</v>
      </c>
      <c r="AO345">
        <f t="shared" si="146"/>
        <v>1.8578333408581225E-3</v>
      </c>
      <c r="AP345">
        <f t="shared" si="147"/>
        <v>2.9510870397398786E-2</v>
      </c>
      <c r="AQ345">
        <f t="shared" si="148"/>
        <v>3.9641031374462045E-2</v>
      </c>
      <c r="AR345">
        <f t="shared" si="149"/>
        <v>4.1901334349725733E-2</v>
      </c>
      <c r="AS345">
        <f t="shared" si="150"/>
        <v>2.2200128825462649E-2</v>
      </c>
      <c r="AT345">
        <f t="shared" si="151"/>
        <v>6.1654847888521916E-3</v>
      </c>
      <c r="AU345">
        <f t="shared" si="152"/>
        <v>4.3682201065652439E-2</v>
      </c>
      <c r="AV345">
        <f t="shared" si="153"/>
        <v>3.5730369533374842E-2</v>
      </c>
      <c r="AX345" s="34">
        <f t="shared" si="187"/>
        <v>79460.142999999996</v>
      </c>
      <c r="AY345" s="34">
        <f t="shared" si="154"/>
        <v>0</v>
      </c>
      <c r="AZ345" s="34">
        <f t="shared" si="155"/>
        <v>0</v>
      </c>
      <c r="BA345" s="34">
        <f t="shared" si="156"/>
        <v>5495560.4957229719</v>
      </c>
      <c r="BB345" s="34">
        <f t="shared" si="157"/>
        <v>10490166.887991877</v>
      </c>
      <c r="BC345" s="34">
        <f t="shared" si="158"/>
        <v>399251.03513697279</v>
      </c>
      <c r="BD345" s="34">
        <f t="shared" si="159"/>
        <v>62676.377773704211</v>
      </c>
      <c r="BE345" s="34">
        <f t="shared" si="160"/>
        <v>79460.142999999996</v>
      </c>
      <c r="BG345" s="34">
        <f t="shared" si="161"/>
        <v>1584.288741376291</v>
      </c>
      <c r="BH345" s="34">
        <f t="shared" si="162"/>
        <v>0</v>
      </c>
      <c r="BI345" s="34">
        <f t="shared" si="163"/>
        <v>0</v>
      </c>
      <c r="BJ345" s="34">
        <f t="shared" si="164"/>
        <v>109571.34347123203</v>
      </c>
      <c r="BK345" s="34">
        <f t="shared" si="165"/>
        <v>209154.5857877942</v>
      </c>
      <c r="BL345" s="34">
        <f t="shared" si="166"/>
        <v>7960.3294943772753</v>
      </c>
      <c r="BM345" s="34">
        <f t="shared" si="167"/>
        <v>1249.6514089727575</v>
      </c>
      <c r="BN345" s="34">
        <f t="shared" si="168"/>
        <v>1584.288741376291</v>
      </c>
      <c r="BP345" s="34">
        <f t="shared" si="169"/>
        <v>-46328.237958215235</v>
      </c>
      <c r="BQ345" s="34">
        <f t="shared" si="170"/>
        <v>138769.20196020885</v>
      </c>
      <c r="BR345" s="34">
        <f t="shared" si="171"/>
        <v>905473.31145863049</v>
      </c>
      <c r="BS345" s="34">
        <f t="shared" si="172"/>
        <v>1139040.6224554381</v>
      </c>
      <c r="BT345" s="34">
        <f t="shared" si="173"/>
        <v>1555517.5415044539</v>
      </c>
      <c r="BU345" s="34">
        <f t="shared" si="174"/>
        <v>1763312.3733762656</v>
      </c>
      <c r="BV345" s="34">
        <f t="shared" si="175"/>
        <v>924139.72867334553</v>
      </c>
      <c r="BW345" s="34">
        <f t="shared" si="176"/>
        <v>187827.44560872938</v>
      </c>
      <c r="BY345" s="22" t="e">
        <f t="shared" si="213"/>
        <v>#NUM!</v>
      </c>
      <c r="BZ345" s="22" t="e">
        <f t="shared" si="214"/>
        <v>#NUM!</v>
      </c>
      <c r="CA345" s="22" t="e">
        <f t="shared" si="215"/>
        <v>#NUM!</v>
      </c>
      <c r="CB345" s="22" t="e">
        <f t="shared" si="216"/>
        <v>#NUM!</v>
      </c>
      <c r="CC345" s="22" t="e">
        <f t="shared" si="217"/>
        <v>#NUM!</v>
      </c>
      <c r="CD345" s="22" t="e">
        <f t="shared" si="218"/>
        <v>#NUM!</v>
      </c>
      <c r="CE345" s="22" t="e">
        <f t="shared" si="219"/>
        <v>#NUM!</v>
      </c>
      <c r="CF345" s="22" t="e">
        <f t="shared" si="220"/>
        <v>#NUM!</v>
      </c>
      <c r="CI345" s="44">
        <f t="shared" si="177"/>
        <v>94</v>
      </c>
      <c r="CJ345" s="45">
        <f t="shared" si="178"/>
        <v>1.6406094968746698</v>
      </c>
      <c r="CM345" t="e">
        <f t="shared" si="221"/>
        <v>#NUM!</v>
      </c>
      <c r="CN345" t="e">
        <f t="shared" si="222"/>
        <v>#NUM!</v>
      </c>
      <c r="CO345" t="e">
        <f t="shared" si="223"/>
        <v>#NUM!</v>
      </c>
      <c r="CP345" t="e">
        <f t="shared" si="224"/>
        <v>#NUM!</v>
      </c>
      <c r="CQ345" t="e">
        <f t="shared" si="225"/>
        <v>#NUM!</v>
      </c>
      <c r="CR345" t="e">
        <f t="shared" si="226"/>
        <v>#NUM!</v>
      </c>
      <c r="CS345" t="e">
        <f t="shared" si="227"/>
        <v>#NUM!</v>
      </c>
      <c r="CT345" t="e">
        <f t="shared" si="228"/>
        <v>#NUM!</v>
      </c>
      <c r="CW345" t="e">
        <f t="shared" si="179"/>
        <v>#NUM!</v>
      </c>
      <c r="CX345" t="e">
        <f t="shared" si="180"/>
        <v>#NUM!</v>
      </c>
      <c r="CY345" t="e">
        <f t="shared" si="181"/>
        <v>#NUM!</v>
      </c>
      <c r="CZ345" t="e">
        <f t="shared" si="182"/>
        <v>#NUM!</v>
      </c>
      <c r="DA345" t="e">
        <f t="shared" si="183"/>
        <v>#NUM!</v>
      </c>
      <c r="DB345" t="e">
        <f t="shared" si="184"/>
        <v>#NUM!</v>
      </c>
      <c r="DC345" t="e">
        <f t="shared" si="185"/>
        <v>#NUM!</v>
      </c>
      <c r="DD345" t="e">
        <f t="shared" si="186"/>
        <v>#NUM!</v>
      </c>
    </row>
    <row r="346" spans="2:108">
      <c r="B346" s="30">
        <f t="shared" si="196"/>
        <v>96</v>
      </c>
      <c r="C346" s="31">
        <f t="shared" si="197"/>
        <v>-31592.718611429111</v>
      </c>
      <c r="D346" s="31"/>
      <c r="E346" s="31">
        <f t="shared" si="198"/>
        <v>45802.313500662407</v>
      </c>
      <c r="F346" s="31">
        <f t="shared" si="199"/>
        <v>768513.64610296523</v>
      </c>
      <c r="G346" s="31">
        <f t="shared" si="200"/>
        <v>966169.36688906362</v>
      </c>
      <c r="H346" s="31">
        <f t="shared" si="201"/>
        <v>1366069.8789610737</v>
      </c>
      <c r="I346" s="31">
        <f t="shared" si="202"/>
        <v>1852021.6887880308</v>
      </c>
      <c r="J346" s="31">
        <f t="shared" si="203"/>
        <v>1005544.7397243624</v>
      </c>
      <c r="K346" s="31">
        <f t="shared" si="204"/>
        <v>180061.99246858284</v>
      </c>
      <c r="L346" s="17"/>
      <c r="N346" s="32">
        <f t="shared" si="205"/>
        <v>16</v>
      </c>
      <c r="O346" s="32">
        <f t="shared" si="206"/>
        <v>-64</v>
      </c>
      <c r="P346" s="32"/>
      <c r="Q346" s="32">
        <f t="shared" si="207"/>
        <v>-144</v>
      </c>
      <c r="R346" s="32">
        <f t="shared" si="208"/>
        <v>-224</v>
      </c>
      <c r="S346" s="32">
        <f t="shared" si="209"/>
        <v>-304</v>
      </c>
      <c r="T346" s="32">
        <f t="shared" si="210"/>
        <v>-384</v>
      </c>
      <c r="U346" s="32">
        <f t="shared" si="211"/>
        <v>-464</v>
      </c>
      <c r="V346" s="32">
        <f t="shared" si="212"/>
        <v>-544</v>
      </c>
      <c r="W346">
        <f t="shared" si="130"/>
        <v>16</v>
      </c>
      <c r="X346">
        <f t="shared" si="131"/>
        <v>656</v>
      </c>
      <c r="Y346">
        <f t="shared" si="132"/>
        <v>576</v>
      </c>
      <c r="Z346">
        <f t="shared" si="133"/>
        <v>496</v>
      </c>
      <c r="AA346">
        <f t="shared" si="134"/>
        <v>416</v>
      </c>
      <c r="AB346">
        <f t="shared" si="135"/>
        <v>336</v>
      </c>
      <c r="AC346">
        <f t="shared" si="136"/>
        <v>256</v>
      </c>
      <c r="AD346">
        <f t="shared" si="137"/>
        <v>176</v>
      </c>
      <c r="AF346">
        <f t="shared" si="188"/>
        <v>0.1211200901404071</v>
      </c>
      <c r="AG346">
        <f t="shared" si="189"/>
        <v>1.4214370120653339</v>
      </c>
      <c r="AH346">
        <f t="shared" si="190"/>
        <v>2.0076976769650181</v>
      </c>
      <c r="AI346">
        <f t="shared" si="191"/>
        <v>2.0838278043385334</v>
      </c>
      <c r="AJ346">
        <f t="shared" si="192"/>
        <v>1.176322539575174</v>
      </c>
      <c r="AK346">
        <f t="shared" si="193"/>
        <v>0.26561105572390326</v>
      </c>
      <c r="AL346">
        <f t="shared" si="194"/>
        <v>2.1806817474071503</v>
      </c>
      <c r="AM346">
        <f t="shared" si="195"/>
        <v>1.7878700902455833</v>
      </c>
      <c r="AO346">
        <f t="shared" si="146"/>
        <v>2.4149112739946677E-3</v>
      </c>
      <c r="AP346">
        <f t="shared" si="147"/>
        <v>2.834083314940251E-2</v>
      </c>
      <c r="AQ346">
        <f t="shared" si="148"/>
        <v>4.0029789849522567E-2</v>
      </c>
      <c r="AR346">
        <f t="shared" si="149"/>
        <v>4.1547684219249585E-2</v>
      </c>
      <c r="AS346">
        <f t="shared" si="150"/>
        <v>2.3453702514430595E-2</v>
      </c>
      <c r="AT346">
        <f t="shared" si="151"/>
        <v>5.2957947126831949E-3</v>
      </c>
      <c r="AU346">
        <f t="shared" si="152"/>
        <v>4.347877326299205E-2</v>
      </c>
      <c r="AV346">
        <f t="shared" si="153"/>
        <v>3.5646833092403206E-2</v>
      </c>
      <c r="AX346" s="34">
        <f t="shared" si="187"/>
        <v>79460.142999999996</v>
      </c>
      <c r="AY346" s="34">
        <f t="shared" si="154"/>
        <v>0</v>
      </c>
      <c r="AZ346" s="34">
        <f t="shared" si="155"/>
        <v>0</v>
      </c>
      <c r="BA346" s="34">
        <f t="shared" si="156"/>
        <v>5545669.4035646552</v>
      </c>
      <c r="BB346" s="34">
        <f t="shared" si="157"/>
        <v>9950141.8129984513</v>
      </c>
      <c r="BC346" s="34">
        <f t="shared" si="158"/>
        <v>439190.37835834542</v>
      </c>
      <c r="BD346" s="34">
        <f t="shared" si="159"/>
        <v>63020.41041515956</v>
      </c>
      <c r="BE346" s="34">
        <f t="shared" si="160"/>
        <v>79460.142999999996</v>
      </c>
      <c r="BG346" s="34">
        <f t="shared" si="161"/>
        <v>1584.288741376291</v>
      </c>
      <c r="BH346" s="34">
        <f t="shared" si="162"/>
        <v>0</v>
      </c>
      <c r="BI346" s="34">
        <f t="shared" si="163"/>
        <v>0</v>
      </c>
      <c r="BJ346" s="34">
        <f t="shared" si="164"/>
        <v>110570.42270188784</v>
      </c>
      <c r="BK346" s="34">
        <f t="shared" si="165"/>
        <v>198387.481500391</v>
      </c>
      <c r="BL346" s="34">
        <f t="shared" si="166"/>
        <v>8756.6463573306191</v>
      </c>
      <c r="BM346" s="34">
        <f t="shared" si="167"/>
        <v>1256.5107855097926</v>
      </c>
      <c r="BN346" s="34">
        <f t="shared" si="168"/>
        <v>1584.288741376291</v>
      </c>
      <c r="BP346" s="34">
        <f t="shared" si="169"/>
        <v>-30008.42987005282</v>
      </c>
      <c r="BQ346" s="34">
        <f t="shared" si="170"/>
        <v>45802.313500662407</v>
      </c>
      <c r="BR346" s="34">
        <f t="shared" si="171"/>
        <v>768513.64610296523</v>
      </c>
      <c r="BS346" s="34">
        <f t="shared" si="172"/>
        <v>1076739.7895909515</v>
      </c>
      <c r="BT346" s="34">
        <f t="shared" si="173"/>
        <v>1564457.3604614646</v>
      </c>
      <c r="BU346" s="34">
        <f t="shared" si="174"/>
        <v>1860778.3351453615</v>
      </c>
      <c r="BV346" s="34">
        <f t="shared" si="175"/>
        <v>1006801.2505098722</v>
      </c>
      <c r="BW346" s="34">
        <f t="shared" si="176"/>
        <v>181646.28120995912</v>
      </c>
      <c r="BY346" s="22" t="e">
        <f t="shared" si="213"/>
        <v>#NUM!</v>
      </c>
      <c r="BZ346" s="22" t="e">
        <f t="shared" si="214"/>
        <v>#NUM!</v>
      </c>
      <c r="CA346" s="22" t="e">
        <f t="shared" si="215"/>
        <v>#NUM!</v>
      </c>
      <c r="CB346" s="22" t="e">
        <f t="shared" si="216"/>
        <v>#NUM!</v>
      </c>
      <c r="CC346" s="22" t="e">
        <f t="shared" si="217"/>
        <v>#NUM!</v>
      </c>
      <c r="CD346" s="22" t="e">
        <f t="shared" si="218"/>
        <v>#NUM!</v>
      </c>
      <c r="CE346" s="22" t="e">
        <f t="shared" si="219"/>
        <v>#NUM!</v>
      </c>
      <c r="CF346" s="22" t="e">
        <f t="shared" si="220"/>
        <v>#NUM!</v>
      </c>
      <c r="CI346" s="44">
        <f t="shared" si="177"/>
        <v>96</v>
      </c>
      <c r="CJ346" s="45">
        <f t="shared" si="178"/>
        <v>1.6755160819145565</v>
      </c>
      <c r="CM346" t="e">
        <f t="shared" si="221"/>
        <v>#NUM!</v>
      </c>
      <c r="CN346" t="e">
        <f t="shared" si="222"/>
        <v>#NUM!</v>
      </c>
      <c r="CO346" t="e">
        <f t="shared" si="223"/>
        <v>#NUM!</v>
      </c>
      <c r="CP346" t="e">
        <f t="shared" si="224"/>
        <v>#NUM!</v>
      </c>
      <c r="CQ346" t="e">
        <f t="shared" si="225"/>
        <v>#NUM!</v>
      </c>
      <c r="CR346" t="e">
        <f t="shared" si="226"/>
        <v>#NUM!</v>
      </c>
      <c r="CS346" t="e">
        <f t="shared" si="227"/>
        <v>#NUM!</v>
      </c>
      <c r="CT346" t="e">
        <f t="shared" si="228"/>
        <v>#NUM!</v>
      </c>
      <c r="CW346" t="e">
        <f t="shared" si="179"/>
        <v>#NUM!</v>
      </c>
      <c r="CX346" t="e">
        <f t="shared" si="180"/>
        <v>#NUM!</v>
      </c>
      <c r="CY346" t="e">
        <f t="shared" si="181"/>
        <v>#NUM!</v>
      </c>
      <c r="CZ346" t="e">
        <f t="shared" si="182"/>
        <v>#NUM!</v>
      </c>
      <c r="DA346" t="e">
        <f t="shared" si="183"/>
        <v>#NUM!</v>
      </c>
      <c r="DB346" t="e">
        <f t="shared" si="184"/>
        <v>#NUM!</v>
      </c>
      <c r="DC346" t="e">
        <f t="shared" si="185"/>
        <v>#NUM!</v>
      </c>
      <c r="DD346" t="e">
        <f t="shared" si="186"/>
        <v>#NUM!</v>
      </c>
    </row>
    <row r="347" spans="2:108">
      <c r="B347" s="30">
        <f t="shared" si="196"/>
        <v>98</v>
      </c>
      <c r="C347" s="31">
        <f t="shared" si="197"/>
        <v>-15561.865619209198</v>
      </c>
      <c r="D347" s="31"/>
      <c r="E347" s="31">
        <f t="shared" si="198"/>
        <v>-48149.022787536254</v>
      </c>
      <c r="F347" s="31">
        <f t="shared" si="199"/>
        <v>627086.34643420123</v>
      </c>
      <c r="G347" s="31">
        <f t="shared" si="200"/>
        <v>897815.19196982542</v>
      </c>
      <c r="H347" s="31">
        <f t="shared" si="201"/>
        <v>1379313.0452616583</v>
      </c>
      <c r="I347" s="31">
        <f t="shared" si="202"/>
        <v>1940309.1984355024</v>
      </c>
      <c r="J347" s="31">
        <f t="shared" si="203"/>
        <v>1084090.5437223644</v>
      </c>
      <c r="K347" s="31">
        <f t="shared" si="204"/>
        <v>173573.28951397774</v>
      </c>
      <c r="L347" s="17"/>
      <c r="N347" s="32">
        <f t="shared" si="205"/>
        <v>18</v>
      </c>
      <c r="O347" s="32">
        <f t="shared" si="206"/>
        <v>-62</v>
      </c>
      <c r="P347" s="32"/>
      <c r="Q347" s="32">
        <f t="shared" si="207"/>
        <v>-142</v>
      </c>
      <c r="R347" s="32">
        <f t="shared" si="208"/>
        <v>-222</v>
      </c>
      <c r="S347" s="32">
        <f t="shared" si="209"/>
        <v>-302</v>
      </c>
      <c r="T347" s="32">
        <f t="shared" si="210"/>
        <v>-382</v>
      </c>
      <c r="U347" s="32">
        <f t="shared" si="211"/>
        <v>-462</v>
      </c>
      <c r="V347" s="32">
        <f t="shared" si="212"/>
        <v>-542</v>
      </c>
      <c r="W347">
        <f t="shared" si="130"/>
        <v>18</v>
      </c>
      <c r="X347">
        <f t="shared" si="131"/>
        <v>658</v>
      </c>
      <c r="Y347">
        <f t="shared" si="132"/>
        <v>578</v>
      </c>
      <c r="Z347">
        <f t="shared" si="133"/>
        <v>498</v>
      </c>
      <c r="AA347">
        <f t="shared" si="134"/>
        <v>418</v>
      </c>
      <c r="AB347">
        <f t="shared" si="135"/>
        <v>338</v>
      </c>
      <c r="AC347">
        <f t="shared" si="136"/>
        <v>258</v>
      </c>
      <c r="AD347">
        <f t="shared" si="137"/>
        <v>178</v>
      </c>
      <c r="AF347">
        <f t="shared" si="188"/>
        <v>0.15245881342193893</v>
      </c>
      <c r="AG347">
        <f t="shared" si="189"/>
        <v>1.3615216682757647</v>
      </c>
      <c r="AH347">
        <f t="shared" si="190"/>
        <v>2.0271740080953724</v>
      </c>
      <c r="AI347">
        <f t="shared" si="191"/>
        <v>2.0654053302023252</v>
      </c>
      <c r="AJ347">
        <f t="shared" si="192"/>
        <v>1.2387639265626571</v>
      </c>
      <c r="AK347">
        <f t="shared" si="193"/>
        <v>0.22484170625910579</v>
      </c>
      <c r="AL347">
        <f t="shared" si="194"/>
        <v>2.1677654982618271</v>
      </c>
      <c r="AM347">
        <f t="shared" si="195"/>
        <v>1.7853440470476696</v>
      </c>
      <c r="AO347">
        <f t="shared" si="146"/>
        <v>3.0397476333256335E-3</v>
      </c>
      <c r="AP347">
        <f t="shared" si="147"/>
        <v>2.7146231667229181E-2</v>
      </c>
      <c r="AQ347">
        <f t="shared" si="148"/>
        <v>4.0418111981451489E-2</v>
      </c>
      <c r="AR347">
        <f t="shared" si="149"/>
        <v>4.1180374052663414E-2</v>
      </c>
      <c r="AS347">
        <f t="shared" si="150"/>
        <v>2.4698668640406349E-2</v>
      </c>
      <c r="AT347">
        <f t="shared" si="151"/>
        <v>4.4829290556164291E-3</v>
      </c>
      <c r="AU347">
        <f t="shared" si="152"/>
        <v>4.3221247070247257E-2</v>
      </c>
      <c r="AV347">
        <f t="shared" si="153"/>
        <v>3.5596468448600774E-2</v>
      </c>
      <c r="AX347" s="34">
        <f t="shared" si="187"/>
        <v>79460.142999999996</v>
      </c>
      <c r="AY347" s="34">
        <f t="shared" si="154"/>
        <v>0</v>
      </c>
      <c r="AZ347" s="34">
        <f t="shared" si="155"/>
        <v>0</v>
      </c>
      <c r="BA347" s="34">
        <f t="shared" si="156"/>
        <v>5598594.3519972172</v>
      </c>
      <c r="BB347" s="34">
        <f t="shared" si="157"/>
        <v>9461559.5720114261</v>
      </c>
      <c r="BC347" s="34">
        <f t="shared" si="158"/>
        <v>483271.05907106877</v>
      </c>
      <c r="BD347" s="34">
        <f t="shared" si="159"/>
        <v>63460.672799605265</v>
      </c>
      <c r="BE347" s="34">
        <f t="shared" si="160"/>
        <v>79460.142999999996</v>
      </c>
      <c r="BG347" s="34">
        <f t="shared" si="161"/>
        <v>1584.288741376291</v>
      </c>
      <c r="BH347" s="34">
        <f t="shared" si="162"/>
        <v>0</v>
      </c>
      <c r="BI347" s="34">
        <f t="shared" si="163"/>
        <v>0</v>
      </c>
      <c r="BJ347" s="34">
        <f t="shared" si="164"/>
        <v>111625.64858965938</v>
      </c>
      <c r="BK347" s="34">
        <f t="shared" si="165"/>
        <v>188646.05247185097</v>
      </c>
      <c r="BL347" s="34">
        <f t="shared" si="166"/>
        <v>9635.5338539887944</v>
      </c>
      <c r="BM347" s="34">
        <f t="shared" si="167"/>
        <v>1265.288805691921</v>
      </c>
      <c r="BN347" s="34">
        <f t="shared" si="168"/>
        <v>1584.288741376291</v>
      </c>
      <c r="BP347" s="34">
        <f t="shared" si="169"/>
        <v>-13977.576877832907</v>
      </c>
      <c r="BQ347" s="34">
        <f t="shared" si="170"/>
        <v>-48149.022787536254</v>
      </c>
      <c r="BR347" s="34">
        <f t="shared" si="171"/>
        <v>627086.34643420123</v>
      </c>
      <c r="BS347" s="34">
        <f t="shared" si="172"/>
        <v>1009440.8405594848</v>
      </c>
      <c r="BT347" s="34">
        <f t="shared" si="173"/>
        <v>1567959.0977335093</v>
      </c>
      <c r="BU347" s="34">
        <f t="shared" si="174"/>
        <v>1949944.7322894912</v>
      </c>
      <c r="BV347" s="34">
        <f t="shared" si="175"/>
        <v>1085355.8325280563</v>
      </c>
      <c r="BW347" s="34">
        <f t="shared" si="176"/>
        <v>175157.57825535402</v>
      </c>
      <c r="BY347" s="22" t="e">
        <f t="shared" si="213"/>
        <v>#NUM!</v>
      </c>
      <c r="BZ347" s="22" t="e">
        <f t="shared" si="214"/>
        <v>#NUM!</v>
      </c>
      <c r="CA347" s="22" t="e">
        <f t="shared" si="215"/>
        <v>#NUM!</v>
      </c>
      <c r="CB347" s="22" t="e">
        <f t="shared" si="216"/>
        <v>#NUM!</v>
      </c>
      <c r="CC347" s="22" t="e">
        <f t="shared" si="217"/>
        <v>#NUM!</v>
      </c>
      <c r="CD347" s="22" t="e">
        <f t="shared" si="218"/>
        <v>#NUM!</v>
      </c>
      <c r="CE347" s="22" t="e">
        <f t="shared" si="219"/>
        <v>#NUM!</v>
      </c>
      <c r="CF347" s="22" t="e">
        <f t="shared" si="220"/>
        <v>#NUM!</v>
      </c>
      <c r="CI347" s="44">
        <f t="shared" si="177"/>
        <v>98</v>
      </c>
      <c r="CJ347" s="45">
        <f t="shared" si="178"/>
        <v>1.7104226669544429</v>
      </c>
      <c r="CM347" t="e">
        <f t="shared" si="221"/>
        <v>#NUM!</v>
      </c>
      <c r="CN347" t="e">
        <f t="shared" si="222"/>
        <v>#NUM!</v>
      </c>
      <c r="CO347" t="e">
        <f t="shared" si="223"/>
        <v>#NUM!</v>
      </c>
      <c r="CP347" t="e">
        <f t="shared" si="224"/>
        <v>#NUM!</v>
      </c>
      <c r="CQ347" t="e">
        <f t="shared" si="225"/>
        <v>#NUM!</v>
      </c>
      <c r="CR347" t="e">
        <f t="shared" si="226"/>
        <v>#NUM!</v>
      </c>
      <c r="CS347" t="e">
        <f t="shared" si="227"/>
        <v>#NUM!</v>
      </c>
      <c r="CT347" t="e">
        <f t="shared" si="228"/>
        <v>#NUM!</v>
      </c>
      <c r="CW347" t="e">
        <f t="shared" si="179"/>
        <v>#NUM!</v>
      </c>
      <c r="CX347" t="e">
        <f t="shared" si="180"/>
        <v>#NUM!</v>
      </c>
      <c r="CY347" t="e">
        <f t="shared" si="181"/>
        <v>#NUM!</v>
      </c>
      <c r="CZ347" t="e">
        <f t="shared" si="182"/>
        <v>#NUM!</v>
      </c>
      <c r="DA347" t="e">
        <f t="shared" si="183"/>
        <v>#NUM!</v>
      </c>
      <c r="DB347" t="e">
        <f t="shared" si="184"/>
        <v>#NUM!</v>
      </c>
      <c r="DC347" t="e">
        <f t="shared" si="185"/>
        <v>#NUM!</v>
      </c>
      <c r="DD347" t="e">
        <f t="shared" si="186"/>
        <v>#NUM!</v>
      </c>
    </row>
    <row r="348" spans="2:108">
      <c r="B348" s="30">
        <f t="shared" si="196"/>
        <v>100</v>
      </c>
      <c r="C348" s="31">
        <f t="shared" si="197"/>
        <v>125.11581680742647</v>
      </c>
      <c r="D348" s="31"/>
      <c r="E348" s="31">
        <f t="shared" si="198"/>
        <v>-142619.00310236739</v>
      </c>
      <c r="F348" s="31">
        <f t="shared" si="199"/>
        <v>481869.63065251516</v>
      </c>
      <c r="G348" s="31">
        <f t="shared" si="200"/>
        <v>824715.13787430478</v>
      </c>
      <c r="H348" s="31">
        <f t="shared" si="201"/>
        <v>1386000.9997167541</v>
      </c>
      <c r="I348" s="31">
        <f t="shared" si="202"/>
        <v>2019767.808352371</v>
      </c>
      <c r="J348" s="31">
        <f t="shared" si="203"/>
        <v>1158146.2687740519</v>
      </c>
      <c r="K348" s="31">
        <f t="shared" si="204"/>
        <v>166827.51350315474</v>
      </c>
      <c r="L348" s="17"/>
      <c r="N348" s="32">
        <f t="shared" si="205"/>
        <v>20</v>
      </c>
      <c r="O348" s="32">
        <f t="shared" si="206"/>
        <v>-60</v>
      </c>
      <c r="P348" s="32"/>
      <c r="Q348" s="32">
        <f t="shared" si="207"/>
        <v>-140</v>
      </c>
      <c r="R348" s="32">
        <f t="shared" si="208"/>
        <v>-220</v>
      </c>
      <c r="S348" s="32">
        <f t="shared" si="209"/>
        <v>-300</v>
      </c>
      <c r="T348" s="32">
        <f t="shared" si="210"/>
        <v>-380</v>
      </c>
      <c r="U348" s="32">
        <f t="shared" si="211"/>
        <v>-460</v>
      </c>
      <c r="V348" s="32">
        <f t="shared" si="212"/>
        <v>-540</v>
      </c>
      <c r="W348">
        <f t="shared" si="130"/>
        <v>20</v>
      </c>
      <c r="X348">
        <f t="shared" si="131"/>
        <v>660</v>
      </c>
      <c r="Y348">
        <f t="shared" si="132"/>
        <v>580</v>
      </c>
      <c r="Z348">
        <f t="shared" si="133"/>
        <v>500</v>
      </c>
      <c r="AA348">
        <f t="shared" si="134"/>
        <v>420</v>
      </c>
      <c r="AB348">
        <f t="shared" si="135"/>
        <v>340</v>
      </c>
      <c r="AC348">
        <f t="shared" si="136"/>
        <v>260</v>
      </c>
      <c r="AD348">
        <f t="shared" si="137"/>
        <v>180</v>
      </c>
      <c r="AF348">
        <f t="shared" si="188"/>
        <v>0.18707655519047378</v>
      </c>
      <c r="AG348">
        <f t="shared" si="189"/>
        <v>1.3005648209430472</v>
      </c>
      <c r="AH348">
        <f t="shared" si="190"/>
        <v>2.0464650897797267</v>
      </c>
      <c r="AI348">
        <f t="shared" si="191"/>
        <v>2.0464650897797263</v>
      </c>
      <c r="AJ348">
        <f t="shared" si="192"/>
        <v>1.3005648209430456</v>
      </c>
      <c r="AK348">
        <f t="shared" si="193"/>
        <v>0.18707655519047364</v>
      </c>
      <c r="AL348">
        <f t="shared" si="194"/>
        <v>2.1520879969158901</v>
      </c>
      <c r="AM348">
        <f t="shared" si="195"/>
        <v>1.7845</v>
      </c>
      <c r="AO348">
        <f t="shared" si="146"/>
        <v>3.7299615753740582E-3</v>
      </c>
      <c r="AP348">
        <f t="shared" si="147"/>
        <v>2.5930864524748482E-2</v>
      </c>
      <c r="AQ348">
        <f t="shared" si="148"/>
        <v>4.0802740580993438E-2</v>
      </c>
      <c r="AR348">
        <f t="shared" si="149"/>
        <v>4.0802740580993424E-2</v>
      </c>
      <c r="AS348">
        <f t="shared" si="150"/>
        <v>2.5930864524748451E-2</v>
      </c>
      <c r="AT348">
        <f t="shared" si="151"/>
        <v>3.7299615753740552E-3</v>
      </c>
      <c r="AU348">
        <f t="shared" si="152"/>
        <v>4.2908666599868799E-2</v>
      </c>
      <c r="AV348">
        <f t="shared" si="153"/>
        <v>3.5579639706739406E-2</v>
      </c>
      <c r="AX348" s="34">
        <f t="shared" si="187"/>
        <v>79460.142999999996</v>
      </c>
      <c r="AY348" s="34">
        <f t="shared" si="154"/>
        <v>0</v>
      </c>
      <c r="AZ348" s="34">
        <f t="shared" si="155"/>
        <v>0</v>
      </c>
      <c r="BA348" s="34">
        <f t="shared" si="156"/>
        <v>5653965.6085764868</v>
      </c>
      <c r="BB348" s="34">
        <f t="shared" si="157"/>
        <v>9019053.4791048858</v>
      </c>
      <c r="BC348" s="34">
        <f t="shared" si="158"/>
        <v>531476.82128157513</v>
      </c>
      <c r="BD348" s="34">
        <f t="shared" si="159"/>
        <v>64002.294618725769</v>
      </c>
      <c r="BE348" s="34">
        <f t="shared" si="160"/>
        <v>79460.142999999996</v>
      </c>
      <c r="BG348" s="34">
        <f t="shared" si="161"/>
        <v>1584.288741376291</v>
      </c>
      <c r="BH348" s="34">
        <f t="shared" si="162"/>
        <v>0</v>
      </c>
      <c r="BI348" s="34">
        <f t="shared" si="163"/>
        <v>0</v>
      </c>
      <c r="BJ348" s="34">
        <f t="shared" si="164"/>
        <v>112729.64935132924</v>
      </c>
      <c r="BK348" s="34">
        <f t="shared" si="165"/>
        <v>179823.29688000359</v>
      </c>
      <c r="BL348" s="34">
        <f t="shared" si="166"/>
        <v>10596.667869813155</v>
      </c>
      <c r="BM348" s="34">
        <f t="shared" si="167"/>
        <v>1276.0877461131126</v>
      </c>
      <c r="BN348" s="34">
        <f t="shared" si="168"/>
        <v>1584.288741376291</v>
      </c>
      <c r="BP348" s="34">
        <f t="shared" si="169"/>
        <v>1709.4045581837174</v>
      </c>
      <c r="BQ348" s="34">
        <f t="shared" si="170"/>
        <v>-142619.00310236739</v>
      </c>
      <c r="BR348" s="34">
        <f t="shared" si="171"/>
        <v>481869.63065251516</v>
      </c>
      <c r="BS348" s="34">
        <f t="shared" si="172"/>
        <v>937444.78722563398</v>
      </c>
      <c r="BT348" s="34">
        <f t="shared" si="173"/>
        <v>1565824.2965967576</v>
      </c>
      <c r="BU348" s="34">
        <f t="shared" si="174"/>
        <v>2030364.476222184</v>
      </c>
      <c r="BV348" s="34">
        <f t="shared" si="175"/>
        <v>1159422.356520165</v>
      </c>
      <c r="BW348" s="34">
        <f t="shared" si="176"/>
        <v>168411.80224453102</v>
      </c>
      <c r="BY348" s="22" t="e">
        <f t="shared" si="213"/>
        <v>#NUM!</v>
      </c>
      <c r="BZ348" s="22" t="e">
        <f t="shared" si="214"/>
        <v>#NUM!</v>
      </c>
      <c r="CA348" s="22" t="e">
        <f t="shared" si="215"/>
        <v>#NUM!</v>
      </c>
      <c r="CB348" s="22" t="e">
        <f t="shared" si="216"/>
        <v>#NUM!</v>
      </c>
      <c r="CC348" s="22" t="e">
        <f t="shared" si="217"/>
        <v>#NUM!</v>
      </c>
      <c r="CD348" s="22" t="e">
        <f t="shared" si="218"/>
        <v>#NUM!</v>
      </c>
      <c r="CE348" s="22" t="e">
        <f t="shared" si="219"/>
        <v>#NUM!</v>
      </c>
      <c r="CF348" s="22" t="e">
        <f t="shared" si="220"/>
        <v>#NUM!</v>
      </c>
      <c r="CI348" s="44">
        <f t="shared" si="177"/>
        <v>100</v>
      </c>
      <c r="CJ348" s="45">
        <f t="shared" si="178"/>
        <v>1.7453292519943295</v>
      </c>
      <c r="CM348" t="e">
        <f t="shared" si="221"/>
        <v>#NUM!</v>
      </c>
      <c r="CN348" t="e">
        <f t="shared" si="222"/>
        <v>#NUM!</v>
      </c>
      <c r="CO348" t="e">
        <f t="shared" si="223"/>
        <v>#NUM!</v>
      </c>
      <c r="CP348" t="e">
        <f t="shared" si="224"/>
        <v>#NUM!</v>
      </c>
      <c r="CQ348" t="e">
        <f t="shared" si="225"/>
        <v>#NUM!</v>
      </c>
      <c r="CR348" t="e">
        <f t="shared" si="226"/>
        <v>#NUM!</v>
      </c>
      <c r="CS348" t="e">
        <f t="shared" si="227"/>
        <v>#NUM!</v>
      </c>
      <c r="CT348" t="e">
        <f t="shared" si="228"/>
        <v>#NUM!</v>
      </c>
      <c r="CW348" t="e">
        <f t="shared" si="179"/>
        <v>#NUM!</v>
      </c>
      <c r="CX348" t="e">
        <f t="shared" si="180"/>
        <v>#NUM!</v>
      </c>
      <c r="CY348" t="e">
        <f t="shared" si="181"/>
        <v>#NUM!</v>
      </c>
      <c r="CZ348" t="e">
        <f t="shared" si="182"/>
        <v>#NUM!</v>
      </c>
      <c r="DA348" t="e">
        <f t="shared" si="183"/>
        <v>#NUM!</v>
      </c>
      <c r="DB348" t="e">
        <f t="shared" si="184"/>
        <v>#NUM!</v>
      </c>
      <c r="DC348" t="e">
        <f t="shared" si="185"/>
        <v>#NUM!</v>
      </c>
      <c r="DD348" t="e">
        <f t="shared" si="186"/>
        <v>#NUM!</v>
      </c>
    </row>
    <row r="349" spans="2:108">
      <c r="B349" s="30">
        <f t="shared" si="196"/>
        <v>102</v>
      </c>
      <c r="C349" s="31">
        <f t="shared" si="197"/>
        <v>15415.495868465938</v>
      </c>
      <c r="D349" s="31"/>
      <c r="E349" s="31">
        <f t="shared" si="198"/>
        <v>-237138.37917620811</v>
      </c>
      <c r="F349" s="31">
        <f t="shared" si="199"/>
        <v>333561.07326154358</v>
      </c>
      <c r="G349" s="31">
        <f t="shared" si="200"/>
        <v>747201.16269446118</v>
      </c>
      <c r="H349" s="31">
        <f t="shared" si="201"/>
        <v>1386074.0231417927</v>
      </c>
      <c r="I349" s="31">
        <f t="shared" si="202"/>
        <v>2089993.0072191807</v>
      </c>
      <c r="J349" s="31">
        <f t="shared" si="203"/>
        <v>1227351.6052860776</v>
      </c>
      <c r="K349" s="31">
        <f t="shared" si="204"/>
        <v>159875.66530186863</v>
      </c>
      <c r="L349" s="17"/>
      <c r="N349" s="32">
        <f t="shared" si="205"/>
        <v>22</v>
      </c>
      <c r="O349" s="32">
        <f t="shared" si="206"/>
        <v>-58</v>
      </c>
      <c r="P349" s="32"/>
      <c r="Q349" s="32">
        <f t="shared" si="207"/>
        <v>-138</v>
      </c>
      <c r="R349" s="32">
        <f t="shared" si="208"/>
        <v>-218</v>
      </c>
      <c r="S349" s="32">
        <f t="shared" si="209"/>
        <v>-298</v>
      </c>
      <c r="T349" s="32">
        <f t="shared" si="210"/>
        <v>-378</v>
      </c>
      <c r="U349" s="32">
        <f t="shared" si="211"/>
        <v>-458</v>
      </c>
      <c r="V349" s="32">
        <f t="shared" si="212"/>
        <v>-538</v>
      </c>
      <c r="W349">
        <f t="shared" si="130"/>
        <v>22</v>
      </c>
      <c r="X349">
        <f t="shared" si="131"/>
        <v>662</v>
      </c>
      <c r="Y349">
        <f t="shared" si="132"/>
        <v>582</v>
      </c>
      <c r="Z349">
        <f t="shared" si="133"/>
        <v>502</v>
      </c>
      <c r="AA349">
        <f t="shared" si="134"/>
        <v>422</v>
      </c>
      <c r="AB349">
        <f t="shared" si="135"/>
        <v>342</v>
      </c>
      <c r="AC349">
        <f t="shared" si="136"/>
        <v>262</v>
      </c>
      <c r="AD349">
        <f t="shared" si="137"/>
        <v>182</v>
      </c>
      <c r="AF349">
        <f t="shared" si="188"/>
        <v>0.22484170625910541</v>
      </c>
      <c r="AG349">
        <f t="shared" si="189"/>
        <v>1.2387639265626569</v>
      </c>
      <c r="AH349">
        <f t="shared" si="190"/>
        <v>2.0654053302023252</v>
      </c>
      <c r="AI349">
        <f t="shared" si="191"/>
        <v>2.0271740080953728</v>
      </c>
      <c r="AJ349">
        <f t="shared" si="192"/>
        <v>1.3615216682757632</v>
      </c>
      <c r="AK349">
        <f t="shared" si="193"/>
        <v>0.15245881342193912</v>
      </c>
      <c r="AL349">
        <f t="shared" si="194"/>
        <v>2.1336139275316124</v>
      </c>
      <c r="AM349">
        <f t="shared" si="195"/>
        <v>1.7853440470476696</v>
      </c>
      <c r="AO349">
        <f t="shared" si="146"/>
        <v>4.4829290556164221E-3</v>
      </c>
      <c r="AP349">
        <f t="shared" si="147"/>
        <v>2.4698668640406346E-2</v>
      </c>
      <c r="AQ349">
        <f t="shared" si="148"/>
        <v>4.1180374052663414E-2</v>
      </c>
      <c r="AR349">
        <f t="shared" si="149"/>
        <v>4.0418111981451496E-2</v>
      </c>
      <c r="AS349">
        <f t="shared" si="150"/>
        <v>2.7146231667229154E-2</v>
      </c>
      <c r="AT349">
        <f t="shared" si="151"/>
        <v>3.0397476333256374E-3</v>
      </c>
      <c r="AU349">
        <f t="shared" si="152"/>
        <v>4.2540327719168373E-2</v>
      </c>
      <c r="AV349">
        <f t="shared" si="153"/>
        <v>3.5596468448600774E-2</v>
      </c>
      <c r="AX349" s="34">
        <f t="shared" si="187"/>
        <v>79460.142999999996</v>
      </c>
      <c r="AY349" s="34">
        <f t="shared" si="154"/>
        <v>0</v>
      </c>
      <c r="AZ349" s="34">
        <f t="shared" si="155"/>
        <v>0</v>
      </c>
      <c r="BA349" s="34">
        <f t="shared" si="156"/>
        <v>5711387.8092740085</v>
      </c>
      <c r="BB349" s="34">
        <f t="shared" si="157"/>
        <v>8617900.8704273608</v>
      </c>
      <c r="BC349" s="34">
        <f t="shared" si="158"/>
        <v>583545.07924276986</v>
      </c>
      <c r="BD349" s="34">
        <f t="shared" si="159"/>
        <v>64650.938228052713</v>
      </c>
      <c r="BE349" s="34">
        <f t="shared" si="160"/>
        <v>79417.352891107104</v>
      </c>
      <c r="BG349" s="34">
        <f t="shared" si="161"/>
        <v>1584.288741376291</v>
      </c>
      <c r="BH349" s="34">
        <f t="shared" si="162"/>
        <v>0</v>
      </c>
      <c r="BI349" s="34">
        <f t="shared" si="163"/>
        <v>0</v>
      </c>
      <c r="BJ349" s="34">
        <f t="shared" si="164"/>
        <v>113874.54215714929</v>
      </c>
      <c r="BK349" s="34">
        <f t="shared" si="165"/>
        <v>171825.05351538328</v>
      </c>
      <c r="BL349" s="34">
        <f t="shared" si="166"/>
        <v>11634.812929166965</v>
      </c>
      <c r="BM349" s="34">
        <f t="shared" si="167"/>
        <v>1289.020503702315</v>
      </c>
      <c r="BN349" s="34">
        <f t="shared" si="168"/>
        <v>1583.4355855021406</v>
      </c>
      <c r="BP349" s="34">
        <f t="shared" si="169"/>
        <v>16999.784609842231</v>
      </c>
      <c r="BQ349" s="34">
        <f t="shared" si="170"/>
        <v>-237138.37917620811</v>
      </c>
      <c r="BR349" s="34">
        <f t="shared" si="171"/>
        <v>333561.07326154358</v>
      </c>
      <c r="BS349" s="34">
        <f t="shared" si="172"/>
        <v>861075.70485161047</v>
      </c>
      <c r="BT349" s="34">
        <f t="shared" si="173"/>
        <v>1557899.076657176</v>
      </c>
      <c r="BU349" s="34">
        <f t="shared" si="174"/>
        <v>2101627.8201483479</v>
      </c>
      <c r="BV349" s="34">
        <f t="shared" si="175"/>
        <v>1228640.6257897799</v>
      </c>
      <c r="BW349" s="34">
        <f t="shared" si="176"/>
        <v>161459.10088737076</v>
      </c>
      <c r="BY349" s="22" t="e">
        <f t="shared" si="213"/>
        <v>#NUM!</v>
      </c>
      <c r="BZ349" s="22" t="e">
        <f t="shared" si="214"/>
        <v>#NUM!</v>
      </c>
      <c r="CA349" s="22" t="e">
        <f t="shared" si="215"/>
        <v>#NUM!</v>
      </c>
      <c r="CB349" s="22" t="e">
        <f t="shared" si="216"/>
        <v>#NUM!</v>
      </c>
      <c r="CC349" s="22" t="e">
        <f t="shared" si="217"/>
        <v>#NUM!</v>
      </c>
      <c r="CD349" s="22" t="e">
        <f t="shared" si="218"/>
        <v>#NUM!</v>
      </c>
      <c r="CE349" s="22" t="e">
        <f t="shared" si="219"/>
        <v>#NUM!</v>
      </c>
      <c r="CF349" s="22" t="e">
        <f t="shared" si="220"/>
        <v>#NUM!</v>
      </c>
      <c r="CI349" s="44">
        <f t="shared" si="177"/>
        <v>102</v>
      </c>
      <c r="CJ349" s="45">
        <f t="shared" si="178"/>
        <v>1.7802358370342162</v>
      </c>
      <c r="CM349" t="e">
        <f t="shared" si="221"/>
        <v>#NUM!</v>
      </c>
      <c r="CN349" t="e">
        <f t="shared" si="222"/>
        <v>#NUM!</v>
      </c>
      <c r="CO349" t="e">
        <f t="shared" si="223"/>
        <v>#NUM!</v>
      </c>
      <c r="CP349" t="e">
        <f t="shared" si="224"/>
        <v>#NUM!</v>
      </c>
      <c r="CQ349" t="e">
        <f t="shared" si="225"/>
        <v>#NUM!</v>
      </c>
      <c r="CR349" t="e">
        <f t="shared" si="226"/>
        <v>#NUM!</v>
      </c>
      <c r="CS349" t="e">
        <f t="shared" si="227"/>
        <v>#NUM!</v>
      </c>
      <c r="CT349" t="e">
        <f t="shared" si="228"/>
        <v>#NUM!</v>
      </c>
      <c r="CW349" t="e">
        <f t="shared" si="179"/>
        <v>#NUM!</v>
      </c>
      <c r="CX349" t="e">
        <f t="shared" si="180"/>
        <v>#NUM!</v>
      </c>
      <c r="CY349" t="e">
        <f t="shared" si="181"/>
        <v>#NUM!</v>
      </c>
      <c r="CZ349" t="e">
        <f t="shared" si="182"/>
        <v>#NUM!</v>
      </c>
      <c r="DA349" t="e">
        <f t="shared" si="183"/>
        <v>#NUM!</v>
      </c>
      <c r="DB349" t="e">
        <f t="shared" si="184"/>
        <v>#NUM!</v>
      </c>
      <c r="DC349" t="e">
        <f t="shared" si="185"/>
        <v>#NUM!</v>
      </c>
      <c r="DD349" t="e">
        <f t="shared" si="186"/>
        <v>#NUM!</v>
      </c>
    </row>
    <row r="350" spans="2:108">
      <c r="B350" s="30">
        <f t="shared" si="196"/>
        <v>104</v>
      </c>
      <c r="C350" s="31">
        <f t="shared" si="197"/>
        <v>30258.959364741164</v>
      </c>
      <c r="D350" s="31"/>
      <c r="E350" s="31">
        <f t="shared" si="198"/>
        <v>-331236.75537136185</v>
      </c>
      <c r="F350" s="31">
        <f t="shared" si="199"/>
        <v>182874.21862535304</v>
      </c>
      <c r="G350" s="31">
        <f t="shared" si="200"/>
        <v>665627.21115714149</v>
      </c>
      <c r="H350" s="31">
        <f t="shared" si="201"/>
        <v>1379504.4560763745</v>
      </c>
      <c r="I350" s="31">
        <f t="shared" si="202"/>
        <v>2150624.5288029467</v>
      </c>
      <c r="J350" s="31">
        <f t="shared" si="203"/>
        <v>1291368.9093604011</v>
      </c>
      <c r="K350" s="31">
        <f t="shared" si="204"/>
        <v>152769.01057485511</v>
      </c>
      <c r="L350" s="17"/>
      <c r="N350" s="32">
        <f t="shared" si="205"/>
        <v>24</v>
      </c>
      <c r="O350" s="32">
        <f t="shared" si="206"/>
        <v>-56</v>
      </c>
      <c r="P350" s="32"/>
      <c r="Q350" s="32">
        <f t="shared" si="207"/>
        <v>-136</v>
      </c>
      <c r="R350" s="32">
        <f t="shared" si="208"/>
        <v>-216</v>
      </c>
      <c r="S350" s="32">
        <f t="shared" si="209"/>
        <v>-296</v>
      </c>
      <c r="T350" s="32">
        <f t="shared" si="210"/>
        <v>-376</v>
      </c>
      <c r="U350" s="32">
        <f t="shared" si="211"/>
        <v>-456</v>
      </c>
      <c r="V350" s="32">
        <f t="shared" si="212"/>
        <v>-536</v>
      </c>
      <c r="W350">
        <f t="shared" si="130"/>
        <v>24</v>
      </c>
      <c r="X350">
        <f t="shared" si="131"/>
        <v>664</v>
      </c>
      <c r="Y350">
        <f t="shared" si="132"/>
        <v>584</v>
      </c>
      <c r="Z350">
        <f t="shared" si="133"/>
        <v>504</v>
      </c>
      <c r="AA350">
        <f t="shared" si="134"/>
        <v>424</v>
      </c>
      <c r="AB350">
        <f t="shared" si="135"/>
        <v>344</v>
      </c>
      <c r="AC350">
        <f t="shared" si="136"/>
        <v>264</v>
      </c>
      <c r="AD350">
        <f t="shared" si="137"/>
        <v>184</v>
      </c>
      <c r="AF350">
        <f t="shared" si="188"/>
        <v>0.26561105572390342</v>
      </c>
      <c r="AG350">
        <f t="shared" si="189"/>
        <v>1.176322539575174</v>
      </c>
      <c r="AH350">
        <f t="shared" si="190"/>
        <v>2.083827804338533</v>
      </c>
      <c r="AI350">
        <f t="shared" si="191"/>
        <v>2.0076976769650186</v>
      </c>
      <c r="AJ350">
        <f t="shared" si="192"/>
        <v>1.4214370120653328</v>
      </c>
      <c r="AK350">
        <f t="shared" si="193"/>
        <v>0.12112009014040694</v>
      </c>
      <c r="AL350">
        <f t="shared" si="194"/>
        <v>2.1123209091971686</v>
      </c>
      <c r="AM350">
        <f t="shared" si="195"/>
        <v>1.7878700902455833</v>
      </c>
      <c r="AO350">
        <f t="shared" si="146"/>
        <v>5.2957947126831984E-3</v>
      </c>
      <c r="AP350">
        <f t="shared" si="147"/>
        <v>2.3453702514430595E-2</v>
      </c>
      <c r="AQ350">
        <f t="shared" si="148"/>
        <v>4.1547684219249571E-2</v>
      </c>
      <c r="AR350">
        <f t="shared" si="149"/>
        <v>4.0029789849522573E-2</v>
      </c>
      <c r="AS350">
        <f t="shared" si="150"/>
        <v>2.8340833149402483E-2</v>
      </c>
      <c r="AT350">
        <f t="shared" si="151"/>
        <v>2.4149112739946643E-3</v>
      </c>
      <c r="AU350">
        <f t="shared" si="152"/>
        <v>4.2115784194030517E-2</v>
      </c>
      <c r="AV350">
        <f t="shared" si="153"/>
        <v>3.5646833092403206E-2</v>
      </c>
      <c r="AX350" s="34">
        <f t="shared" si="187"/>
        <v>79460.142999999996</v>
      </c>
      <c r="AY350" s="34">
        <f t="shared" si="154"/>
        <v>0</v>
      </c>
      <c r="AZ350" s="34">
        <f t="shared" si="155"/>
        <v>0</v>
      </c>
      <c r="BA350" s="34">
        <f t="shared" si="156"/>
        <v>5770439.0625871457</v>
      </c>
      <c r="BB350" s="34">
        <f t="shared" si="157"/>
        <v>8253943.7992799478</v>
      </c>
      <c r="BC350" s="34">
        <f t="shared" si="158"/>
        <v>638869.66766207898</v>
      </c>
      <c r="BD350" s="34">
        <f t="shared" si="159"/>
        <v>65412.879533198364</v>
      </c>
      <c r="BE350" s="34">
        <f t="shared" si="160"/>
        <v>79289.53105729958</v>
      </c>
      <c r="BG350" s="34">
        <f t="shared" si="161"/>
        <v>1584.288741376291</v>
      </c>
      <c r="BH350" s="34">
        <f t="shared" si="162"/>
        <v>0</v>
      </c>
      <c r="BI350" s="34">
        <f t="shared" si="163"/>
        <v>0</v>
      </c>
      <c r="BJ350" s="34">
        <f t="shared" si="164"/>
        <v>115051.91526844815</v>
      </c>
      <c r="BK350" s="34">
        <f t="shared" si="165"/>
        <v>164568.42058731092</v>
      </c>
      <c r="BL350" s="34">
        <f t="shared" si="166"/>
        <v>12737.88321377479</v>
      </c>
      <c r="BM350" s="34">
        <f t="shared" si="167"/>
        <v>1304.212208445809</v>
      </c>
      <c r="BN350" s="34">
        <f t="shared" si="168"/>
        <v>1580.8870538162193</v>
      </c>
      <c r="BP350" s="34">
        <f t="shared" si="169"/>
        <v>31843.248106117455</v>
      </c>
      <c r="BQ350" s="34">
        <f t="shared" si="170"/>
        <v>-331236.75537136185</v>
      </c>
      <c r="BR350" s="34">
        <f t="shared" si="171"/>
        <v>182874.21862535304</v>
      </c>
      <c r="BS350" s="34">
        <f t="shared" si="172"/>
        <v>780679.12642558967</v>
      </c>
      <c r="BT350" s="34">
        <f t="shared" si="173"/>
        <v>1544072.8766636853</v>
      </c>
      <c r="BU350" s="34">
        <f t="shared" si="174"/>
        <v>2163362.4120167214</v>
      </c>
      <c r="BV350" s="34">
        <f t="shared" si="175"/>
        <v>1292673.121568847</v>
      </c>
      <c r="BW350" s="34">
        <f t="shared" si="176"/>
        <v>154349.89762867134</v>
      </c>
      <c r="BY350" s="22" t="e">
        <f t="shared" si="213"/>
        <v>#NUM!</v>
      </c>
      <c r="BZ350" s="22" t="e">
        <f t="shared" si="214"/>
        <v>#NUM!</v>
      </c>
      <c r="CA350" s="22" t="e">
        <f t="shared" si="215"/>
        <v>#NUM!</v>
      </c>
      <c r="CB350" s="22" t="e">
        <f t="shared" si="216"/>
        <v>#NUM!</v>
      </c>
      <c r="CC350" s="22" t="e">
        <f t="shared" si="217"/>
        <v>#NUM!</v>
      </c>
      <c r="CD350" s="22" t="e">
        <f t="shared" si="218"/>
        <v>#NUM!</v>
      </c>
      <c r="CE350" s="22" t="e">
        <f t="shared" si="219"/>
        <v>#NUM!</v>
      </c>
      <c r="CF350" s="22" t="e">
        <f t="shared" si="220"/>
        <v>#NUM!</v>
      </c>
      <c r="CI350" s="44">
        <f t="shared" si="177"/>
        <v>104</v>
      </c>
      <c r="CJ350" s="45">
        <f t="shared" si="178"/>
        <v>1.8151424220741028</v>
      </c>
      <c r="CM350" t="e">
        <f t="shared" si="221"/>
        <v>#NUM!</v>
      </c>
      <c r="CN350" t="e">
        <f t="shared" si="222"/>
        <v>#NUM!</v>
      </c>
      <c r="CO350" t="e">
        <f t="shared" si="223"/>
        <v>#NUM!</v>
      </c>
      <c r="CP350" t="e">
        <f t="shared" si="224"/>
        <v>#NUM!</v>
      </c>
      <c r="CQ350" t="e">
        <f t="shared" si="225"/>
        <v>#NUM!</v>
      </c>
      <c r="CR350" t="e">
        <f t="shared" si="226"/>
        <v>#NUM!</v>
      </c>
      <c r="CS350" t="e">
        <f t="shared" si="227"/>
        <v>#NUM!</v>
      </c>
      <c r="CT350" t="e">
        <f t="shared" si="228"/>
        <v>#NUM!</v>
      </c>
      <c r="CW350" t="e">
        <f t="shared" si="179"/>
        <v>#NUM!</v>
      </c>
      <c r="CX350" t="e">
        <f t="shared" si="180"/>
        <v>#NUM!</v>
      </c>
      <c r="CY350" t="e">
        <f t="shared" si="181"/>
        <v>#NUM!</v>
      </c>
      <c r="CZ350" t="e">
        <f t="shared" si="182"/>
        <v>#NUM!</v>
      </c>
      <c r="DA350" t="e">
        <f t="shared" si="183"/>
        <v>#NUM!</v>
      </c>
      <c r="DB350" t="e">
        <f t="shared" si="184"/>
        <v>#NUM!</v>
      </c>
      <c r="DC350" t="e">
        <f t="shared" si="185"/>
        <v>#NUM!</v>
      </c>
      <c r="DD350" t="e">
        <f t="shared" si="186"/>
        <v>#NUM!</v>
      </c>
    </row>
    <row r="351" spans="2:108">
      <c r="B351" s="30">
        <f t="shared" si="196"/>
        <v>106</v>
      </c>
      <c r="C351" s="31">
        <f t="shared" si="197"/>
        <v>44607.821464993176</v>
      </c>
      <c r="D351" s="31"/>
      <c r="E351" s="31">
        <f t="shared" si="198"/>
        <v>-424444.89247015491</v>
      </c>
      <c r="F351" s="31">
        <f t="shared" si="199"/>
        <v>30535.115617163468</v>
      </c>
      <c r="G351" s="31">
        <f t="shared" si="200"/>
        <v>580367.51911034971</v>
      </c>
      <c r="H351" s="31">
        <f t="shared" si="201"/>
        <v>1366296.8668037278</v>
      </c>
      <c r="I351" s="31">
        <f t="shared" si="202"/>
        <v>2201348.1292341114</v>
      </c>
      <c r="J351" s="31">
        <f t="shared" si="203"/>
        <v>1349884.848349215</v>
      </c>
      <c r="K351" s="31">
        <f t="shared" si="204"/>
        <v>145558.80882914286</v>
      </c>
      <c r="L351" s="17"/>
      <c r="N351" s="32">
        <f t="shared" si="205"/>
        <v>26</v>
      </c>
      <c r="O351" s="32">
        <f t="shared" si="206"/>
        <v>-54</v>
      </c>
      <c r="P351" s="32"/>
      <c r="Q351" s="32">
        <f t="shared" si="207"/>
        <v>-134</v>
      </c>
      <c r="R351" s="32">
        <f t="shared" si="208"/>
        <v>-214</v>
      </c>
      <c r="S351" s="32">
        <f t="shared" si="209"/>
        <v>-294</v>
      </c>
      <c r="T351" s="32">
        <f t="shared" si="210"/>
        <v>-374</v>
      </c>
      <c r="U351" s="32">
        <f t="shared" si="211"/>
        <v>-454</v>
      </c>
      <c r="V351" s="32">
        <f t="shared" si="212"/>
        <v>-534</v>
      </c>
      <c r="W351">
        <f t="shared" si="130"/>
        <v>26</v>
      </c>
      <c r="X351">
        <f t="shared" si="131"/>
        <v>666</v>
      </c>
      <c r="Y351">
        <f t="shared" si="132"/>
        <v>586</v>
      </c>
      <c r="Z351">
        <f t="shared" si="133"/>
        <v>506</v>
      </c>
      <c r="AA351">
        <f t="shared" si="134"/>
        <v>426</v>
      </c>
      <c r="AB351">
        <f t="shared" si="135"/>
        <v>346</v>
      </c>
      <c r="AC351">
        <f t="shared" si="136"/>
        <v>266</v>
      </c>
      <c r="AD351">
        <f t="shared" si="137"/>
        <v>186</v>
      </c>
      <c r="AF351">
        <f t="shared" si="188"/>
        <v>0.30923043899240737</v>
      </c>
      <c r="AG351">
        <f t="shared" si="189"/>
        <v>1.1134494394987973</v>
      </c>
      <c r="AH351">
        <f t="shared" si="190"/>
        <v>2.101565158146395</v>
      </c>
      <c r="AI351">
        <f t="shared" si="191"/>
        <v>1.9881994610060156</v>
      </c>
      <c r="AJ351">
        <f t="shared" si="192"/>
        <v>1.4801203345008302</v>
      </c>
      <c r="AK351">
        <f t="shared" si="193"/>
        <v>9.3179796762622849E-2</v>
      </c>
      <c r="AL351">
        <f t="shared" si="194"/>
        <v>2.0881997418876677</v>
      </c>
      <c r="AM351">
        <f t="shared" si="195"/>
        <v>1.7920598678864639</v>
      </c>
      <c r="AO351">
        <f t="shared" si="146"/>
        <v>6.1654847888521795E-3</v>
      </c>
      <c r="AP351">
        <f t="shared" si="147"/>
        <v>2.2200128825462673E-2</v>
      </c>
      <c r="AQ351">
        <f t="shared" si="148"/>
        <v>4.1901334349725726E-2</v>
      </c>
      <c r="AR351">
        <f t="shared" si="149"/>
        <v>3.9641031374462045E-2</v>
      </c>
      <c r="AS351">
        <f t="shared" si="150"/>
        <v>2.9510870397398793E-2</v>
      </c>
      <c r="AT351">
        <f t="shared" si="151"/>
        <v>1.8578333408581249E-3</v>
      </c>
      <c r="AU351">
        <f t="shared" si="152"/>
        <v>4.1634852592922073E-2</v>
      </c>
      <c r="AV351">
        <f t="shared" si="153"/>
        <v>3.5730369533374842E-2</v>
      </c>
      <c r="AX351" s="34">
        <f t="shared" si="187"/>
        <v>79460.142999999996</v>
      </c>
      <c r="AY351" s="34">
        <f t="shared" si="154"/>
        <v>0</v>
      </c>
      <c r="AZ351" s="34">
        <f t="shared" si="155"/>
        <v>0</v>
      </c>
      <c r="BA351" s="34">
        <f t="shared" si="156"/>
        <v>5830670.745438165</v>
      </c>
      <c r="BB351" s="34">
        <f t="shared" si="157"/>
        <v>7923518.8491981374</v>
      </c>
      <c r="BC351" s="34">
        <f t="shared" si="158"/>
        <v>696399.35875569924</v>
      </c>
      <c r="BD351" s="34">
        <f t="shared" si="159"/>
        <v>66295.097135388656</v>
      </c>
      <c r="BE351" s="34">
        <f t="shared" si="160"/>
        <v>79078.30956436554</v>
      </c>
      <c r="BG351" s="34">
        <f t="shared" si="161"/>
        <v>1584.288741376291</v>
      </c>
      <c r="BH351" s="34">
        <f t="shared" si="162"/>
        <v>0</v>
      </c>
      <c r="BI351" s="34">
        <f t="shared" si="163"/>
        <v>0</v>
      </c>
      <c r="BJ351" s="34">
        <f t="shared" si="164"/>
        <v>116252.82396823514</v>
      </c>
      <c r="BK351" s="34">
        <f t="shared" si="165"/>
        <v>157980.35632615758</v>
      </c>
      <c r="BL351" s="34">
        <f t="shared" si="166"/>
        <v>13884.919179900329</v>
      </c>
      <c r="BM351" s="34">
        <f t="shared" si="167"/>
        <v>1321.802000784769</v>
      </c>
      <c r="BN351" s="34">
        <f t="shared" si="168"/>
        <v>1576.67568670111</v>
      </c>
      <c r="BP351" s="34">
        <f t="shared" si="169"/>
        <v>46192.110206369471</v>
      </c>
      <c r="BQ351" s="34">
        <f t="shared" si="170"/>
        <v>-424444.89247015491</v>
      </c>
      <c r="BR351" s="34">
        <f t="shared" si="171"/>
        <v>30535.115617163468</v>
      </c>
      <c r="BS351" s="34">
        <f t="shared" si="172"/>
        <v>696620.34307858488</v>
      </c>
      <c r="BT351" s="34">
        <f t="shared" si="173"/>
        <v>1524277.2231298853</v>
      </c>
      <c r="BU351" s="34">
        <f t="shared" si="174"/>
        <v>2215233.048414012</v>
      </c>
      <c r="BV351" s="34">
        <f t="shared" si="175"/>
        <v>1351206.6503499998</v>
      </c>
      <c r="BW351" s="34">
        <f t="shared" si="176"/>
        <v>147135.48451584397</v>
      </c>
      <c r="BY351" s="22" t="e">
        <f t="shared" si="213"/>
        <v>#NUM!</v>
      </c>
      <c r="BZ351" s="22" t="e">
        <f t="shared" si="214"/>
        <v>#NUM!</v>
      </c>
      <c r="CA351" s="22" t="e">
        <f t="shared" si="215"/>
        <v>#NUM!</v>
      </c>
      <c r="CB351" s="22" t="e">
        <f t="shared" si="216"/>
        <v>#NUM!</v>
      </c>
      <c r="CC351" s="22" t="e">
        <f t="shared" si="217"/>
        <v>#NUM!</v>
      </c>
      <c r="CD351" s="22" t="e">
        <f t="shared" si="218"/>
        <v>#NUM!</v>
      </c>
      <c r="CE351" s="22" t="e">
        <f t="shared" si="219"/>
        <v>#NUM!</v>
      </c>
      <c r="CF351" s="22" t="e">
        <f t="shared" si="220"/>
        <v>#NUM!</v>
      </c>
      <c r="CI351" s="44">
        <f t="shared" si="177"/>
        <v>106</v>
      </c>
      <c r="CJ351" s="45">
        <f t="shared" si="178"/>
        <v>1.8500490071139892</v>
      </c>
      <c r="CM351" t="e">
        <f t="shared" si="221"/>
        <v>#NUM!</v>
      </c>
      <c r="CN351" t="e">
        <f t="shared" si="222"/>
        <v>#NUM!</v>
      </c>
      <c r="CO351" t="e">
        <f t="shared" si="223"/>
        <v>#NUM!</v>
      </c>
      <c r="CP351" t="e">
        <f t="shared" si="224"/>
        <v>#NUM!</v>
      </c>
      <c r="CQ351" t="e">
        <f t="shared" si="225"/>
        <v>#NUM!</v>
      </c>
      <c r="CR351" t="e">
        <f t="shared" si="226"/>
        <v>#NUM!</v>
      </c>
      <c r="CS351" t="e">
        <f t="shared" si="227"/>
        <v>#NUM!</v>
      </c>
      <c r="CT351" t="e">
        <f t="shared" si="228"/>
        <v>#NUM!</v>
      </c>
      <c r="CW351" t="e">
        <f t="shared" si="179"/>
        <v>#NUM!</v>
      </c>
      <c r="CX351" t="e">
        <f t="shared" si="180"/>
        <v>#NUM!</v>
      </c>
      <c r="CY351" t="e">
        <f t="shared" si="181"/>
        <v>#NUM!</v>
      </c>
      <c r="CZ351" t="e">
        <f t="shared" si="182"/>
        <v>#NUM!</v>
      </c>
      <c r="DA351" t="e">
        <f t="shared" si="183"/>
        <v>#NUM!</v>
      </c>
      <c r="DB351" t="e">
        <f t="shared" si="184"/>
        <v>#NUM!</v>
      </c>
      <c r="DC351" t="e">
        <f t="shared" si="185"/>
        <v>#NUM!</v>
      </c>
      <c r="DD351" t="e">
        <f t="shared" si="186"/>
        <v>#NUM!</v>
      </c>
    </row>
    <row r="352" spans="2:108">
      <c r="B352" s="30">
        <f t="shared" si="196"/>
        <v>108</v>
      </c>
      <c r="C352" s="31">
        <f t="shared" si="197"/>
        <v>58417.229965615319</v>
      </c>
      <c r="D352" s="31"/>
      <c r="E352" s="31">
        <f t="shared" si="198"/>
        <v>-516297.00692106859</v>
      </c>
      <c r="F352" s="31">
        <f t="shared" si="199"/>
        <v>-122721.2097707041</v>
      </c>
      <c r="G352" s="31">
        <f t="shared" si="200"/>
        <v>491814.81853024173</v>
      </c>
      <c r="H352" s="31">
        <f t="shared" si="201"/>
        <v>1346488.0625234514</v>
      </c>
      <c r="I352" s="31">
        <f t="shared" si="202"/>
        <v>2241897.1409407896</v>
      </c>
      <c r="J352" s="31">
        <f t="shared" si="203"/>
        <v>1402611.9291427871</v>
      </c>
      <c r="K352" s="31">
        <f t="shared" si="204"/>
        <v>138296.0434137604</v>
      </c>
      <c r="L352" s="17"/>
      <c r="N352" s="32">
        <f t="shared" si="205"/>
        <v>28</v>
      </c>
      <c r="O352" s="32">
        <f t="shared" si="206"/>
        <v>-52</v>
      </c>
      <c r="P352" s="32"/>
      <c r="Q352" s="32">
        <f t="shared" si="207"/>
        <v>-132</v>
      </c>
      <c r="R352" s="32">
        <f t="shared" si="208"/>
        <v>-212</v>
      </c>
      <c r="S352" s="32">
        <f t="shared" si="209"/>
        <v>-292</v>
      </c>
      <c r="T352" s="32">
        <f t="shared" si="210"/>
        <v>-372</v>
      </c>
      <c r="U352" s="32">
        <f t="shared" si="211"/>
        <v>-452</v>
      </c>
      <c r="V352" s="32">
        <f t="shared" si="212"/>
        <v>-532</v>
      </c>
      <c r="W352">
        <f t="shared" si="130"/>
        <v>28</v>
      </c>
      <c r="X352">
        <f t="shared" si="131"/>
        <v>668</v>
      </c>
      <c r="Y352">
        <f t="shared" si="132"/>
        <v>588</v>
      </c>
      <c r="Z352">
        <f t="shared" si="133"/>
        <v>508</v>
      </c>
      <c r="AA352">
        <f t="shared" si="134"/>
        <v>428</v>
      </c>
      <c r="AB352">
        <f t="shared" si="135"/>
        <v>348</v>
      </c>
      <c r="AC352">
        <f t="shared" si="136"/>
        <v>268</v>
      </c>
      <c r="AD352">
        <f t="shared" si="137"/>
        <v>188</v>
      </c>
      <c r="AF352">
        <f t="shared" si="188"/>
        <v>0.3555354346908749</v>
      </c>
      <c r="AG352">
        <f t="shared" si="189"/>
        <v>1.0503577300416345</v>
      </c>
      <c r="AH352">
        <f t="shared" si="190"/>
        <v>2.1184505184442979</v>
      </c>
      <c r="AI352">
        <f t="shared" si="191"/>
        <v>1.9688396183115633</v>
      </c>
      <c r="AJ352">
        <f t="shared" si="192"/>
        <v>1.5373888611190574</v>
      </c>
      <c r="AK352">
        <f t="shared" si="193"/>
        <v>6.8744605706308248E-2</v>
      </c>
      <c r="AL352">
        <f t="shared" si="194"/>
        <v>2.0612545888836515</v>
      </c>
      <c r="AM352">
        <f t="shared" si="195"/>
        <v>1.7978830507253993</v>
      </c>
      <c r="AO352">
        <f t="shared" si="146"/>
        <v>7.0887210250940354E-3</v>
      </c>
      <c r="AP352">
        <f t="shared" si="147"/>
        <v>2.0942196468517797E-2</v>
      </c>
      <c r="AQ352">
        <f t="shared" si="148"/>
        <v>4.2237997300534277E-2</v>
      </c>
      <c r="AR352">
        <f t="shared" si="149"/>
        <v>3.9255031807161528E-2</v>
      </c>
      <c r="AS352">
        <f t="shared" si="150"/>
        <v>3.0652699225424761E-2</v>
      </c>
      <c r="AT352">
        <f t="shared" si="151"/>
        <v>1.3706406852408569E-3</v>
      </c>
      <c r="AU352">
        <f t="shared" si="152"/>
        <v>4.1097615923980708E-2</v>
      </c>
      <c r="AV352">
        <f t="shared" si="153"/>
        <v>3.584647306229375E-2</v>
      </c>
      <c r="AX352" s="34">
        <f t="shared" si="187"/>
        <v>79460.142999999996</v>
      </c>
      <c r="AY352" s="34">
        <f t="shared" si="154"/>
        <v>0</v>
      </c>
      <c r="AZ352" s="34">
        <f t="shared" si="155"/>
        <v>0</v>
      </c>
      <c r="BA352" s="34">
        <f t="shared" si="156"/>
        <v>5891608.093724791</v>
      </c>
      <c r="BB352" s="34">
        <f t="shared" si="157"/>
        <v>7623395.3968897928</v>
      </c>
      <c r="BC352" s="34">
        <f t="shared" si="158"/>
        <v>754552.98606211809</v>
      </c>
      <c r="BD352" s="34">
        <f t="shared" si="159"/>
        <v>67305.371328146517</v>
      </c>
      <c r="BE352" s="34">
        <f t="shared" si="160"/>
        <v>78786.364442407663</v>
      </c>
      <c r="BG352" s="34">
        <f t="shared" si="161"/>
        <v>1584.288741376291</v>
      </c>
      <c r="BH352" s="34">
        <f t="shared" si="162"/>
        <v>0</v>
      </c>
      <c r="BI352" s="34">
        <f t="shared" si="163"/>
        <v>0</v>
      </c>
      <c r="BJ352" s="34">
        <f t="shared" si="164"/>
        <v>117467.80233568946</v>
      </c>
      <c r="BK352" s="34">
        <f t="shared" si="165"/>
        <v>151996.44806015943</v>
      </c>
      <c r="BL352" s="34">
        <f t="shared" si="166"/>
        <v>15044.395283684238</v>
      </c>
      <c r="BM352" s="34">
        <f t="shared" si="167"/>
        <v>1341.9450054265967</v>
      </c>
      <c r="BN352" s="34">
        <f t="shared" si="168"/>
        <v>1570.8548392629473</v>
      </c>
      <c r="BP352" s="34">
        <f t="shared" si="169"/>
        <v>60001.518706991614</v>
      </c>
      <c r="BQ352" s="34">
        <f t="shared" si="170"/>
        <v>-516297.00692106859</v>
      </c>
      <c r="BR352" s="34">
        <f t="shared" si="171"/>
        <v>-122721.2097707041</v>
      </c>
      <c r="BS352" s="34">
        <f t="shared" si="172"/>
        <v>609282.62086593115</v>
      </c>
      <c r="BT352" s="34">
        <f t="shared" si="173"/>
        <v>1498484.5105836107</v>
      </c>
      <c r="BU352" s="34">
        <f t="shared" si="174"/>
        <v>2256941.5362244737</v>
      </c>
      <c r="BV352" s="34">
        <f t="shared" si="175"/>
        <v>1403953.8741482138</v>
      </c>
      <c r="BW352" s="34">
        <f t="shared" si="176"/>
        <v>139866.89825302336</v>
      </c>
      <c r="BY352" s="22" t="e">
        <f t="shared" si="213"/>
        <v>#NUM!</v>
      </c>
      <c r="BZ352" s="22" t="e">
        <f t="shared" si="214"/>
        <v>#NUM!</v>
      </c>
      <c r="CA352" s="22" t="e">
        <f t="shared" si="215"/>
        <v>#NUM!</v>
      </c>
      <c r="CB352" s="22" t="e">
        <f t="shared" si="216"/>
        <v>#NUM!</v>
      </c>
      <c r="CC352" s="22" t="e">
        <f t="shared" si="217"/>
        <v>#NUM!</v>
      </c>
      <c r="CD352" s="22" t="e">
        <f t="shared" si="218"/>
        <v>#NUM!</v>
      </c>
      <c r="CE352" s="22" t="e">
        <f t="shared" si="219"/>
        <v>#NUM!</v>
      </c>
      <c r="CF352" s="22" t="e">
        <f t="shared" si="220"/>
        <v>#NUM!</v>
      </c>
      <c r="CI352" s="44">
        <f t="shared" si="177"/>
        <v>108</v>
      </c>
      <c r="CJ352" s="45">
        <f t="shared" si="178"/>
        <v>1.8849555921538759</v>
      </c>
      <c r="CM352" t="e">
        <f t="shared" si="221"/>
        <v>#NUM!</v>
      </c>
      <c r="CN352" t="e">
        <f t="shared" si="222"/>
        <v>#NUM!</v>
      </c>
      <c r="CO352" t="e">
        <f t="shared" si="223"/>
        <v>#NUM!</v>
      </c>
      <c r="CP352" t="e">
        <f t="shared" si="224"/>
        <v>#NUM!</v>
      </c>
      <c r="CQ352" t="e">
        <f t="shared" si="225"/>
        <v>#NUM!</v>
      </c>
      <c r="CR352" t="e">
        <f t="shared" si="226"/>
        <v>#NUM!</v>
      </c>
      <c r="CS352" t="e">
        <f t="shared" si="227"/>
        <v>#NUM!</v>
      </c>
      <c r="CT352" t="e">
        <f t="shared" si="228"/>
        <v>#NUM!</v>
      </c>
      <c r="CW352" t="e">
        <f t="shared" si="179"/>
        <v>#NUM!</v>
      </c>
      <c r="CX352" t="e">
        <f t="shared" si="180"/>
        <v>#NUM!</v>
      </c>
      <c r="CY352" t="e">
        <f t="shared" si="181"/>
        <v>#NUM!</v>
      </c>
      <c r="CZ352" t="e">
        <f t="shared" si="182"/>
        <v>#NUM!</v>
      </c>
      <c r="DA352" t="e">
        <f t="shared" si="183"/>
        <v>#NUM!</v>
      </c>
      <c r="DB352" t="e">
        <f t="shared" si="184"/>
        <v>#NUM!</v>
      </c>
      <c r="DC352" t="e">
        <f t="shared" si="185"/>
        <v>#NUM!</v>
      </c>
      <c r="DD352" t="e">
        <f t="shared" si="186"/>
        <v>#NUM!</v>
      </c>
    </row>
    <row r="353" spans="2:108">
      <c r="B353" s="30">
        <f t="shared" si="196"/>
        <v>110</v>
      </c>
      <c r="C353" s="31">
        <f t="shared" si="197"/>
        <v>71645.353291006642</v>
      </c>
      <c r="D353" s="31"/>
      <c r="E353" s="31">
        <f t="shared" si="198"/>
        <v>-606333.05432316102</v>
      </c>
      <c r="F353" s="31">
        <f t="shared" si="199"/>
        <v>-276154.32668254426</v>
      </c>
      <c r="G353" s="31">
        <f t="shared" si="200"/>
        <v>400378.4517594637</v>
      </c>
      <c r="H353" s="31">
        <f t="shared" si="201"/>
        <v>1320146.9435823853</v>
      </c>
      <c r="I353" s="31">
        <f t="shared" si="202"/>
        <v>2272053.7956417389</v>
      </c>
      <c r="J353" s="31">
        <f t="shared" si="203"/>
        <v>1449289.9017423948</v>
      </c>
      <c r="K353" s="31">
        <f t="shared" si="204"/>
        <v>131031.15381592276</v>
      </c>
      <c r="L353" s="17"/>
      <c r="N353" s="32">
        <f t="shared" si="205"/>
        <v>30</v>
      </c>
      <c r="O353" s="32">
        <f t="shared" si="206"/>
        <v>-50</v>
      </c>
      <c r="P353" s="32"/>
      <c r="Q353" s="32">
        <f t="shared" si="207"/>
        <v>-130</v>
      </c>
      <c r="R353" s="32">
        <f t="shared" si="208"/>
        <v>-210</v>
      </c>
      <c r="S353" s="32">
        <f t="shared" si="209"/>
        <v>-290</v>
      </c>
      <c r="T353" s="32">
        <f t="shared" si="210"/>
        <v>-370</v>
      </c>
      <c r="U353" s="32">
        <f t="shared" si="211"/>
        <v>-450</v>
      </c>
      <c r="V353" s="32">
        <f t="shared" si="212"/>
        <v>-530</v>
      </c>
      <c r="W353">
        <f t="shared" si="130"/>
        <v>30</v>
      </c>
      <c r="X353">
        <f t="shared" si="131"/>
        <v>670</v>
      </c>
      <c r="Y353">
        <f t="shared" si="132"/>
        <v>590</v>
      </c>
      <c r="Z353">
        <f t="shared" si="133"/>
        <v>510</v>
      </c>
      <c r="AA353">
        <f t="shared" si="134"/>
        <v>430</v>
      </c>
      <c r="AB353">
        <f t="shared" si="135"/>
        <v>350</v>
      </c>
      <c r="AC353">
        <f t="shared" si="136"/>
        <v>270</v>
      </c>
      <c r="AD353">
        <f t="shared" si="137"/>
        <v>190</v>
      </c>
      <c r="AF353">
        <f t="shared" si="188"/>
        <v>0.40435210712101627</v>
      </c>
      <c r="AG353">
        <f t="shared" si="189"/>
        <v>0.98726391444109318</v>
      </c>
      <c r="AH353">
        <f t="shared" si="190"/>
        <v>2.1343184039267236</v>
      </c>
      <c r="AI353">
        <f t="shared" si="191"/>
        <v>1.9497744401743471</v>
      </c>
      <c r="AJ353">
        <f t="shared" si="192"/>
        <v>1.5930683256216986</v>
      </c>
      <c r="AK353">
        <f t="shared" si="193"/>
        <v>4.7907966573012613E-2</v>
      </c>
      <c r="AL353">
        <f t="shared" si="194"/>
        <v>2.0315030945907271</v>
      </c>
      <c r="AM353">
        <f t="shared" si="195"/>
        <v>1.8052974018232981</v>
      </c>
      <c r="AO353">
        <f t="shared" si="146"/>
        <v>8.0620354642906445E-3</v>
      </c>
      <c r="AP353">
        <f t="shared" si="147"/>
        <v>1.9684222118957297E-2</v>
      </c>
      <c r="AQ353">
        <f t="shared" si="148"/>
        <v>4.2554373679560623E-2</v>
      </c>
      <c r="AR353">
        <f t="shared" si="149"/>
        <v>3.8874907307824488E-2</v>
      </c>
      <c r="AS353">
        <f t="shared" si="150"/>
        <v>3.1762845084807312E-2</v>
      </c>
      <c r="AT353">
        <f t="shared" si="151"/>
        <v>9.5519651989369771E-4</v>
      </c>
      <c r="AU353">
        <f t="shared" si="152"/>
        <v>4.0504425984121163E-2</v>
      </c>
      <c r="AV353">
        <f t="shared" si="153"/>
        <v>3.5994301552471672E-2</v>
      </c>
      <c r="AX353" s="34">
        <f t="shared" si="187"/>
        <v>79460.142999999996</v>
      </c>
      <c r="AY353" s="34">
        <f t="shared" si="154"/>
        <v>0</v>
      </c>
      <c r="AZ353" s="34">
        <f t="shared" si="155"/>
        <v>0</v>
      </c>
      <c r="BA353" s="34">
        <f t="shared" si="156"/>
        <v>5952751.6844272958</v>
      </c>
      <c r="BB353" s="34">
        <f t="shared" si="157"/>
        <v>7350721.5414290521</v>
      </c>
      <c r="BC353" s="34">
        <f t="shared" si="158"/>
        <v>811183.48166648636</v>
      </c>
      <c r="BD353" s="34">
        <f t="shared" si="159"/>
        <v>68452.39478115672</v>
      </c>
      <c r="BE353" s="34">
        <f t="shared" si="160"/>
        <v>78417.351724958266</v>
      </c>
      <c r="BG353" s="34">
        <f t="shared" si="161"/>
        <v>1584.288741376291</v>
      </c>
      <c r="BH353" s="34">
        <f t="shared" si="162"/>
        <v>0</v>
      </c>
      <c r="BI353" s="34">
        <f t="shared" si="163"/>
        <v>0</v>
      </c>
      <c r="BJ353" s="34">
        <f t="shared" si="164"/>
        <v>118686.89279664293</v>
      </c>
      <c r="BK353" s="34">
        <f t="shared" si="165"/>
        <v>146559.83414324114</v>
      </c>
      <c r="BL353" s="34">
        <f t="shared" si="166"/>
        <v>16173.502949706941</v>
      </c>
      <c r="BM353" s="34">
        <f t="shared" si="167"/>
        <v>1364.8145381771058</v>
      </c>
      <c r="BN353" s="34">
        <f t="shared" si="168"/>
        <v>1563.4974060693053</v>
      </c>
      <c r="BP353" s="34">
        <f t="shared" si="169"/>
        <v>73229.642032382937</v>
      </c>
      <c r="BQ353" s="34">
        <f t="shared" si="170"/>
        <v>-606333.05432316102</v>
      </c>
      <c r="BR353" s="34">
        <f t="shared" si="171"/>
        <v>-276154.32668254426</v>
      </c>
      <c r="BS353" s="34">
        <f t="shared" si="172"/>
        <v>519065.3445561066</v>
      </c>
      <c r="BT353" s="34">
        <f t="shared" si="173"/>
        <v>1466706.7777256265</v>
      </c>
      <c r="BU353" s="34">
        <f t="shared" si="174"/>
        <v>2288227.2985914457</v>
      </c>
      <c r="BV353" s="34">
        <f t="shared" si="175"/>
        <v>1450654.7162805719</v>
      </c>
      <c r="BW353" s="34">
        <f t="shared" si="176"/>
        <v>132594.65122199207</v>
      </c>
      <c r="BY353" s="22" t="e">
        <f t="shared" si="213"/>
        <v>#NUM!</v>
      </c>
      <c r="BZ353" s="22" t="e">
        <f t="shared" si="214"/>
        <v>#NUM!</v>
      </c>
      <c r="CA353" s="22" t="e">
        <f t="shared" si="215"/>
        <v>#NUM!</v>
      </c>
      <c r="CB353" s="22" t="e">
        <f t="shared" si="216"/>
        <v>#NUM!</v>
      </c>
      <c r="CC353" s="22" t="e">
        <f t="shared" si="217"/>
        <v>#NUM!</v>
      </c>
      <c r="CD353" s="22" t="e">
        <f t="shared" si="218"/>
        <v>#NUM!</v>
      </c>
      <c r="CE353" s="22" t="e">
        <f t="shared" si="219"/>
        <v>#NUM!</v>
      </c>
      <c r="CF353" s="22" t="e">
        <f t="shared" si="220"/>
        <v>#NUM!</v>
      </c>
      <c r="CI353" s="44">
        <f t="shared" si="177"/>
        <v>110</v>
      </c>
      <c r="CJ353" s="45">
        <f t="shared" si="178"/>
        <v>1.9198621771937625</v>
      </c>
      <c r="CM353" t="e">
        <f t="shared" si="221"/>
        <v>#NUM!</v>
      </c>
      <c r="CN353" t="e">
        <f t="shared" si="222"/>
        <v>#NUM!</v>
      </c>
      <c r="CO353" t="e">
        <f t="shared" si="223"/>
        <v>#NUM!</v>
      </c>
      <c r="CP353" t="e">
        <f t="shared" si="224"/>
        <v>#NUM!</v>
      </c>
      <c r="CQ353" t="e">
        <f t="shared" si="225"/>
        <v>#NUM!</v>
      </c>
      <c r="CR353" t="e">
        <f t="shared" si="226"/>
        <v>#NUM!</v>
      </c>
      <c r="CS353" t="e">
        <f t="shared" si="227"/>
        <v>#NUM!</v>
      </c>
      <c r="CT353" t="e">
        <f t="shared" si="228"/>
        <v>#NUM!</v>
      </c>
      <c r="CW353" t="e">
        <f t="shared" si="179"/>
        <v>#NUM!</v>
      </c>
      <c r="CX353" t="e">
        <f t="shared" si="180"/>
        <v>#NUM!</v>
      </c>
      <c r="CY353" t="e">
        <f t="shared" si="181"/>
        <v>#NUM!</v>
      </c>
      <c r="CZ353" t="e">
        <f t="shared" si="182"/>
        <v>#NUM!</v>
      </c>
      <c r="DA353" t="e">
        <f t="shared" si="183"/>
        <v>#NUM!</v>
      </c>
      <c r="DB353" t="e">
        <f t="shared" si="184"/>
        <v>#NUM!</v>
      </c>
      <c r="DC353" t="e">
        <f t="shared" si="185"/>
        <v>#NUM!</v>
      </c>
      <c r="DD353" t="e">
        <f t="shared" si="186"/>
        <v>#NUM!</v>
      </c>
    </row>
    <row r="354" spans="2:108">
      <c r="B354" s="30">
        <f t="shared" si="196"/>
        <v>112</v>
      </c>
      <c r="C354" s="31">
        <f t="shared" si="197"/>
        <v>84253.553290195559</v>
      </c>
      <c r="D354" s="31"/>
      <c r="E354" s="31">
        <f t="shared" si="198"/>
        <v>-694100.98600655154</v>
      </c>
      <c r="F354" s="31">
        <f t="shared" si="199"/>
        <v>-429021.99912761821</v>
      </c>
      <c r="G354" s="31">
        <f t="shared" si="200"/>
        <v>306482.404130454</v>
      </c>
      <c r="H354" s="31">
        <f t="shared" si="201"/>
        <v>1287374.2014328921</v>
      </c>
      <c r="I354" s="31">
        <f t="shared" si="202"/>
        <v>2291650.3099235315</v>
      </c>
      <c r="J354" s="31">
        <f t="shared" si="203"/>
        <v>1489687.0312767206</v>
      </c>
      <c r="K354" s="31">
        <f t="shared" si="204"/>
        <v>123813.77158147471</v>
      </c>
      <c r="L354" s="17"/>
      <c r="N354" s="32">
        <f t="shared" si="205"/>
        <v>32</v>
      </c>
      <c r="O354" s="32">
        <f t="shared" si="206"/>
        <v>-48</v>
      </c>
      <c r="P354" s="32"/>
      <c r="Q354" s="32">
        <f t="shared" si="207"/>
        <v>-128</v>
      </c>
      <c r="R354" s="32">
        <f t="shared" si="208"/>
        <v>-208</v>
      </c>
      <c r="S354" s="32">
        <f t="shared" si="209"/>
        <v>-288</v>
      </c>
      <c r="T354" s="32">
        <f t="shared" si="210"/>
        <v>-368</v>
      </c>
      <c r="U354" s="32">
        <f t="shared" si="211"/>
        <v>-448</v>
      </c>
      <c r="V354" s="32">
        <f t="shared" si="212"/>
        <v>-528</v>
      </c>
      <c r="W354">
        <f t="shared" si="130"/>
        <v>32</v>
      </c>
      <c r="X354">
        <f t="shared" si="131"/>
        <v>672</v>
      </c>
      <c r="Y354">
        <f t="shared" si="132"/>
        <v>592</v>
      </c>
      <c r="Z354">
        <f t="shared" si="133"/>
        <v>512</v>
      </c>
      <c r="AA354">
        <f t="shared" si="134"/>
        <v>432</v>
      </c>
      <c r="AB354">
        <f t="shared" si="135"/>
        <v>352</v>
      </c>
      <c r="AC354">
        <f t="shared" si="136"/>
        <v>272</v>
      </c>
      <c r="AD354">
        <f t="shared" si="137"/>
        <v>192</v>
      </c>
      <c r="AF354">
        <f t="shared" si="188"/>
        <v>0.45549779072042129</v>
      </c>
      <c r="AG354">
        <f t="shared" si="189"/>
        <v>0.92438695139691573</v>
      </c>
      <c r="AH354">
        <f t="shared" si="190"/>
        <v>2.1490056327602702</v>
      </c>
      <c r="AI354">
        <f t="shared" si="191"/>
        <v>1.9311554141476301</v>
      </c>
      <c r="AJ354">
        <f t="shared" si="192"/>
        <v>1.64699369127339</v>
      </c>
      <c r="AK354">
        <f t="shared" si="193"/>
        <v>3.0749682056067432E-2</v>
      </c>
      <c r="AL354">
        <f t="shared" si="194"/>
        <v>1.998976437018039</v>
      </c>
      <c r="AM354">
        <f t="shared" si="195"/>
        <v>1.814248999215784</v>
      </c>
      <c r="AO354">
        <f t="shared" si="146"/>
        <v>9.0817860919296042E-3</v>
      </c>
      <c r="AP354">
        <f t="shared" si="147"/>
        <v>1.8430571409534038E-2</v>
      </c>
      <c r="AQ354">
        <f t="shared" si="148"/>
        <v>4.284720994192432E-2</v>
      </c>
      <c r="AR354">
        <f t="shared" si="149"/>
        <v>3.8503678258947495E-2</v>
      </c>
      <c r="AS354">
        <f t="shared" si="150"/>
        <v>3.2838017447340995E-2</v>
      </c>
      <c r="AT354">
        <f t="shared" si="151"/>
        <v>6.1309196338003304E-4</v>
      </c>
      <c r="AU354">
        <f t="shared" si="152"/>
        <v>3.9855904405359195E-2</v>
      </c>
      <c r="AV354">
        <f t="shared" si="153"/>
        <v>3.617277989936124E-2</v>
      </c>
      <c r="AX354" s="34">
        <f t="shared" si="187"/>
        <v>79460.142999999996</v>
      </c>
      <c r="AY354" s="34">
        <f t="shared" si="154"/>
        <v>0</v>
      </c>
      <c r="AZ354" s="34">
        <f t="shared" si="155"/>
        <v>0</v>
      </c>
      <c r="BA354" s="34">
        <f t="shared" si="156"/>
        <v>6013579.8933881149</v>
      </c>
      <c r="BB354" s="34">
        <f t="shared" si="157"/>
        <v>7102976.8867427008</v>
      </c>
      <c r="BC354" s="34">
        <f t="shared" si="158"/>
        <v>863630.75721440336</v>
      </c>
      <c r="BD354" s="34">
        <f t="shared" si="159"/>
        <v>69745.897032004956</v>
      </c>
      <c r="BE354" s="34">
        <f t="shared" si="160"/>
        <v>77975.82205942439</v>
      </c>
      <c r="BG354" s="34">
        <f t="shared" si="161"/>
        <v>1584.288741376291</v>
      </c>
      <c r="BH354" s="34">
        <f t="shared" si="162"/>
        <v>0</v>
      </c>
      <c r="BI354" s="34">
        <f t="shared" si="163"/>
        <v>0</v>
      </c>
      <c r="BJ354" s="34">
        <f t="shared" si="164"/>
        <v>119899.69512717372</v>
      </c>
      <c r="BK354" s="34">
        <f t="shared" si="165"/>
        <v>141620.26252485451</v>
      </c>
      <c r="BL354" s="34">
        <f t="shared" si="166"/>
        <v>17219.204920900538</v>
      </c>
      <c r="BM354" s="34">
        <f t="shared" si="167"/>
        <v>1390.6045880762576</v>
      </c>
      <c r="BN354" s="34">
        <f t="shared" si="168"/>
        <v>1554.6941186389145</v>
      </c>
      <c r="BP354" s="34">
        <f t="shared" si="169"/>
        <v>85837.842031571854</v>
      </c>
      <c r="BQ354" s="34">
        <f t="shared" si="170"/>
        <v>-694100.98600655154</v>
      </c>
      <c r="BR354" s="34">
        <f t="shared" si="171"/>
        <v>-429021.99912761821</v>
      </c>
      <c r="BS354" s="34">
        <f t="shared" si="172"/>
        <v>426382.09925762773</v>
      </c>
      <c r="BT354" s="34">
        <f t="shared" si="173"/>
        <v>1428994.4639577465</v>
      </c>
      <c r="BU354" s="34">
        <f t="shared" si="174"/>
        <v>2308869.514844432</v>
      </c>
      <c r="BV354" s="34">
        <f t="shared" si="175"/>
        <v>1491077.6358647968</v>
      </c>
      <c r="BW354" s="34">
        <f t="shared" si="176"/>
        <v>125368.46570011362</v>
      </c>
      <c r="BY354" s="22" t="e">
        <f t="shared" si="213"/>
        <v>#NUM!</v>
      </c>
      <c r="BZ354" s="22" t="e">
        <f t="shared" si="214"/>
        <v>#NUM!</v>
      </c>
      <c r="CA354" s="22" t="e">
        <f t="shared" si="215"/>
        <v>#NUM!</v>
      </c>
      <c r="CB354" s="22" t="e">
        <f t="shared" si="216"/>
        <v>#NUM!</v>
      </c>
      <c r="CC354" s="22" t="e">
        <f t="shared" si="217"/>
        <v>#NUM!</v>
      </c>
      <c r="CD354" s="22" t="e">
        <f t="shared" si="218"/>
        <v>#NUM!</v>
      </c>
      <c r="CE354" s="22" t="e">
        <f t="shared" si="219"/>
        <v>#NUM!</v>
      </c>
      <c r="CF354" s="22" t="e">
        <f t="shared" si="220"/>
        <v>#NUM!</v>
      </c>
      <c r="CI354" s="44">
        <f t="shared" si="177"/>
        <v>112</v>
      </c>
      <c r="CJ354" s="45">
        <f t="shared" si="178"/>
        <v>1.9547687622336491</v>
      </c>
      <c r="CM354" t="e">
        <f t="shared" si="221"/>
        <v>#NUM!</v>
      </c>
      <c r="CN354" t="e">
        <f t="shared" si="222"/>
        <v>#NUM!</v>
      </c>
      <c r="CO354" t="e">
        <f t="shared" si="223"/>
        <v>#NUM!</v>
      </c>
      <c r="CP354" t="e">
        <f t="shared" si="224"/>
        <v>#NUM!</v>
      </c>
      <c r="CQ354" t="e">
        <f t="shared" si="225"/>
        <v>#NUM!</v>
      </c>
      <c r="CR354" t="e">
        <f t="shared" si="226"/>
        <v>#NUM!</v>
      </c>
      <c r="CS354" t="e">
        <f t="shared" si="227"/>
        <v>#NUM!</v>
      </c>
      <c r="CT354" t="e">
        <f t="shared" si="228"/>
        <v>#NUM!</v>
      </c>
      <c r="CW354" t="e">
        <f t="shared" si="179"/>
        <v>#NUM!</v>
      </c>
      <c r="CX354" t="e">
        <f t="shared" si="180"/>
        <v>#NUM!</v>
      </c>
      <c r="CY354" t="e">
        <f t="shared" si="181"/>
        <v>#NUM!</v>
      </c>
      <c r="CZ354" t="e">
        <f t="shared" si="182"/>
        <v>#NUM!</v>
      </c>
      <c r="DA354" t="e">
        <f t="shared" si="183"/>
        <v>#NUM!</v>
      </c>
      <c r="DB354" t="e">
        <f t="shared" si="184"/>
        <v>#NUM!</v>
      </c>
      <c r="DC354" t="e">
        <f t="shared" si="185"/>
        <v>#NUM!</v>
      </c>
      <c r="DD354" t="e">
        <f t="shared" si="186"/>
        <v>#NUM!</v>
      </c>
    </row>
    <row r="355" spans="2:108">
      <c r="B355" s="30">
        <f t="shared" si="196"/>
        <v>114</v>
      </c>
      <c r="C355" s="31">
        <f t="shared" si="197"/>
        <v>96206.54203503154</v>
      </c>
      <c r="D355" s="31"/>
      <c r="E355" s="31">
        <f t="shared" si="198"/>
        <v>-779158.96769649198</v>
      </c>
      <c r="F355" s="31">
        <f t="shared" si="199"/>
        <v>-580583.79565284401</v>
      </c>
      <c r="G355" s="31">
        <f t="shared" si="200"/>
        <v>210563.26452580222</v>
      </c>
      <c r="H355" s="31">
        <f t="shared" si="201"/>
        <v>1248301.8617491031</v>
      </c>
      <c r="I355" s="31">
        <f t="shared" si="202"/>
        <v>2300569.7280831039</v>
      </c>
      <c r="J355" s="31">
        <f t="shared" si="203"/>
        <v>1523601.2322595643</v>
      </c>
      <c r="K355" s="31">
        <f t="shared" si="204"/>
        <v>116692.46116850291</v>
      </c>
      <c r="L355" s="17"/>
      <c r="N355" s="32">
        <f t="shared" si="205"/>
        <v>34</v>
      </c>
      <c r="O355" s="32">
        <f t="shared" si="206"/>
        <v>-46</v>
      </c>
      <c r="P355" s="32"/>
      <c r="Q355" s="32">
        <f t="shared" si="207"/>
        <v>-126</v>
      </c>
      <c r="R355" s="32">
        <f t="shared" si="208"/>
        <v>-206</v>
      </c>
      <c r="S355" s="32">
        <f t="shared" si="209"/>
        <v>-286</v>
      </c>
      <c r="T355" s="32">
        <f t="shared" si="210"/>
        <v>-366</v>
      </c>
      <c r="U355" s="32">
        <f t="shared" si="211"/>
        <v>-446</v>
      </c>
      <c r="V355" s="32">
        <f t="shared" si="212"/>
        <v>-526</v>
      </c>
      <c r="W355">
        <f t="shared" si="130"/>
        <v>34</v>
      </c>
      <c r="X355">
        <f t="shared" si="131"/>
        <v>674</v>
      </c>
      <c r="Y355">
        <f t="shared" si="132"/>
        <v>594</v>
      </c>
      <c r="Z355">
        <f t="shared" si="133"/>
        <v>514</v>
      </c>
      <c r="AA355">
        <f t="shared" si="134"/>
        <v>434</v>
      </c>
      <c r="AB355">
        <f t="shared" si="135"/>
        <v>354</v>
      </c>
      <c r="AC355">
        <f t="shared" si="136"/>
        <v>274</v>
      </c>
      <c r="AD355">
        <f t="shared" si="137"/>
        <v>194</v>
      </c>
      <c r="AF355">
        <f t="shared" si="188"/>
        <v>0.50878191278154361</v>
      </c>
      <c r="AG355">
        <f t="shared" si="189"/>
        <v>0.86194729606231524</v>
      </c>
      <c r="AH355">
        <f t="shared" si="190"/>
        <v>2.1623522222147145</v>
      </c>
      <c r="AI355">
        <f t="shared" si="191"/>
        <v>1.9131284146132712</v>
      </c>
      <c r="AJ355">
        <f t="shared" si="192"/>
        <v>1.6990098255216377</v>
      </c>
      <c r="AK355">
        <f t="shared" si="193"/>
        <v>1.7335545601780158E-2</v>
      </c>
      <c r="AL355">
        <f t="shared" si="194"/>
        <v>1.9637193144912761</v>
      </c>
      <c r="AM355">
        <f t="shared" si="195"/>
        <v>1.8246725203021383</v>
      </c>
      <c r="AO355">
        <f t="shared" si="146"/>
        <v>1.0144173239603829E-2</v>
      </c>
      <c r="AP355">
        <f t="shared" si="147"/>
        <v>1.7185639809523912E-2</v>
      </c>
      <c r="AQ355">
        <f t="shared" si="148"/>
        <v>4.3113316326963767E-2</v>
      </c>
      <c r="AR355">
        <f t="shared" si="149"/>
        <v>3.8144253126739004E-2</v>
      </c>
      <c r="AS355">
        <f t="shared" si="150"/>
        <v>3.3875123255965284E-2</v>
      </c>
      <c r="AT355">
        <f t="shared" si="151"/>
        <v>3.456388157080913E-4</v>
      </c>
      <c r="AU355">
        <f t="shared" si="152"/>
        <v>3.9152942389893468E-2</v>
      </c>
      <c r="AV355">
        <f t="shared" si="153"/>
        <v>3.6380605690747116E-2</v>
      </c>
      <c r="AX355" s="34">
        <f t="shared" si="187"/>
        <v>79460.142999999996</v>
      </c>
      <c r="AY355" s="34">
        <f t="shared" si="154"/>
        <v>0</v>
      </c>
      <c r="AZ355" s="34">
        <f t="shared" si="155"/>
        <v>0</v>
      </c>
      <c r="BA355" s="34">
        <f t="shared" si="156"/>
        <v>6073552.3924112851</v>
      </c>
      <c r="BB355" s="34">
        <f t="shared" si="157"/>
        <v>6877931.3862922993</v>
      </c>
      <c r="BC355" s="34">
        <f t="shared" si="158"/>
        <v>908899.07476276078</v>
      </c>
      <c r="BD355" s="34">
        <f t="shared" si="159"/>
        <v>71196.785239702847</v>
      </c>
      <c r="BE355" s="34">
        <f t="shared" si="160"/>
        <v>77467.117685652993</v>
      </c>
      <c r="BG355" s="34">
        <f t="shared" si="161"/>
        <v>1584.288741376291</v>
      </c>
      <c r="BH355" s="34">
        <f t="shared" si="162"/>
        <v>0</v>
      </c>
      <c r="BI355" s="34">
        <f t="shared" si="163"/>
        <v>0</v>
      </c>
      <c r="BJ355" s="34">
        <f t="shared" si="164"/>
        <v>121095.4361793212</v>
      </c>
      <c r="BK355" s="34">
        <f t="shared" si="165"/>
        <v>137133.27018882305</v>
      </c>
      <c r="BL355" s="34">
        <f t="shared" si="166"/>
        <v>18121.771706275053</v>
      </c>
      <c r="BM355" s="34">
        <f t="shared" si="167"/>
        <v>1419.5326237639281</v>
      </c>
      <c r="BN355" s="34">
        <f t="shared" si="168"/>
        <v>1544.5514913842051</v>
      </c>
      <c r="BP355" s="34">
        <f t="shared" si="169"/>
        <v>97790.830776407834</v>
      </c>
      <c r="BQ355" s="34">
        <f t="shared" si="170"/>
        <v>-779158.96769649198</v>
      </c>
      <c r="BR355" s="34">
        <f t="shared" si="171"/>
        <v>-580583.79565284401</v>
      </c>
      <c r="BS355" s="34">
        <f t="shared" si="172"/>
        <v>331658.70070512342</v>
      </c>
      <c r="BT355" s="34">
        <f t="shared" si="173"/>
        <v>1385435.1319379262</v>
      </c>
      <c r="BU355" s="34">
        <f t="shared" si="174"/>
        <v>2318691.4997893791</v>
      </c>
      <c r="BV355" s="34">
        <f t="shared" si="175"/>
        <v>1525020.7648833282</v>
      </c>
      <c r="BW355" s="34">
        <f t="shared" si="176"/>
        <v>118237.01265988711</v>
      </c>
      <c r="BY355" s="22" t="e">
        <f t="shared" si="213"/>
        <v>#NUM!</v>
      </c>
      <c r="BZ355" s="22" t="e">
        <f t="shared" si="214"/>
        <v>#NUM!</v>
      </c>
      <c r="CA355" s="22" t="e">
        <f t="shared" si="215"/>
        <v>#NUM!</v>
      </c>
      <c r="CB355" s="22" t="e">
        <f t="shared" si="216"/>
        <v>#NUM!</v>
      </c>
      <c r="CC355" s="22" t="e">
        <f t="shared" si="217"/>
        <v>#NUM!</v>
      </c>
      <c r="CD355" s="22" t="e">
        <f t="shared" si="218"/>
        <v>#NUM!</v>
      </c>
      <c r="CE355" s="22" t="e">
        <f t="shared" si="219"/>
        <v>#NUM!</v>
      </c>
      <c r="CF355" s="22" t="e">
        <f t="shared" si="220"/>
        <v>#NUM!</v>
      </c>
      <c r="CI355" s="44">
        <f t="shared" si="177"/>
        <v>114</v>
      </c>
      <c r="CJ355" s="45">
        <f t="shared" si="178"/>
        <v>1.9896753472735358</v>
      </c>
      <c r="CM355" t="e">
        <f t="shared" si="221"/>
        <v>#NUM!</v>
      </c>
      <c r="CN355" t="e">
        <f t="shared" si="222"/>
        <v>#NUM!</v>
      </c>
      <c r="CO355" t="e">
        <f t="shared" si="223"/>
        <v>#NUM!</v>
      </c>
      <c r="CP355" t="e">
        <f t="shared" si="224"/>
        <v>#NUM!</v>
      </c>
      <c r="CQ355" t="e">
        <f t="shared" si="225"/>
        <v>#NUM!</v>
      </c>
      <c r="CR355" t="e">
        <f t="shared" si="226"/>
        <v>#NUM!</v>
      </c>
      <c r="CS355" t="e">
        <f t="shared" si="227"/>
        <v>#NUM!</v>
      </c>
      <c r="CT355" t="e">
        <f t="shared" si="228"/>
        <v>#NUM!</v>
      </c>
      <c r="CW355" t="e">
        <f t="shared" si="179"/>
        <v>#NUM!</v>
      </c>
      <c r="CX355" t="e">
        <f t="shared" si="180"/>
        <v>#NUM!</v>
      </c>
      <c r="CY355" t="e">
        <f t="shared" si="181"/>
        <v>#NUM!</v>
      </c>
      <c r="CZ355" t="e">
        <f t="shared" si="182"/>
        <v>#NUM!</v>
      </c>
      <c r="DA355" t="e">
        <f t="shared" si="183"/>
        <v>#NUM!</v>
      </c>
      <c r="DB355" t="e">
        <f t="shared" si="184"/>
        <v>#NUM!</v>
      </c>
      <c r="DC355" t="e">
        <f t="shared" si="185"/>
        <v>#NUM!</v>
      </c>
      <c r="DD355" t="e">
        <f t="shared" si="186"/>
        <v>#NUM!</v>
      </c>
    </row>
    <row r="356" spans="2:108">
      <c r="B356" s="30">
        <f t="shared" si="196"/>
        <v>116</v>
      </c>
      <c r="C356" s="31">
        <f t="shared" si="197"/>
        <v>107472.5218943534</v>
      </c>
      <c r="D356" s="31"/>
      <c r="E356" s="31">
        <f t="shared" si="198"/>
        <v>-861077.54943202599</v>
      </c>
      <c r="F356" s="31">
        <f t="shared" si="199"/>
        <v>-730104.69138169265</v>
      </c>
      <c r="G356" s="31">
        <f t="shared" si="200"/>
        <v>113068.12377972405</v>
      </c>
      <c r="H356" s="31">
        <f t="shared" si="201"/>
        <v>1203092.6748859787</v>
      </c>
      <c r="I356" s="31">
        <f t="shared" si="202"/>
        <v>2298746.5180984642</v>
      </c>
      <c r="J356" s="31">
        <f t="shared" si="203"/>
        <v>1550861.0595564703</v>
      </c>
      <c r="K356" s="31">
        <f t="shared" si="204"/>
        <v>109714.46701778573</v>
      </c>
      <c r="L356" s="17"/>
      <c r="N356" s="32">
        <f t="shared" si="205"/>
        <v>36</v>
      </c>
      <c r="O356" s="32">
        <f t="shared" si="206"/>
        <v>-44</v>
      </c>
      <c r="P356" s="32"/>
      <c r="Q356" s="32">
        <f t="shared" si="207"/>
        <v>-124</v>
      </c>
      <c r="R356" s="32">
        <f t="shared" si="208"/>
        <v>-204</v>
      </c>
      <c r="S356" s="32">
        <f t="shared" si="209"/>
        <v>-284</v>
      </c>
      <c r="T356" s="32">
        <f t="shared" si="210"/>
        <v>-364</v>
      </c>
      <c r="U356" s="32">
        <f t="shared" si="211"/>
        <v>-444</v>
      </c>
      <c r="V356" s="32">
        <f t="shared" si="212"/>
        <v>-524</v>
      </c>
      <c r="W356">
        <f t="shared" si="130"/>
        <v>36</v>
      </c>
      <c r="X356">
        <f t="shared" si="131"/>
        <v>676</v>
      </c>
      <c r="Y356">
        <f t="shared" si="132"/>
        <v>596</v>
      </c>
      <c r="Z356">
        <f t="shared" si="133"/>
        <v>516</v>
      </c>
      <c r="AA356">
        <f t="shared" si="134"/>
        <v>436</v>
      </c>
      <c r="AB356">
        <f t="shared" si="135"/>
        <v>356</v>
      </c>
      <c r="AC356">
        <f t="shared" si="136"/>
        <v>276</v>
      </c>
      <c r="AD356">
        <f t="shared" si="137"/>
        <v>196</v>
      </c>
      <c r="AF356">
        <f t="shared" si="188"/>
        <v>0.56400685050292454</v>
      </c>
      <c r="AG356">
        <f t="shared" si="189"/>
        <v>0.8001659306342116</v>
      </c>
      <c r="AH356">
        <f t="shared" si="190"/>
        <v>2.1742022758187209</v>
      </c>
      <c r="AI356">
        <f t="shared" si="191"/>
        <v>1.8958329248871253</v>
      </c>
      <c r="AJ356">
        <f t="shared" si="192"/>
        <v>1.7489721247095427</v>
      </c>
      <c r="AK356">
        <f t="shared" si="193"/>
        <v>7.7170425569270205E-3</v>
      </c>
      <c r="AL356">
        <f t="shared" si="194"/>
        <v>1.9257898664960418</v>
      </c>
      <c r="AM356">
        <f t="shared" si="195"/>
        <v>1.836491586542337</v>
      </c>
      <c r="AO356">
        <f t="shared" si="146"/>
        <v>1.124525667303272E-2</v>
      </c>
      <c r="AP356">
        <f t="shared" si="147"/>
        <v>1.5953833296482534E-2</v>
      </c>
      <c r="AQ356">
        <f t="shared" si="148"/>
        <v>4.3349584546485256E-2</v>
      </c>
      <c r="AR356">
        <f t="shared" si="149"/>
        <v>3.7799412951335314E-2</v>
      </c>
      <c r="AS356">
        <f t="shared" si="150"/>
        <v>3.4871279380384437E-2</v>
      </c>
      <c r="AT356">
        <f t="shared" si="151"/>
        <v>1.5386359976298034E-4</v>
      </c>
      <c r="AU356">
        <f t="shared" si="152"/>
        <v>3.839669913186828E-2</v>
      </c>
      <c r="AV356">
        <f t="shared" si="153"/>
        <v>3.6616256079369337E-2</v>
      </c>
      <c r="AX356" s="34">
        <f t="shared" si="187"/>
        <v>79460.142999999996</v>
      </c>
      <c r="AY356" s="34">
        <f t="shared" si="154"/>
        <v>0</v>
      </c>
      <c r="AZ356" s="34">
        <f t="shared" si="155"/>
        <v>0</v>
      </c>
      <c r="BA356" s="34">
        <f t="shared" si="156"/>
        <v>6132114.7207079055</v>
      </c>
      <c r="BB356" s="34">
        <f t="shared" si="157"/>
        <v>6673609.5092177829</v>
      </c>
      <c r="BC356" s="34">
        <f t="shared" si="158"/>
        <v>943970.39854279009</v>
      </c>
      <c r="BD356" s="34">
        <f t="shared" si="159"/>
        <v>72817.304044767559</v>
      </c>
      <c r="BE356" s="34">
        <f t="shared" si="160"/>
        <v>76897.256193243637</v>
      </c>
      <c r="BG356" s="34">
        <f t="shared" si="161"/>
        <v>1584.288741376291</v>
      </c>
      <c r="BH356" s="34">
        <f t="shared" si="162"/>
        <v>0</v>
      </c>
      <c r="BI356" s="34">
        <f t="shared" si="163"/>
        <v>0</v>
      </c>
      <c r="BJ356" s="34">
        <f t="shared" si="164"/>
        <v>122263.06102727947</v>
      </c>
      <c r="BK356" s="34">
        <f t="shared" si="165"/>
        <v>133059.46869231647</v>
      </c>
      <c r="BL356" s="34">
        <f t="shared" si="166"/>
        <v>18821.029237309991</v>
      </c>
      <c r="BM356" s="34">
        <f t="shared" si="167"/>
        <v>1451.8427807951402</v>
      </c>
      <c r="BN356" s="34">
        <f t="shared" si="168"/>
        <v>1533.1895039464523</v>
      </c>
      <c r="BP356" s="34">
        <f t="shared" si="169"/>
        <v>109056.81063572969</v>
      </c>
      <c r="BQ356" s="34">
        <f t="shared" si="170"/>
        <v>-861077.54943202599</v>
      </c>
      <c r="BR356" s="34">
        <f t="shared" si="171"/>
        <v>-730104.69138169265</v>
      </c>
      <c r="BS356" s="34">
        <f t="shared" si="172"/>
        <v>235331.18480700353</v>
      </c>
      <c r="BT356" s="34">
        <f t="shared" si="173"/>
        <v>1336152.1435782951</v>
      </c>
      <c r="BU356" s="34">
        <f t="shared" si="174"/>
        <v>2317567.5473357742</v>
      </c>
      <c r="BV356" s="34">
        <f t="shared" si="175"/>
        <v>1552312.9023372654</v>
      </c>
      <c r="BW356" s="34">
        <f t="shared" si="176"/>
        <v>111247.65652173219</v>
      </c>
      <c r="BY356" s="22" t="e">
        <f t="shared" si="213"/>
        <v>#NUM!</v>
      </c>
      <c r="BZ356" s="22" t="e">
        <f t="shared" si="214"/>
        <v>#NUM!</v>
      </c>
      <c r="CA356" s="22" t="e">
        <f t="shared" si="215"/>
        <v>#NUM!</v>
      </c>
      <c r="CB356" s="22" t="e">
        <f t="shared" si="216"/>
        <v>#NUM!</v>
      </c>
      <c r="CC356" s="22" t="e">
        <f t="shared" si="217"/>
        <v>#NUM!</v>
      </c>
      <c r="CD356" s="22" t="e">
        <f t="shared" si="218"/>
        <v>#NUM!</v>
      </c>
      <c r="CE356" s="22" t="e">
        <f t="shared" si="219"/>
        <v>#NUM!</v>
      </c>
      <c r="CF356" s="22" t="e">
        <f t="shared" si="220"/>
        <v>#NUM!</v>
      </c>
      <c r="CI356" s="44">
        <f t="shared" si="177"/>
        <v>116</v>
      </c>
      <c r="CJ356" s="45">
        <f t="shared" si="178"/>
        <v>2.0245819323134224</v>
      </c>
      <c r="CM356" t="e">
        <f t="shared" si="221"/>
        <v>#NUM!</v>
      </c>
      <c r="CN356" t="e">
        <f t="shared" si="222"/>
        <v>#NUM!</v>
      </c>
      <c r="CO356" t="e">
        <f t="shared" si="223"/>
        <v>#NUM!</v>
      </c>
      <c r="CP356" t="e">
        <f t="shared" si="224"/>
        <v>#NUM!</v>
      </c>
      <c r="CQ356" t="e">
        <f t="shared" si="225"/>
        <v>#NUM!</v>
      </c>
      <c r="CR356" t="e">
        <f t="shared" si="226"/>
        <v>#NUM!</v>
      </c>
      <c r="CS356" t="e">
        <f t="shared" si="227"/>
        <v>#NUM!</v>
      </c>
      <c r="CT356" t="e">
        <f t="shared" si="228"/>
        <v>#NUM!</v>
      </c>
      <c r="CW356" t="e">
        <f t="shared" si="179"/>
        <v>#NUM!</v>
      </c>
      <c r="CX356" t="e">
        <f t="shared" si="180"/>
        <v>#NUM!</v>
      </c>
      <c r="CY356" t="e">
        <f t="shared" si="181"/>
        <v>#NUM!</v>
      </c>
      <c r="CZ356" t="e">
        <f t="shared" si="182"/>
        <v>#NUM!</v>
      </c>
      <c r="DA356" t="e">
        <f t="shared" si="183"/>
        <v>#NUM!</v>
      </c>
      <c r="DB356" t="e">
        <f t="shared" si="184"/>
        <v>#NUM!</v>
      </c>
      <c r="DC356" t="e">
        <f t="shared" si="185"/>
        <v>#NUM!</v>
      </c>
      <c r="DD356" t="e">
        <f t="shared" si="186"/>
        <v>#NUM!</v>
      </c>
    </row>
    <row r="357" spans="2:108">
      <c r="B357" s="30">
        <f t="shared" si="196"/>
        <v>118</v>
      </c>
      <c r="C357" s="31">
        <f t="shared" si="197"/>
        <v>118023.30824050053</v>
      </c>
      <c r="D357" s="31"/>
      <c r="E357" s="31">
        <f t="shared" si="198"/>
        <v>-939441.77614647499</v>
      </c>
      <c r="F357" s="31">
        <f t="shared" si="199"/>
        <v>-876858.6448769425</v>
      </c>
      <c r="G357" s="31">
        <f t="shared" si="200"/>
        <v>14452.421128454855</v>
      </c>
      <c r="H357" s="31">
        <f t="shared" si="201"/>
        <v>1151939.3566097906</v>
      </c>
      <c r="I357" s="31">
        <f t="shared" si="202"/>
        <v>2286166.9177921694</v>
      </c>
      <c r="J357" s="31">
        <f t="shared" si="203"/>
        <v>1571326.5512245346</v>
      </c>
      <c r="K357" s="31">
        <f t="shared" si="204"/>
        <v>102925.46809222526</v>
      </c>
      <c r="L357" s="17"/>
      <c r="N357" s="32">
        <f t="shared" si="205"/>
        <v>38</v>
      </c>
      <c r="O357" s="32">
        <f t="shared" si="206"/>
        <v>-42</v>
      </c>
      <c r="P357" s="32"/>
      <c r="Q357" s="32">
        <f t="shared" si="207"/>
        <v>-122</v>
      </c>
      <c r="R357" s="32">
        <f t="shared" si="208"/>
        <v>-202</v>
      </c>
      <c r="S357" s="32">
        <f t="shared" si="209"/>
        <v>-282</v>
      </c>
      <c r="T357" s="32">
        <f t="shared" si="210"/>
        <v>-362</v>
      </c>
      <c r="U357" s="32">
        <f t="shared" si="211"/>
        <v>-442</v>
      </c>
      <c r="V357" s="32">
        <f t="shared" si="212"/>
        <v>-522</v>
      </c>
      <c r="W357">
        <f t="shared" si="130"/>
        <v>38</v>
      </c>
      <c r="X357">
        <f t="shared" si="131"/>
        <v>678</v>
      </c>
      <c r="Y357">
        <f t="shared" si="132"/>
        <v>598</v>
      </c>
      <c r="Z357">
        <f t="shared" si="133"/>
        <v>518</v>
      </c>
      <c r="AA357">
        <f t="shared" si="134"/>
        <v>438</v>
      </c>
      <c r="AB357">
        <f t="shared" si="135"/>
        <v>358</v>
      </c>
      <c r="AC357">
        <f t="shared" si="136"/>
        <v>278</v>
      </c>
      <c r="AD357">
        <f t="shared" si="137"/>
        <v>198</v>
      </c>
      <c r="AF357">
        <f t="shared" si="188"/>
        <v>0.62096881828417771</v>
      </c>
      <c r="AG357">
        <f t="shared" si="189"/>
        <v>0.73926338913791656</v>
      </c>
      <c r="AH357">
        <f t="shared" si="190"/>
        <v>2.1844048535868121</v>
      </c>
      <c r="AI357">
        <f t="shared" si="191"/>
        <v>1.8794012947335372</v>
      </c>
      <c r="AJ357">
        <f t="shared" si="192"/>
        <v>1.7967470859975356</v>
      </c>
      <c r="AK357">
        <f t="shared" si="193"/>
        <v>1.931116232093123E-3</v>
      </c>
      <c r="AL357">
        <f t="shared" si="194"/>
        <v>1.8852595288683751</v>
      </c>
      <c r="AM357">
        <f t="shared" si="195"/>
        <v>1.8496191667506405</v>
      </c>
      <c r="AO357">
        <f t="shared" si="146"/>
        <v>1.2380973283088133E-2</v>
      </c>
      <c r="AP357">
        <f t="shared" si="147"/>
        <v>1.4739548912250018E-2</v>
      </c>
      <c r="AQ357">
        <f t="shared" si="148"/>
        <v>4.3553005135484234E-2</v>
      </c>
      <c r="AR357">
        <f t="shared" si="149"/>
        <v>3.7471796543008577E-2</v>
      </c>
      <c r="AS357">
        <f t="shared" si="150"/>
        <v>3.5823824020132386E-2</v>
      </c>
      <c r="AT357">
        <f t="shared" si="151"/>
        <v>3.8502897041025199E-5</v>
      </c>
      <c r="AU357">
        <f t="shared" si="152"/>
        <v>3.758859893013957E-2</v>
      </c>
      <c r="AV357">
        <f t="shared" si="153"/>
        <v>3.6877995823853933E-2</v>
      </c>
      <c r="AX357" s="34">
        <f t="shared" si="187"/>
        <v>79460.142999999996</v>
      </c>
      <c r="AY357" s="34">
        <f t="shared" si="154"/>
        <v>0</v>
      </c>
      <c r="AZ357" s="34">
        <f t="shared" si="155"/>
        <v>0</v>
      </c>
      <c r="BA357" s="34">
        <f t="shared" si="156"/>
        <v>6188703.9290010994</v>
      </c>
      <c r="BB357" s="34">
        <f t="shared" si="157"/>
        <v>6488259.0515105547</v>
      </c>
      <c r="BC357" s="34">
        <f t="shared" si="158"/>
        <v>966220.2829940432</v>
      </c>
      <c r="BD357" s="34">
        <f t="shared" si="159"/>
        <v>74621.217839238714</v>
      </c>
      <c r="BE357" s="34">
        <f t="shared" si="160"/>
        <v>76272.80579555966</v>
      </c>
      <c r="BG357" s="34">
        <f t="shared" si="161"/>
        <v>1584.288741376291</v>
      </c>
      <c r="BH357" s="34">
        <f t="shared" si="162"/>
        <v>0</v>
      </c>
      <c r="BI357" s="34">
        <f t="shared" si="163"/>
        <v>0</v>
      </c>
      <c r="BJ357" s="34">
        <f t="shared" si="164"/>
        <v>123391.34550044365</v>
      </c>
      <c r="BK357" s="34">
        <f t="shared" si="165"/>
        <v>129363.92231814867</v>
      </c>
      <c r="BL357" s="34">
        <f t="shared" si="166"/>
        <v>19264.650908530035</v>
      </c>
      <c r="BM357" s="34">
        <f t="shared" si="167"/>
        <v>1487.8094957681305</v>
      </c>
      <c r="BN357" s="34">
        <f t="shared" si="168"/>
        <v>1520.7391143895311</v>
      </c>
      <c r="BP357" s="34">
        <f t="shared" si="169"/>
        <v>119607.59698187682</v>
      </c>
      <c r="BQ357" s="34">
        <f t="shared" si="170"/>
        <v>-939441.77614647499</v>
      </c>
      <c r="BR357" s="34">
        <f t="shared" si="171"/>
        <v>-876858.6448769425</v>
      </c>
      <c r="BS357" s="34">
        <f t="shared" si="172"/>
        <v>137843.76662889851</v>
      </c>
      <c r="BT357" s="34">
        <f t="shared" si="173"/>
        <v>1281303.2789279392</v>
      </c>
      <c r="BU357" s="34">
        <f t="shared" si="174"/>
        <v>2305431.5687006996</v>
      </c>
      <c r="BV357" s="34">
        <f t="shared" si="175"/>
        <v>1572814.3607203027</v>
      </c>
      <c r="BW357" s="34">
        <f t="shared" si="176"/>
        <v>104446.2072066148</v>
      </c>
      <c r="BY357" s="22" t="e">
        <f t="shared" si="213"/>
        <v>#NUM!</v>
      </c>
      <c r="BZ357" s="22" t="e">
        <f t="shared" si="214"/>
        <v>#NUM!</v>
      </c>
      <c r="CA357" s="22" t="e">
        <f t="shared" si="215"/>
        <v>#NUM!</v>
      </c>
      <c r="CB357" s="22" t="e">
        <f t="shared" si="216"/>
        <v>#NUM!</v>
      </c>
      <c r="CC357" s="22" t="e">
        <f t="shared" si="217"/>
        <v>#NUM!</v>
      </c>
      <c r="CD357" s="22" t="e">
        <f t="shared" si="218"/>
        <v>#NUM!</v>
      </c>
      <c r="CE357" s="22" t="e">
        <f t="shared" si="219"/>
        <v>#NUM!</v>
      </c>
      <c r="CF357" s="22" t="e">
        <f t="shared" si="220"/>
        <v>#NUM!</v>
      </c>
      <c r="CI357" s="44">
        <f t="shared" si="177"/>
        <v>118</v>
      </c>
      <c r="CJ357" s="45">
        <f t="shared" si="178"/>
        <v>2.0594885173533091</v>
      </c>
      <c r="CM357" t="e">
        <f t="shared" si="221"/>
        <v>#NUM!</v>
      </c>
      <c r="CN357" t="e">
        <f t="shared" si="222"/>
        <v>#NUM!</v>
      </c>
      <c r="CO357" t="e">
        <f t="shared" si="223"/>
        <v>#NUM!</v>
      </c>
      <c r="CP357" t="e">
        <f t="shared" si="224"/>
        <v>#NUM!</v>
      </c>
      <c r="CQ357" t="e">
        <f t="shared" si="225"/>
        <v>#NUM!</v>
      </c>
      <c r="CR357" t="e">
        <f t="shared" si="226"/>
        <v>#NUM!</v>
      </c>
      <c r="CS357" t="e">
        <f t="shared" si="227"/>
        <v>#NUM!</v>
      </c>
      <c r="CT357" t="e">
        <f t="shared" si="228"/>
        <v>#NUM!</v>
      </c>
      <c r="CW357" t="e">
        <f t="shared" si="179"/>
        <v>#NUM!</v>
      </c>
      <c r="CX357" t="e">
        <f t="shared" si="180"/>
        <v>#NUM!</v>
      </c>
      <c r="CY357" t="e">
        <f t="shared" si="181"/>
        <v>#NUM!</v>
      </c>
      <c r="CZ357" t="e">
        <f t="shared" si="182"/>
        <v>#NUM!</v>
      </c>
      <c r="DA357" t="e">
        <f t="shared" si="183"/>
        <v>#NUM!</v>
      </c>
      <c r="DB357" t="e">
        <f t="shared" si="184"/>
        <v>#NUM!</v>
      </c>
      <c r="DC357" t="e">
        <f t="shared" si="185"/>
        <v>#NUM!</v>
      </c>
      <c r="DD357" t="e">
        <f t="shared" si="186"/>
        <v>#NUM!</v>
      </c>
    </row>
    <row r="358" spans="2:108">
      <c r="B358" s="30">
        <f t="shared" si="196"/>
        <v>120</v>
      </c>
      <c r="C358" s="31">
        <f t="shared" si="197"/>
        <v>127834.4342295985</v>
      </c>
      <c r="D358" s="31"/>
      <c r="E358" s="31">
        <f t="shared" si="198"/>
        <v>-1013853.2286048708</v>
      </c>
      <c r="F358" s="31">
        <f t="shared" si="199"/>
        <v>-1020132.1324061726</v>
      </c>
      <c r="G358" s="31">
        <f t="shared" si="200"/>
        <v>-84822.250828565986</v>
      </c>
      <c r="H358" s="31">
        <f t="shared" si="201"/>
        <v>1095063.6827581231</v>
      </c>
      <c r="I358" s="31">
        <f t="shared" si="202"/>
        <v>2262869.0294683138</v>
      </c>
      <c r="J358" s="31">
        <f t="shared" si="203"/>
        <v>1584889.9191099561</v>
      </c>
      <c r="K358" s="31">
        <f t="shared" si="204"/>
        <v>96369.341099744648</v>
      </c>
      <c r="L358" s="17"/>
      <c r="N358" s="32">
        <f t="shared" si="205"/>
        <v>40</v>
      </c>
      <c r="O358" s="32">
        <f t="shared" si="206"/>
        <v>-40</v>
      </c>
      <c r="P358" s="32"/>
      <c r="Q358" s="32">
        <f t="shared" si="207"/>
        <v>-120</v>
      </c>
      <c r="R358" s="32">
        <f t="shared" si="208"/>
        <v>-200</v>
      </c>
      <c r="S358" s="32">
        <f t="shared" si="209"/>
        <v>-280</v>
      </c>
      <c r="T358" s="32">
        <f t="shared" si="210"/>
        <v>-360</v>
      </c>
      <c r="U358" s="32">
        <f t="shared" si="211"/>
        <v>-440</v>
      </c>
      <c r="V358" s="32">
        <f t="shared" si="212"/>
        <v>-520</v>
      </c>
      <c r="W358">
        <f t="shared" si="130"/>
        <v>40</v>
      </c>
      <c r="X358">
        <f t="shared" si="131"/>
        <v>680</v>
      </c>
      <c r="Y358">
        <f t="shared" si="132"/>
        <v>600</v>
      </c>
      <c r="Z358">
        <f t="shared" si="133"/>
        <v>520</v>
      </c>
      <c r="AA358">
        <f t="shared" si="134"/>
        <v>440</v>
      </c>
      <c r="AB358">
        <f t="shared" si="135"/>
        <v>360</v>
      </c>
      <c r="AC358">
        <f t="shared" si="136"/>
        <v>280</v>
      </c>
      <c r="AD358">
        <f t="shared" si="137"/>
        <v>200</v>
      </c>
      <c r="AF358">
        <f t="shared" si="188"/>
        <v>0.67945878103390989</v>
      </c>
      <c r="AG358">
        <f t="shared" si="189"/>
        <v>0.67945878103390944</v>
      </c>
      <c r="AH358">
        <f t="shared" si="190"/>
        <v>2.1928148209430454</v>
      </c>
      <c r="AI358">
        <f t="shared" si="191"/>
        <v>1.8639580369829272</v>
      </c>
      <c r="AJ358">
        <f t="shared" si="192"/>
        <v>1.842212823869253</v>
      </c>
      <c r="AK358">
        <f t="shared" si="193"/>
        <v>0</v>
      </c>
      <c r="AL358">
        <f t="shared" si="194"/>
        <v>1.8422128238692539</v>
      </c>
      <c r="AM358">
        <f t="shared" si="195"/>
        <v>1.8639580369829272</v>
      </c>
      <c r="AO358">
        <f t="shared" si="146"/>
        <v>1.354715529547036E-2</v>
      </c>
      <c r="AP358">
        <f t="shared" si="147"/>
        <v>1.354715529547035E-2</v>
      </c>
      <c r="AQ358">
        <f t="shared" si="148"/>
        <v>4.3720684378118144E-2</v>
      </c>
      <c r="AR358">
        <f t="shared" si="149"/>
        <v>3.7163886458018373E-2</v>
      </c>
      <c r="AS358">
        <f t="shared" si="150"/>
        <v>3.6730327002747545E-2</v>
      </c>
      <c r="AT358">
        <f t="shared" si="151"/>
        <v>0</v>
      </c>
      <c r="AU358">
        <f t="shared" si="152"/>
        <v>3.6730327002747566E-2</v>
      </c>
      <c r="AV358">
        <f t="shared" si="153"/>
        <v>3.7163886458018373E-2</v>
      </c>
      <c r="AX358" s="34">
        <f t="shared" si="187"/>
        <v>79460.142999999996</v>
      </c>
      <c r="AY358" s="34">
        <f t="shared" si="154"/>
        <v>0</v>
      </c>
      <c r="AZ358" s="34">
        <f t="shared" si="155"/>
        <v>0</v>
      </c>
      <c r="BA358" s="34">
        <f t="shared" si="156"/>
        <v>6242755.2505426528</v>
      </c>
      <c r="BB358" s="34">
        <f t="shared" si="157"/>
        <v>6320323.9849388571</v>
      </c>
      <c r="BC358" s="34">
        <f t="shared" si="158"/>
        <v>65298136.104446083</v>
      </c>
      <c r="BD358" s="34">
        <f t="shared" si="159"/>
        <v>76624.019287579082</v>
      </c>
      <c r="BE358" s="34">
        <f t="shared" si="160"/>
        <v>75600.756898217951</v>
      </c>
      <c r="BG358" s="34">
        <f t="shared" si="161"/>
        <v>1584.288741376291</v>
      </c>
      <c r="BH358" s="34">
        <f t="shared" si="162"/>
        <v>0</v>
      </c>
      <c r="BI358" s="34">
        <f t="shared" si="163"/>
        <v>0</v>
      </c>
      <c r="BJ358" s="34">
        <f t="shared" si="164"/>
        <v>124469.02919118144</v>
      </c>
      <c r="BK358" s="34">
        <f t="shared" si="165"/>
        <v>126015.60673241132</v>
      </c>
      <c r="BL358" s="34">
        <f t="shared" si="166"/>
        <v>1301924.4360424904</v>
      </c>
      <c r="BM358" s="34">
        <f t="shared" si="167"/>
        <v>1527.741663846632</v>
      </c>
      <c r="BN358" s="34">
        <f t="shared" si="168"/>
        <v>1507.3396985124061</v>
      </c>
      <c r="BP358" s="34">
        <f t="shared" si="169"/>
        <v>129418.72297097479</v>
      </c>
      <c r="BQ358" s="34">
        <f t="shared" si="170"/>
        <v>-1013853.2286048708</v>
      </c>
      <c r="BR358" s="34">
        <f t="shared" si="171"/>
        <v>-1020132.1324061726</v>
      </c>
      <c r="BS358" s="34">
        <f t="shared" si="172"/>
        <v>39646.778362615456</v>
      </c>
      <c r="BT358" s="34">
        <f t="shared" si="173"/>
        <v>1221079.2894905345</v>
      </c>
      <c r="BU358" s="34">
        <f t="shared" si="174"/>
        <v>3564793.4655108042</v>
      </c>
      <c r="BV358" s="34">
        <f t="shared" si="175"/>
        <v>1586417.6607738028</v>
      </c>
      <c r="BW358" s="34">
        <f t="shared" si="176"/>
        <v>97876.680798257061</v>
      </c>
      <c r="BY358" s="22" t="e">
        <f t="shared" si="213"/>
        <v>#NUM!</v>
      </c>
      <c r="BZ358" s="22" t="e">
        <f t="shared" si="214"/>
        <v>#NUM!</v>
      </c>
      <c r="CA358" s="22" t="e">
        <f t="shared" si="215"/>
        <v>#NUM!</v>
      </c>
      <c r="CB358" s="22" t="e">
        <f t="shared" si="216"/>
        <v>#NUM!</v>
      </c>
      <c r="CC358" s="22" t="e">
        <f t="shared" si="217"/>
        <v>#NUM!</v>
      </c>
      <c r="CD358" s="22" t="e">
        <f t="shared" si="218"/>
        <v>#NUM!</v>
      </c>
      <c r="CE358" s="22" t="e">
        <f t="shared" si="219"/>
        <v>#NUM!</v>
      </c>
      <c r="CF358" s="22" t="e">
        <f t="shared" si="220"/>
        <v>#NUM!</v>
      </c>
      <c r="CI358" s="44">
        <f t="shared" si="177"/>
        <v>120</v>
      </c>
      <c r="CJ358" s="45">
        <f t="shared" si="178"/>
        <v>2.0943951023931953</v>
      </c>
      <c r="CM358" t="e">
        <f t="shared" si="221"/>
        <v>#NUM!</v>
      </c>
      <c r="CN358" t="e">
        <f t="shared" si="222"/>
        <v>#NUM!</v>
      </c>
      <c r="CO358" t="e">
        <f t="shared" si="223"/>
        <v>#NUM!</v>
      </c>
      <c r="CP358" t="e">
        <f t="shared" si="224"/>
        <v>#NUM!</v>
      </c>
      <c r="CQ358" t="e">
        <f t="shared" si="225"/>
        <v>#NUM!</v>
      </c>
      <c r="CR358" t="e">
        <f t="shared" si="226"/>
        <v>#NUM!</v>
      </c>
      <c r="CS358" t="e">
        <f t="shared" si="227"/>
        <v>#NUM!</v>
      </c>
      <c r="CT358" t="e">
        <f t="shared" si="228"/>
        <v>#NUM!</v>
      </c>
      <c r="CW358" t="e">
        <f t="shared" si="179"/>
        <v>#NUM!</v>
      </c>
      <c r="CX358" t="e">
        <f t="shared" si="180"/>
        <v>#NUM!</v>
      </c>
      <c r="CY358" t="e">
        <f t="shared" si="181"/>
        <v>#NUM!</v>
      </c>
      <c r="CZ358" t="e">
        <f t="shared" si="182"/>
        <v>#NUM!</v>
      </c>
      <c r="DA358" t="e">
        <f t="shared" si="183"/>
        <v>#NUM!</v>
      </c>
      <c r="DB358" t="e">
        <f t="shared" si="184"/>
        <v>#NUM!</v>
      </c>
      <c r="DC358" t="e">
        <f t="shared" si="185"/>
        <v>#NUM!</v>
      </c>
      <c r="DD358" t="e">
        <f t="shared" si="186"/>
        <v>#NUM!</v>
      </c>
    </row>
    <row r="359" spans="2:108">
      <c r="B359" s="30">
        <f t="shared" si="196"/>
        <v>122</v>
      </c>
      <c r="C359" s="31">
        <f t="shared" si="197"/>
        <v>136885.23718477224</v>
      </c>
      <c r="D359" s="31"/>
      <c r="E359" s="31">
        <f t="shared" si="198"/>
        <v>-1083931.9847315578</v>
      </c>
      <c r="F359" s="31">
        <f t="shared" si="199"/>
        <v>-1159227.6223949951</v>
      </c>
      <c r="G359" s="31">
        <f t="shared" si="200"/>
        <v>-184290.37199173641</v>
      </c>
      <c r="H359" s="31">
        <f t="shared" si="201"/>
        <v>1032715.4421992439</v>
      </c>
      <c r="I359" s="31">
        <f t="shared" si="202"/>
        <v>2228942.6625283617</v>
      </c>
      <c r="J359" s="31">
        <f t="shared" si="203"/>
        <v>1591476.083828164</v>
      </c>
      <c r="K359" s="31">
        <f t="shared" si="204"/>
        <v>90087.9335705501</v>
      </c>
      <c r="L359" s="17"/>
      <c r="N359" s="32">
        <f t="shared" si="205"/>
        <v>42</v>
      </c>
      <c r="O359" s="32">
        <f t="shared" si="206"/>
        <v>-38</v>
      </c>
      <c r="P359" s="32"/>
      <c r="Q359" s="32">
        <f t="shared" si="207"/>
        <v>-118</v>
      </c>
      <c r="R359" s="32">
        <f t="shared" si="208"/>
        <v>-198</v>
      </c>
      <c r="S359" s="32">
        <f t="shared" si="209"/>
        <v>-278</v>
      </c>
      <c r="T359" s="32">
        <f t="shared" si="210"/>
        <v>-358</v>
      </c>
      <c r="U359" s="32">
        <f t="shared" si="211"/>
        <v>-438</v>
      </c>
      <c r="V359" s="32">
        <f t="shared" si="212"/>
        <v>-518</v>
      </c>
      <c r="W359">
        <f t="shared" si="130"/>
        <v>42</v>
      </c>
      <c r="X359">
        <f t="shared" si="131"/>
        <v>682</v>
      </c>
      <c r="Y359">
        <f t="shared" si="132"/>
        <v>602</v>
      </c>
      <c r="Z359">
        <f t="shared" si="133"/>
        <v>522</v>
      </c>
      <c r="AA359">
        <f t="shared" si="134"/>
        <v>442</v>
      </c>
      <c r="AB359">
        <f t="shared" si="135"/>
        <v>362</v>
      </c>
      <c r="AC359">
        <f t="shared" si="136"/>
        <v>282</v>
      </c>
      <c r="AD359">
        <f t="shared" si="137"/>
        <v>202</v>
      </c>
      <c r="AF359">
        <f t="shared" si="188"/>
        <v>0.73926338913791489</v>
      </c>
      <c r="AG359">
        <f t="shared" si="189"/>
        <v>0.62096881828417783</v>
      </c>
      <c r="AH359">
        <f t="shared" si="190"/>
        <v>2.1992936720671858</v>
      </c>
      <c r="AI359">
        <f t="shared" si="191"/>
        <v>1.8496191667506405</v>
      </c>
      <c r="AJ359">
        <f t="shared" si="192"/>
        <v>1.8852595288683744</v>
      </c>
      <c r="AK359">
        <f t="shared" si="193"/>
        <v>1.9311162320931863E-3</v>
      </c>
      <c r="AL359">
        <f t="shared" si="194"/>
        <v>1.796747085997535</v>
      </c>
      <c r="AM359">
        <f t="shared" si="195"/>
        <v>1.8794012947335377</v>
      </c>
      <c r="AO359">
        <f t="shared" si="146"/>
        <v>1.4739548912249987E-2</v>
      </c>
      <c r="AP359">
        <f t="shared" si="147"/>
        <v>1.2380973283088136E-2</v>
      </c>
      <c r="AQ359">
        <f t="shared" si="148"/>
        <v>4.3849860723711047E-2</v>
      </c>
      <c r="AR359">
        <f t="shared" si="149"/>
        <v>3.6877995823853933E-2</v>
      </c>
      <c r="AS359">
        <f t="shared" si="150"/>
        <v>3.7588598930139556E-2</v>
      </c>
      <c r="AT359">
        <f t="shared" si="151"/>
        <v>3.8502897041026466E-5</v>
      </c>
      <c r="AU359">
        <f t="shared" si="152"/>
        <v>3.5823824020132372E-2</v>
      </c>
      <c r="AV359">
        <f t="shared" si="153"/>
        <v>3.7471796543008584E-2</v>
      </c>
      <c r="AX359" s="34">
        <f t="shared" si="187"/>
        <v>79460.142999999996</v>
      </c>
      <c r="AY359" s="34">
        <f t="shared" si="154"/>
        <v>0</v>
      </c>
      <c r="AZ359" s="34">
        <f t="shared" si="155"/>
        <v>0</v>
      </c>
      <c r="BA359" s="34">
        <f t="shared" si="156"/>
        <v>6293709.7034192672</v>
      </c>
      <c r="BB359" s="34">
        <f t="shared" si="157"/>
        <v>6168420.8049768154</v>
      </c>
      <c r="BC359" s="34">
        <f t="shared" si="158"/>
        <v>64828053.395439535</v>
      </c>
      <c r="BD359" s="34">
        <f t="shared" si="159"/>
        <v>78843.168568034904</v>
      </c>
      <c r="BE359" s="34">
        <f t="shared" si="160"/>
        <v>74888.394515139167</v>
      </c>
      <c r="BG359" s="34">
        <f t="shared" si="161"/>
        <v>1584.288741376291</v>
      </c>
      <c r="BH359" s="34">
        <f t="shared" si="162"/>
        <v>0</v>
      </c>
      <c r="BI359" s="34">
        <f t="shared" si="163"/>
        <v>0</v>
      </c>
      <c r="BJ359" s="34">
        <f t="shared" si="164"/>
        <v>125484.96703080261</v>
      </c>
      <c r="BK359" s="34">
        <f t="shared" si="165"/>
        <v>122986.93740578905</v>
      </c>
      <c r="BL359" s="34">
        <f t="shared" si="166"/>
        <v>1292551.8535718706</v>
      </c>
      <c r="BM359" s="34">
        <f t="shared" si="167"/>
        <v>1571.9874087914839</v>
      </c>
      <c r="BN359" s="34">
        <f t="shared" si="168"/>
        <v>1493.1365060604153</v>
      </c>
      <c r="BP359" s="34">
        <f t="shared" si="169"/>
        <v>138469.52592614852</v>
      </c>
      <c r="BQ359" s="34">
        <f t="shared" si="170"/>
        <v>-1083931.9847315578</v>
      </c>
      <c r="BR359" s="34">
        <f t="shared" si="171"/>
        <v>-1159227.6223949951</v>
      </c>
      <c r="BS359" s="34">
        <f t="shared" si="172"/>
        <v>-58805.404960933796</v>
      </c>
      <c r="BT359" s="34">
        <f t="shared" si="173"/>
        <v>1155702.379605033</v>
      </c>
      <c r="BU359" s="34">
        <f t="shared" si="174"/>
        <v>3521494.5161002325</v>
      </c>
      <c r="BV359" s="34">
        <f t="shared" si="175"/>
        <v>1593048.0712369555</v>
      </c>
      <c r="BW359" s="34">
        <f t="shared" si="176"/>
        <v>91581.070076610515</v>
      </c>
      <c r="BY359" s="22" t="e">
        <f t="shared" si="213"/>
        <v>#NUM!</v>
      </c>
      <c r="BZ359" s="22" t="e">
        <f t="shared" si="214"/>
        <v>#NUM!</v>
      </c>
      <c r="CA359" s="22" t="e">
        <f t="shared" si="215"/>
        <v>#NUM!</v>
      </c>
      <c r="CB359" s="22" t="e">
        <f t="shared" si="216"/>
        <v>#NUM!</v>
      </c>
      <c r="CC359" s="22" t="e">
        <f t="shared" si="217"/>
        <v>#NUM!</v>
      </c>
      <c r="CD359" s="22" t="e">
        <f t="shared" si="218"/>
        <v>#NUM!</v>
      </c>
      <c r="CE359" s="22" t="e">
        <f t="shared" si="219"/>
        <v>#NUM!</v>
      </c>
      <c r="CF359" s="22" t="e">
        <f t="shared" si="220"/>
        <v>#NUM!</v>
      </c>
      <c r="CI359" s="44">
        <f t="shared" si="177"/>
        <v>122</v>
      </c>
      <c r="CJ359" s="45">
        <f t="shared" si="178"/>
        <v>2.1293016874330819</v>
      </c>
      <c r="CM359" t="e">
        <f t="shared" si="221"/>
        <v>#NUM!</v>
      </c>
      <c r="CN359" t="e">
        <f t="shared" si="222"/>
        <v>#NUM!</v>
      </c>
      <c r="CO359" t="e">
        <f t="shared" si="223"/>
        <v>#NUM!</v>
      </c>
      <c r="CP359" t="e">
        <f t="shared" si="224"/>
        <v>#NUM!</v>
      </c>
      <c r="CQ359" t="e">
        <f t="shared" si="225"/>
        <v>#NUM!</v>
      </c>
      <c r="CR359" t="e">
        <f t="shared" si="226"/>
        <v>#NUM!</v>
      </c>
      <c r="CS359" t="e">
        <f t="shared" si="227"/>
        <v>#NUM!</v>
      </c>
      <c r="CT359" t="e">
        <f t="shared" si="228"/>
        <v>#NUM!</v>
      </c>
      <c r="CW359" t="e">
        <f t="shared" si="179"/>
        <v>#NUM!</v>
      </c>
      <c r="CX359" t="e">
        <f t="shared" si="180"/>
        <v>#NUM!</v>
      </c>
      <c r="CY359" t="e">
        <f t="shared" si="181"/>
        <v>#NUM!</v>
      </c>
      <c r="CZ359" t="e">
        <f t="shared" si="182"/>
        <v>#NUM!</v>
      </c>
      <c r="DA359" t="e">
        <f t="shared" si="183"/>
        <v>#NUM!</v>
      </c>
      <c r="DB359" t="e">
        <f t="shared" si="184"/>
        <v>#NUM!</v>
      </c>
      <c r="DC359" t="e">
        <f t="shared" si="185"/>
        <v>#NUM!</v>
      </c>
      <c r="DD359" t="e">
        <f t="shared" si="186"/>
        <v>#NUM!</v>
      </c>
    </row>
    <row r="360" spans="2:108">
      <c r="B360" s="30">
        <f t="shared" si="196"/>
        <v>124</v>
      </c>
      <c r="C360" s="31">
        <f t="shared" si="197"/>
        <v>145158.92620142139</v>
      </c>
      <c r="D360" s="31"/>
      <c r="E360" s="31">
        <f t="shared" si="198"/>
        <v>-1149318.4917478617</v>
      </c>
      <c r="F360" s="31">
        <f t="shared" si="199"/>
        <v>-1293466.9731429615</v>
      </c>
      <c r="G360" s="31">
        <f t="shared" si="200"/>
        <v>-283484.74063234311</v>
      </c>
      <c r="H360" s="31">
        <f t="shared" si="201"/>
        <v>965171.25315120036</v>
      </c>
      <c r="I360" s="31">
        <f t="shared" si="202"/>
        <v>2184528.9247981785</v>
      </c>
      <c r="J360" s="31">
        <f t="shared" si="203"/>
        <v>1591043.0515081703</v>
      </c>
      <c r="K360" s="31">
        <f t="shared" si="204"/>
        <v>84120.847910337732</v>
      </c>
      <c r="L360" s="17"/>
      <c r="N360" s="32">
        <f t="shared" si="205"/>
        <v>44</v>
      </c>
      <c r="O360" s="32">
        <f t="shared" si="206"/>
        <v>-36</v>
      </c>
      <c r="P360" s="32"/>
      <c r="Q360" s="32">
        <f t="shared" si="207"/>
        <v>-116</v>
      </c>
      <c r="R360" s="32">
        <f t="shared" si="208"/>
        <v>-196</v>
      </c>
      <c r="S360" s="32">
        <f t="shared" si="209"/>
        <v>-276</v>
      </c>
      <c r="T360" s="32">
        <f t="shared" si="210"/>
        <v>-356</v>
      </c>
      <c r="U360" s="32">
        <f t="shared" si="211"/>
        <v>-436</v>
      </c>
      <c r="V360" s="32">
        <f t="shared" si="212"/>
        <v>-516</v>
      </c>
      <c r="W360">
        <f t="shared" si="130"/>
        <v>44</v>
      </c>
      <c r="X360">
        <f t="shared" si="131"/>
        <v>684</v>
      </c>
      <c r="Y360">
        <f t="shared" si="132"/>
        <v>604</v>
      </c>
      <c r="Z360">
        <f t="shared" si="133"/>
        <v>524</v>
      </c>
      <c r="AA360">
        <f t="shared" si="134"/>
        <v>444</v>
      </c>
      <c r="AB360">
        <f t="shared" si="135"/>
        <v>364</v>
      </c>
      <c r="AC360">
        <f t="shared" si="136"/>
        <v>284</v>
      </c>
      <c r="AD360">
        <f t="shared" si="137"/>
        <v>204</v>
      </c>
      <c r="AF360">
        <f t="shared" si="188"/>
        <v>0.80016593063421038</v>
      </c>
      <c r="AG360">
        <f t="shared" si="189"/>
        <v>0.56400685050292532</v>
      </c>
      <c r="AH360">
        <f t="shared" si="190"/>
        <v>2.203710323510442</v>
      </c>
      <c r="AI360">
        <f t="shared" si="191"/>
        <v>1.8364915865423375</v>
      </c>
      <c r="AJ360">
        <f t="shared" si="192"/>
        <v>1.9257898664960409</v>
      </c>
      <c r="AK360">
        <f t="shared" si="193"/>
        <v>7.7170425569268565E-3</v>
      </c>
      <c r="AL360">
        <f t="shared" si="194"/>
        <v>1.7489721247095433</v>
      </c>
      <c r="AM360">
        <f t="shared" si="195"/>
        <v>1.8958329248871246</v>
      </c>
      <c r="AO360">
        <f t="shared" si="146"/>
        <v>1.5953833296482513E-2</v>
      </c>
      <c r="AP360">
        <f t="shared" si="147"/>
        <v>1.1245256673032736E-2</v>
      </c>
      <c r="AQ360">
        <f t="shared" si="148"/>
        <v>4.3937920609988045E-2</v>
      </c>
      <c r="AR360">
        <f t="shared" si="149"/>
        <v>3.6616256079369344E-2</v>
      </c>
      <c r="AS360">
        <f t="shared" si="150"/>
        <v>3.8396699131868266E-2</v>
      </c>
      <c r="AT360">
        <f t="shared" si="151"/>
        <v>1.5386359976297706E-4</v>
      </c>
      <c r="AU360">
        <f t="shared" si="152"/>
        <v>3.4871279380384451E-2</v>
      </c>
      <c r="AV360">
        <f t="shared" si="153"/>
        <v>3.77994129513353E-2</v>
      </c>
      <c r="AX360" s="34">
        <f t="shared" si="187"/>
        <v>79460.142999999996</v>
      </c>
      <c r="AY360" s="34">
        <f t="shared" si="154"/>
        <v>0</v>
      </c>
      <c r="AZ360" s="34">
        <f t="shared" si="155"/>
        <v>0</v>
      </c>
      <c r="BA360" s="34">
        <f t="shared" si="156"/>
        <v>6341022.4752139291</v>
      </c>
      <c r="BB360" s="34">
        <f t="shared" si="157"/>
        <v>6031317.9037720375</v>
      </c>
      <c r="BC360" s="34">
        <f t="shared" si="158"/>
        <v>63455550.788375244</v>
      </c>
      <c r="BD360" s="34">
        <f t="shared" si="159"/>
        <v>81298.368536436567</v>
      </c>
      <c r="BE360" s="34">
        <f t="shared" si="160"/>
        <v>74143.175638233442</v>
      </c>
      <c r="BG360" s="34">
        <f t="shared" si="161"/>
        <v>1584.288741376291</v>
      </c>
      <c r="BH360" s="34">
        <f t="shared" si="162"/>
        <v>0</v>
      </c>
      <c r="BI360" s="34">
        <f t="shared" si="163"/>
        <v>0</v>
      </c>
      <c r="BJ360" s="34">
        <f t="shared" si="164"/>
        <v>126428.29646424686</v>
      </c>
      <c r="BK360" s="34">
        <f t="shared" si="165"/>
        <v>120253.35834856592</v>
      </c>
      <c r="BL360" s="34">
        <f t="shared" si="166"/>
        <v>1265186.6822320509</v>
      </c>
      <c r="BM360" s="34">
        <f t="shared" si="167"/>
        <v>1620.9395692194632</v>
      </c>
      <c r="BN360" s="34">
        <f t="shared" si="168"/>
        <v>1478.278215702911</v>
      </c>
      <c r="BP360" s="34">
        <f t="shared" si="169"/>
        <v>146743.21494279767</v>
      </c>
      <c r="BQ360" s="34">
        <f t="shared" si="170"/>
        <v>-1149318.4917478617</v>
      </c>
      <c r="BR360" s="34">
        <f t="shared" si="171"/>
        <v>-1293466.9731429615</v>
      </c>
      <c r="BS360" s="34">
        <f t="shared" si="172"/>
        <v>-157056.44416809623</v>
      </c>
      <c r="BT360" s="34">
        <f t="shared" si="173"/>
        <v>1085424.6114997664</v>
      </c>
      <c r="BU360" s="34">
        <f t="shared" si="174"/>
        <v>3449715.6070302296</v>
      </c>
      <c r="BV360" s="34">
        <f t="shared" si="175"/>
        <v>1592663.9910773898</v>
      </c>
      <c r="BW360" s="34">
        <f t="shared" si="176"/>
        <v>85599.126126040646</v>
      </c>
      <c r="BY360" s="22" t="e">
        <f t="shared" si="213"/>
        <v>#NUM!</v>
      </c>
      <c r="BZ360" s="22" t="e">
        <f t="shared" si="214"/>
        <v>#NUM!</v>
      </c>
      <c r="CA360" s="22" t="e">
        <f t="shared" si="215"/>
        <v>#NUM!</v>
      </c>
      <c r="CB360" s="22" t="e">
        <f t="shared" si="216"/>
        <v>#NUM!</v>
      </c>
      <c r="CC360" s="22" t="e">
        <f t="shared" si="217"/>
        <v>#NUM!</v>
      </c>
      <c r="CD360" s="22" t="e">
        <f t="shared" si="218"/>
        <v>#NUM!</v>
      </c>
      <c r="CE360" s="22" t="e">
        <f t="shared" si="219"/>
        <v>#NUM!</v>
      </c>
      <c r="CF360" s="22" t="e">
        <f t="shared" si="220"/>
        <v>#NUM!</v>
      </c>
      <c r="CI360" s="44">
        <f t="shared" si="177"/>
        <v>124</v>
      </c>
      <c r="CJ360" s="45">
        <f t="shared" si="178"/>
        <v>2.1642082724729685</v>
      </c>
      <c r="CM360" t="e">
        <f t="shared" si="221"/>
        <v>#NUM!</v>
      </c>
      <c r="CN360" t="e">
        <f t="shared" si="222"/>
        <v>#NUM!</v>
      </c>
      <c r="CO360" t="e">
        <f t="shared" si="223"/>
        <v>#NUM!</v>
      </c>
      <c r="CP360" t="e">
        <f t="shared" si="224"/>
        <v>#NUM!</v>
      </c>
      <c r="CQ360" t="e">
        <f t="shared" si="225"/>
        <v>#NUM!</v>
      </c>
      <c r="CR360" t="e">
        <f t="shared" si="226"/>
        <v>#NUM!</v>
      </c>
      <c r="CS360" t="e">
        <f t="shared" si="227"/>
        <v>#NUM!</v>
      </c>
      <c r="CT360" t="e">
        <f t="shared" si="228"/>
        <v>#NUM!</v>
      </c>
      <c r="CW360" t="e">
        <f t="shared" si="179"/>
        <v>#NUM!</v>
      </c>
      <c r="CX360" t="e">
        <f t="shared" si="180"/>
        <v>#NUM!</v>
      </c>
      <c r="CY360" t="e">
        <f t="shared" si="181"/>
        <v>#NUM!</v>
      </c>
      <c r="CZ360" t="e">
        <f t="shared" si="182"/>
        <v>#NUM!</v>
      </c>
      <c r="DA360" t="e">
        <f t="shared" si="183"/>
        <v>#NUM!</v>
      </c>
      <c r="DB360" t="e">
        <f t="shared" si="184"/>
        <v>#NUM!</v>
      </c>
      <c r="DC360" t="e">
        <f t="shared" si="185"/>
        <v>#NUM!</v>
      </c>
      <c r="DD360" t="e">
        <f t="shared" si="186"/>
        <v>#NUM!</v>
      </c>
    </row>
    <row r="361" spans="2:108">
      <c r="B361" s="30">
        <f t="shared" si="196"/>
        <v>126</v>
      </c>
      <c r="C361" s="31">
        <f t="shared" si="197"/>
        <v>152642.63068546943</v>
      </c>
      <c r="D361" s="31"/>
      <c r="E361" s="31">
        <f t="shared" si="198"/>
        <v>-1209675.339973165</v>
      </c>
      <c r="F361" s="31">
        <f t="shared" si="199"/>
        <v>-1422194.7372495674</v>
      </c>
      <c r="G361" s="31">
        <f t="shared" si="200"/>
        <v>-381938.72835691087</v>
      </c>
      <c r="H361" s="31">
        <f t="shared" si="201"/>
        <v>892733.24858687352</v>
      </c>
      <c r="I361" s="31">
        <f t="shared" si="202"/>
        <v>2129819.5645220745</v>
      </c>
      <c r="J361" s="31">
        <f t="shared" si="203"/>
        <v>1583582.1304523244</v>
      </c>
      <c r="K361" s="31">
        <f t="shared" si="204"/>
        <v>78505.237496214031</v>
      </c>
      <c r="L361" s="17"/>
      <c r="N361" s="32">
        <f t="shared" si="205"/>
        <v>46</v>
      </c>
      <c r="O361" s="32">
        <f t="shared" si="206"/>
        <v>-34</v>
      </c>
      <c r="P361" s="32"/>
      <c r="Q361" s="32">
        <f t="shared" si="207"/>
        <v>-114</v>
      </c>
      <c r="R361" s="32">
        <f t="shared" si="208"/>
        <v>-194</v>
      </c>
      <c r="S361" s="32">
        <f t="shared" si="209"/>
        <v>-274</v>
      </c>
      <c r="T361" s="32">
        <f t="shared" si="210"/>
        <v>-354</v>
      </c>
      <c r="U361" s="32">
        <f t="shared" si="211"/>
        <v>-434</v>
      </c>
      <c r="V361" s="32">
        <f t="shared" si="212"/>
        <v>-514</v>
      </c>
      <c r="W361">
        <f t="shared" si="130"/>
        <v>46</v>
      </c>
      <c r="X361">
        <f t="shared" si="131"/>
        <v>686</v>
      </c>
      <c r="Y361">
        <f t="shared" si="132"/>
        <v>606</v>
      </c>
      <c r="Z361">
        <f t="shared" si="133"/>
        <v>526</v>
      </c>
      <c r="AA361">
        <f t="shared" si="134"/>
        <v>446</v>
      </c>
      <c r="AB361">
        <f t="shared" si="135"/>
        <v>366</v>
      </c>
      <c r="AC361">
        <f t="shared" si="136"/>
        <v>286</v>
      </c>
      <c r="AD361">
        <f t="shared" si="137"/>
        <v>206</v>
      </c>
      <c r="AF361">
        <f t="shared" si="188"/>
        <v>0.86194729606231468</v>
      </c>
      <c r="AG361">
        <f t="shared" si="189"/>
        <v>0.50878191278154494</v>
      </c>
      <c r="AH361">
        <f t="shared" si="190"/>
        <v>2.2059418740695955</v>
      </c>
      <c r="AI361">
        <f t="shared" si="191"/>
        <v>1.8246725203021383</v>
      </c>
      <c r="AJ361">
        <f t="shared" si="192"/>
        <v>1.9637193144912755</v>
      </c>
      <c r="AK361">
        <f t="shared" si="193"/>
        <v>1.7335545601779932E-2</v>
      </c>
      <c r="AL361">
        <f t="shared" si="194"/>
        <v>1.699009825521637</v>
      </c>
      <c r="AM361">
        <f t="shared" si="195"/>
        <v>1.9131284146132708</v>
      </c>
      <c r="AO361">
        <f t="shared" si="146"/>
        <v>1.7185639809523898E-2</v>
      </c>
      <c r="AP361">
        <f t="shared" si="147"/>
        <v>1.0144173239603857E-2</v>
      </c>
      <c r="AQ361">
        <f t="shared" si="148"/>
        <v>4.3982413613564426E-2</v>
      </c>
      <c r="AR361">
        <f t="shared" si="149"/>
        <v>3.6380605690747116E-2</v>
      </c>
      <c r="AS361">
        <f t="shared" si="150"/>
        <v>3.9152942389893454E-2</v>
      </c>
      <c r="AT361">
        <f t="shared" si="151"/>
        <v>3.456388157080868E-4</v>
      </c>
      <c r="AU361">
        <f t="shared" si="152"/>
        <v>3.387512325596527E-2</v>
      </c>
      <c r="AV361">
        <f t="shared" si="153"/>
        <v>3.8144253126738997E-2</v>
      </c>
      <c r="AX361" s="34">
        <f t="shared" si="187"/>
        <v>79460.142999999996</v>
      </c>
      <c r="AY361" s="34">
        <f t="shared" si="154"/>
        <v>0</v>
      </c>
      <c r="AZ361" s="34">
        <f t="shared" si="155"/>
        <v>0</v>
      </c>
      <c r="BA361" s="34">
        <f t="shared" si="156"/>
        <v>6384171.8875096627</v>
      </c>
      <c r="BB361" s="34">
        <f t="shared" si="157"/>
        <v>5907917.5536168898</v>
      </c>
      <c r="BC361" s="34">
        <f t="shared" si="158"/>
        <v>61286762.539504908</v>
      </c>
      <c r="BD361" s="34">
        <f t="shared" si="159"/>
        <v>84011.881863251372</v>
      </c>
      <c r="BE361" s="34">
        <f t="shared" si="160"/>
        <v>73372.615052582783</v>
      </c>
      <c r="BG361" s="34">
        <f t="shared" si="161"/>
        <v>1584.288741376291</v>
      </c>
      <c r="BH361" s="34">
        <f t="shared" si="162"/>
        <v>0</v>
      </c>
      <c r="BI361" s="34">
        <f t="shared" si="163"/>
        <v>0</v>
      </c>
      <c r="BJ361" s="34">
        <f t="shared" si="164"/>
        <v>127288.61618575975</v>
      </c>
      <c r="BK361" s="34">
        <f t="shared" si="165"/>
        <v>117792.98289426183</v>
      </c>
      <c r="BL361" s="34">
        <f t="shared" si="166"/>
        <v>1221945.0434004359</v>
      </c>
      <c r="BM361" s="34">
        <f t="shared" si="167"/>
        <v>1675.0420217313751</v>
      </c>
      <c r="BN361" s="34">
        <f t="shared" si="168"/>
        <v>1462.9146583985319</v>
      </c>
      <c r="BP361" s="34">
        <f t="shared" si="169"/>
        <v>154226.91942684571</v>
      </c>
      <c r="BQ361" s="34">
        <f t="shared" si="170"/>
        <v>-1209675.339973165</v>
      </c>
      <c r="BR361" s="34">
        <f t="shared" si="171"/>
        <v>-1422194.7372495674</v>
      </c>
      <c r="BS361" s="34">
        <f t="shared" si="172"/>
        <v>-254650.11217115112</v>
      </c>
      <c r="BT361" s="34">
        <f t="shared" si="173"/>
        <v>1010526.2314811354</v>
      </c>
      <c r="BU361" s="34">
        <f t="shared" si="174"/>
        <v>3351764.6079225102</v>
      </c>
      <c r="BV361" s="34">
        <f t="shared" si="175"/>
        <v>1585257.1724740558</v>
      </c>
      <c r="BW361" s="34">
        <f t="shared" si="176"/>
        <v>79968.152154612559</v>
      </c>
      <c r="BY361" s="22" t="e">
        <f t="shared" si="213"/>
        <v>#NUM!</v>
      </c>
      <c r="BZ361" s="22" t="e">
        <f t="shared" si="214"/>
        <v>#NUM!</v>
      </c>
      <c r="CA361" s="22" t="e">
        <f t="shared" si="215"/>
        <v>#NUM!</v>
      </c>
      <c r="CB361" s="22" t="e">
        <f t="shared" si="216"/>
        <v>#NUM!</v>
      </c>
      <c r="CC361" s="22" t="e">
        <f t="shared" si="217"/>
        <v>#NUM!</v>
      </c>
      <c r="CD361" s="22" t="e">
        <f t="shared" si="218"/>
        <v>#NUM!</v>
      </c>
      <c r="CE361" s="22" t="e">
        <f t="shared" si="219"/>
        <v>#NUM!</v>
      </c>
      <c r="CF361" s="22" t="e">
        <f t="shared" si="220"/>
        <v>#NUM!</v>
      </c>
      <c r="CI361" s="44">
        <f t="shared" si="177"/>
        <v>126</v>
      </c>
      <c r="CJ361" s="45">
        <f t="shared" si="178"/>
        <v>2.1991148575128552</v>
      </c>
      <c r="CM361" t="e">
        <f t="shared" si="221"/>
        <v>#NUM!</v>
      </c>
      <c r="CN361" t="e">
        <f t="shared" si="222"/>
        <v>#NUM!</v>
      </c>
      <c r="CO361" t="e">
        <f t="shared" si="223"/>
        <v>#NUM!</v>
      </c>
      <c r="CP361" t="e">
        <f t="shared" si="224"/>
        <v>#NUM!</v>
      </c>
      <c r="CQ361" t="e">
        <f t="shared" si="225"/>
        <v>#NUM!</v>
      </c>
      <c r="CR361" t="e">
        <f t="shared" si="226"/>
        <v>#NUM!</v>
      </c>
      <c r="CS361" t="e">
        <f t="shared" si="227"/>
        <v>#NUM!</v>
      </c>
      <c r="CT361" t="e">
        <f t="shared" si="228"/>
        <v>#NUM!</v>
      </c>
      <c r="CW361" t="e">
        <f t="shared" si="179"/>
        <v>#NUM!</v>
      </c>
      <c r="CX361" t="e">
        <f t="shared" si="180"/>
        <v>#NUM!</v>
      </c>
      <c r="CY361" t="e">
        <f t="shared" si="181"/>
        <v>#NUM!</v>
      </c>
      <c r="CZ361" t="e">
        <f t="shared" si="182"/>
        <v>#NUM!</v>
      </c>
      <c r="DA361" t="e">
        <f t="shared" si="183"/>
        <v>#NUM!</v>
      </c>
      <c r="DB361" t="e">
        <f t="shared" si="184"/>
        <v>#NUM!</v>
      </c>
      <c r="DC361" t="e">
        <f t="shared" si="185"/>
        <v>#NUM!</v>
      </c>
      <c r="DD361" t="e">
        <f t="shared" si="186"/>
        <v>#NUM!</v>
      </c>
    </row>
    <row r="362" spans="2:108">
      <c r="B362" s="30">
        <f t="shared" ref="B362:B393" si="229">B99</f>
        <v>128</v>
      </c>
      <c r="C362" s="31">
        <f t="shared" ref="C362:C393" si="230">-($J$25*((COS(C99-$F$25)+$K$25*COS(2*C99)-$L$25*COS(2*C99-$F$25)+$M$25*COS(2*(C99-$F$25)))))</f>
        <v>159327.4296286435</v>
      </c>
      <c r="D362" s="31"/>
      <c r="E362" s="31">
        <f t="shared" ref="E362:E393" si="231">-($J$26*((COS(C99-$F$26)+$K$26*COS(2*C99)-$L$26*COS(2*C99-$F$26)+$M$26*COS(2*(C99-$F$26)))))</f>
        <v>-1264688.9296206611</v>
      </c>
      <c r="F362" s="31">
        <f t="shared" ref="F362:F393" si="232">-($J$27*((COS(C99-$F$27)+$K$27*COS(2*C99)-$L$27*COS(2*C99-$F$27)+$M$27*COS(2*(C99-$F$27)))))</f>
        <v>-1544781.3566507723</v>
      </c>
      <c r="G362" s="31">
        <f t="shared" ref="G362:G393" si="233">-($J$28*((COS(C99-$F$28)+$K$28*COS(2*C99)-$L$28*COS(2*C99-$F$28)+$M$28*COS(2*(C99-$F$28)))))</f>
        <v>-479188.53320469544</v>
      </c>
      <c r="H362" s="31">
        <f t="shared" ref="H362:H393" si="234">-($J$29*((COS(C99-$F$29)+$K$29*COS(2*C99)-$L$29*COS(2*C99-$F$29)+$M$29*COS(2*(C99-$F$29)))))</f>
        <v>815727.63708929659</v>
      </c>
      <c r="I362" s="31">
        <f t="shared" ref="I362:I393" si="235">-($J$30*((COS(C99-$F$30)+$K$30*COS(2*C99)-$L$30*COS(2*C99-$F$30)+$M$30*COS(2*(C99-$F$30)))))</f>
        <v>2065056.0661937487</v>
      </c>
      <c r="J362" s="31">
        <f t="shared" ref="J362:J393" si="236">-($J$31*((COS(C99-$F$31)+$K$31*COS(2*C99)-$L$31*COS(2*C99-$F$31)+$M$31*COS(2*(C99-$F$31)))))</f>
        <v>1569117.986641217</v>
      </c>
      <c r="K362" s="31">
        <f t="shared" ref="K362:K393" si="237">-($J$32*((COS(C99-$F$32)+$K$32*COS(2*C99)-$L$32*COS(2*C99-$F$32)+$M$32*COS(2*(C99-$F$32)))))</f>
        <v>73275.615822096908</v>
      </c>
      <c r="L362" s="17"/>
      <c r="N362" s="32">
        <f t="shared" ref="N362:N393" si="238">($B362-$C$25*2)</f>
        <v>48</v>
      </c>
      <c r="O362" s="32">
        <f t="shared" ref="O362:O393" si="239">($B362-$C$26*2)</f>
        <v>-32</v>
      </c>
      <c r="P362" s="32"/>
      <c r="Q362" s="32">
        <f t="shared" ref="Q362:Q393" si="240">($B362-$C$27*2)</f>
        <v>-112</v>
      </c>
      <c r="R362" s="32">
        <f t="shared" ref="R362:R393" si="241">($B362-$C$28*2)</f>
        <v>-192</v>
      </c>
      <c r="S362" s="32">
        <f t="shared" ref="S362:S393" si="242">($B362-$C$29*2)</f>
        <v>-272</v>
      </c>
      <c r="T362" s="32">
        <f t="shared" ref="T362:T393" si="243">($B362-$C$30*2)</f>
        <v>-352</v>
      </c>
      <c r="U362" s="32">
        <f t="shared" ref="U362:U393" si="244">($B362-$C$31*2)</f>
        <v>-432</v>
      </c>
      <c r="V362" s="32">
        <f t="shared" ref="V362:V393" si="245">($B362-$C$32*2)</f>
        <v>-512</v>
      </c>
      <c r="W362">
        <f t="shared" si="130"/>
        <v>48</v>
      </c>
      <c r="X362">
        <f t="shared" si="131"/>
        <v>688</v>
      </c>
      <c r="Y362">
        <f t="shared" si="132"/>
        <v>608</v>
      </c>
      <c r="Z362">
        <f t="shared" si="133"/>
        <v>528</v>
      </c>
      <c r="AA362">
        <f t="shared" si="134"/>
        <v>448</v>
      </c>
      <c r="AB362">
        <f t="shared" si="135"/>
        <v>368</v>
      </c>
      <c r="AC362">
        <f t="shared" si="136"/>
        <v>288</v>
      </c>
      <c r="AD362">
        <f t="shared" si="137"/>
        <v>208</v>
      </c>
      <c r="AF362">
        <f t="shared" si="188"/>
        <v>0.92438695139691596</v>
      </c>
      <c r="AG362">
        <f t="shared" si="189"/>
        <v>0.45549779072042046</v>
      </c>
      <c r="AH362">
        <f t="shared" si="190"/>
        <v>2.2058743270697532</v>
      </c>
      <c r="AI362">
        <f t="shared" si="191"/>
        <v>1.814248999215784</v>
      </c>
      <c r="AJ362">
        <f t="shared" si="192"/>
        <v>1.9989764370180392</v>
      </c>
      <c r="AK362">
        <f t="shared" si="193"/>
        <v>3.0749682056067203E-2</v>
      </c>
      <c r="AL362">
        <f t="shared" si="194"/>
        <v>1.6469936912733909</v>
      </c>
      <c r="AM362">
        <f t="shared" si="195"/>
        <v>1.9311554141476301</v>
      </c>
      <c r="AO362">
        <f t="shared" si="146"/>
        <v>1.8430571409534042E-2</v>
      </c>
      <c r="AP362">
        <f t="shared" si="147"/>
        <v>9.0817860919295869E-3</v>
      </c>
      <c r="AQ362">
        <f t="shared" si="148"/>
        <v>4.3981066850931949E-2</v>
      </c>
      <c r="AR362">
        <f t="shared" si="149"/>
        <v>3.617277989936124E-2</v>
      </c>
      <c r="AS362">
        <f t="shared" si="150"/>
        <v>3.9855904405359195E-2</v>
      </c>
      <c r="AT362">
        <f t="shared" si="151"/>
        <v>6.1309196338002849E-4</v>
      </c>
      <c r="AU362">
        <f t="shared" si="152"/>
        <v>3.2838017447341016E-2</v>
      </c>
      <c r="AV362">
        <f t="shared" si="153"/>
        <v>3.8503678258947495E-2</v>
      </c>
      <c r="AX362" s="34">
        <f t="shared" si="187"/>
        <v>79460.142999999996</v>
      </c>
      <c r="AY362" s="34">
        <f t="shared" si="154"/>
        <v>0</v>
      </c>
      <c r="AZ362" s="34">
        <f t="shared" si="155"/>
        <v>0</v>
      </c>
      <c r="BA362" s="34">
        <f t="shared" si="156"/>
        <v>6422668.6876955433</v>
      </c>
      <c r="BB362" s="34">
        <f t="shared" si="157"/>
        <v>5797240.1398111312</v>
      </c>
      <c r="BC362" s="34">
        <f t="shared" si="158"/>
        <v>58477257.314050496</v>
      </c>
      <c r="BD362" s="34">
        <f t="shared" si="159"/>
        <v>87008.897171290359</v>
      </c>
      <c r="BE362" s="34">
        <f t="shared" si="160"/>
        <v>72584.182368669324</v>
      </c>
      <c r="BG362" s="34">
        <f t="shared" si="161"/>
        <v>1584.288741376291</v>
      </c>
      <c r="BH362" s="34">
        <f t="shared" si="162"/>
        <v>0</v>
      </c>
      <c r="BI362" s="34">
        <f t="shared" si="163"/>
        <v>0</v>
      </c>
      <c r="BJ362" s="34">
        <f t="shared" si="164"/>
        <v>128056.17140037223</v>
      </c>
      <c r="BK362" s="34">
        <f t="shared" si="165"/>
        <v>115586.27933198522</v>
      </c>
      <c r="BL362" s="34">
        <f t="shared" si="166"/>
        <v>1165928.6894212433</v>
      </c>
      <c r="BM362" s="34">
        <f t="shared" si="167"/>
        <v>1734.7969810228346</v>
      </c>
      <c r="BN362" s="34">
        <f t="shared" si="168"/>
        <v>1447.1947644076893</v>
      </c>
      <c r="BP362" s="34">
        <f t="shared" si="169"/>
        <v>160911.71837001978</v>
      </c>
      <c r="BQ362" s="34">
        <f t="shared" si="170"/>
        <v>-1264688.9296206611</v>
      </c>
      <c r="BR362" s="34">
        <f t="shared" si="171"/>
        <v>-1544781.3566507723</v>
      </c>
      <c r="BS362" s="34">
        <f t="shared" si="172"/>
        <v>-351132.36180432321</v>
      </c>
      <c r="BT362" s="34">
        <f t="shared" si="173"/>
        <v>931313.91642128187</v>
      </c>
      <c r="BU362" s="34">
        <f t="shared" si="174"/>
        <v>3230984.7556149922</v>
      </c>
      <c r="BV362" s="34">
        <f t="shared" si="175"/>
        <v>1570852.7836222399</v>
      </c>
      <c r="BW362" s="34">
        <f t="shared" si="176"/>
        <v>74722.810586504595</v>
      </c>
      <c r="BY362" s="22" t="e">
        <f t="shared" ref="BY362:BY393" si="246">ASIN($G$3/$G$15*SIN(C99-$E$25)-$G$25/$H$25*SIN(E99))</f>
        <v>#NUM!</v>
      </c>
      <c r="BZ362" s="22" t="e">
        <f t="shared" ref="BZ362:BZ393" si="247">ASIN($G$3/$G$15*SIN(C99-$E$26)-$G$26/$H$26*SIN(E99))</f>
        <v>#NUM!</v>
      </c>
      <c r="CA362" s="22" t="e">
        <f t="shared" ref="CA362:CA393" si="248">ASIN($G$3/$G$15*SIN(C99-$E$27)-$G$27/$H$27*SIN(E99))</f>
        <v>#NUM!</v>
      </c>
      <c r="CB362" s="22" t="e">
        <f t="shared" ref="CB362:CB393" si="249">ASIN($G$3/$G$15*SIN(C99-$E$28)-$G$28/$H$28*SIN(E99))</f>
        <v>#NUM!</v>
      </c>
      <c r="CC362" s="22" t="e">
        <f t="shared" ref="CC362:CC393" si="250">ASIN($G$3/$G$15*SIN(C99-$E$29)-$G$29/$H$29*SIN(E99))</f>
        <v>#NUM!</v>
      </c>
      <c r="CD362" s="22" t="e">
        <f t="shared" ref="CD362:CD393" si="251">ASIN($G$3/$G$15*SIN(C99-$E$30)-$G$30/$H$30*SIN(E99))</f>
        <v>#NUM!</v>
      </c>
      <c r="CE362" s="22" t="e">
        <f t="shared" ref="CE362:CE393" si="252">ASIN($G$3/$G$15*SIN(C99-$E$31)-$G$31/$H$31*SIN(E99))</f>
        <v>#NUM!</v>
      </c>
      <c r="CF362" s="22" t="e">
        <f t="shared" ref="CF362:CF393" si="253">ASIN($G$3/$G$15*SIN(C99-$E$32)-$G$32/$H$32*SIN(E99))</f>
        <v>#NUM!</v>
      </c>
      <c r="CI362" s="44">
        <f t="shared" si="177"/>
        <v>128</v>
      </c>
      <c r="CJ362" s="45">
        <f t="shared" si="178"/>
        <v>2.2340214425527418</v>
      </c>
      <c r="CM362" t="e">
        <f t="shared" ref="CM362:CM393" si="254">BP362*$G$25/$G$4*SIN(BY362-$E99)/(COS($E99)*COS(BY362))</f>
        <v>#NUM!</v>
      </c>
      <c r="CN362" t="e">
        <f t="shared" ref="CN362:CN393" si="255">BQ362*$G$26/$G$4*SIN(BZ362-$E99)/(COS($E99)*COS(BZ362))</f>
        <v>#NUM!</v>
      </c>
      <c r="CO362" t="e">
        <f t="shared" ref="CO362:CO393" si="256">BR362*$G$27/$G$4*SIN(CA362-$E99)/(COS($E99)*COS(CA362))</f>
        <v>#NUM!</v>
      </c>
      <c r="CP362" t="e">
        <f t="shared" ref="CP362:CP393" si="257">BS362*$G$28/$G$4*SIN(CB362-$E99)/(COS($E99)*COS(CB362))</f>
        <v>#NUM!</v>
      </c>
      <c r="CQ362" t="e">
        <f t="shared" ref="CQ362:CQ393" si="258">BT362*$G$29/$G$4*SIN(CC362-$E99)/(COS($E99)*COS(CC362))</f>
        <v>#NUM!</v>
      </c>
      <c r="CR362" t="e">
        <f t="shared" ref="CR362:CR393" si="259">BU362*$G$30/$G$4*SIN(CD362-$E99)/(COS($E99)*COS(CD362))</f>
        <v>#NUM!</v>
      </c>
      <c r="CS362" t="e">
        <f t="shared" ref="CS362:CS393" si="260">BV362*$G$31/$G$4*SIN(CE362-$E99)/(COS($E99)*COS(CE362))</f>
        <v>#NUM!</v>
      </c>
      <c r="CT362" t="e">
        <f t="shared" ref="CT362:CT393" si="261">BW362*$G$32/$G$4*SIN(CF362-$E99)/(COS($E99)*COS(CF362))</f>
        <v>#NUM!</v>
      </c>
      <c r="CW362" t="e">
        <f t="shared" si="179"/>
        <v>#NUM!</v>
      </c>
      <c r="CX362" t="e">
        <f t="shared" si="180"/>
        <v>#NUM!</v>
      </c>
      <c r="CY362" t="e">
        <f t="shared" si="181"/>
        <v>#NUM!</v>
      </c>
      <c r="CZ362" t="e">
        <f t="shared" si="182"/>
        <v>#NUM!</v>
      </c>
      <c r="DA362" t="e">
        <f t="shared" si="183"/>
        <v>#NUM!</v>
      </c>
      <c r="DB362" t="e">
        <f t="shared" si="184"/>
        <v>#NUM!</v>
      </c>
      <c r="DC362" t="e">
        <f t="shared" si="185"/>
        <v>#NUM!</v>
      </c>
      <c r="DD362" t="e">
        <f t="shared" si="186"/>
        <v>#NUM!</v>
      </c>
    </row>
    <row r="363" spans="2:108">
      <c r="B363" s="30">
        <f t="shared" si="229"/>
        <v>130</v>
      </c>
      <c r="C363" s="31">
        <f t="shared" si="230"/>
        <v>165208.36151888687</v>
      </c>
      <c r="D363" s="31"/>
      <c r="E363" s="31">
        <f t="shared" si="231"/>
        <v>-1314071.0224393539</v>
      </c>
      <c r="F363" s="31">
        <f t="shared" si="232"/>
        <v>-1660626.2326980149</v>
      </c>
      <c r="G363" s="31">
        <f t="shared" si="233"/>
        <v>-574775.41992615664</v>
      </c>
      <c r="H363" s="31">
        <f t="shared" si="234"/>
        <v>734503.1461286156</v>
      </c>
      <c r="I363" s="31">
        <f t="shared" si="235"/>
        <v>1990528.5045925546</v>
      </c>
      <c r="J363" s="31">
        <f t="shared" si="236"/>
        <v>1547708.5377972859</v>
      </c>
      <c r="K363" s="31">
        <f t="shared" si="237"/>
        <v>68463.679635416091</v>
      </c>
      <c r="L363" s="17"/>
      <c r="N363" s="32">
        <f t="shared" si="238"/>
        <v>50</v>
      </c>
      <c r="O363" s="32">
        <f t="shared" si="239"/>
        <v>-30</v>
      </c>
      <c r="P363" s="32"/>
      <c r="Q363" s="32">
        <f t="shared" si="240"/>
        <v>-110</v>
      </c>
      <c r="R363" s="32">
        <f t="shared" si="241"/>
        <v>-190</v>
      </c>
      <c r="S363" s="32">
        <f t="shared" si="242"/>
        <v>-270</v>
      </c>
      <c r="T363" s="32">
        <f t="shared" si="243"/>
        <v>-350</v>
      </c>
      <c r="U363" s="32">
        <f t="shared" si="244"/>
        <v>-430</v>
      </c>
      <c r="V363" s="32">
        <f t="shared" si="245"/>
        <v>-510</v>
      </c>
      <c r="W363">
        <f t="shared" ref="W363:W426" si="262">IF(N363&lt;0,(N363+720),N363)</f>
        <v>50</v>
      </c>
      <c r="X363">
        <f t="shared" ref="X363:X426" si="263">IF(O363&lt;0,(O363+720),O363)</f>
        <v>690</v>
      </c>
      <c r="Y363">
        <f t="shared" ref="Y363:Y426" si="264">IF(Q363&lt;0,(Q363+720),Q363)</f>
        <v>610</v>
      </c>
      <c r="Z363">
        <f t="shared" ref="Z363:Z426" si="265">IF(R363&lt;0,(R363+720),R363)</f>
        <v>530</v>
      </c>
      <c r="AA363">
        <f t="shared" ref="AA363:AA426" si="266">IF(S363&lt;0,(S363+720),S363)</f>
        <v>450</v>
      </c>
      <c r="AB363">
        <f t="shared" ref="AB363:AB426" si="267">IF(T363&lt;0,(T363+720),T363)</f>
        <v>370</v>
      </c>
      <c r="AC363">
        <f t="shared" ref="AC363:AC426" si="268">IF(U363&lt;0,(U363+720),U363)</f>
        <v>290</v>
      </c>
      <c r="AD363">
        <f t="shared" ref="AD363:AD426" si="269">IF(V363&lt;0,(V363+720),V363)</f>
        <v>210</v>
      </c>
      <c r="AF363">
        <f t="shared" si="188"/>
        <v>0.98726391444109396</v>
      </c>
      <c r="AG363">
        <f t="shared" si="189"/>
        <v>0.40435210712101616</v>
      </c>
      <c r="AH363">
        <f t="shared" si="190"/>
        <v>2.2034032713863545</v>
      </c>
      <c r="AI363">
        <f t="shared" si="191"/>
        <v>1.8052974018232981</v>
      </c>
      <c r="AJ363">
        <f t="shared" si="192"/>
        <v>2.0315030945907266</v>
      </c>
      <c r="AK363">
        <f t="shared" si="193"/>
        <v>4.7907966573012321E-2</v>
      </c>
      <c r="AL363">
        <f t="shared" si="194"/>
        <v>1.593068325621698</v>
      </c>
      <c r="AM363">
        <f t="shared" si="195"/>
        <v>1.9497744401743471</v>
      </c>
      <c r="AO363">
        <f t="shared" ref="AO363:AO426" si="270">AF363*$G$2^2*PI()/4</f>
        <v>1.968422211895731E-2</v>
      </c>
      <c r="AP363">
        <f t="shared" ref="AP363:AP426" si="271">AG363*$G$2^2*PI()/4</f>
        <v>8.0620354642906428E-3</v>
      </c>
      <c r="AQ363">
        <f t="shared" ref="AQ363:AQ426" si="272">AH363*$G$2^2*PI()/4</f>
        <v>4.3931798556781976E-2</v>
      </c>
      <c r="AR363">
        <f t="shared" ref="AR363:AR426" si="273">AI363*$G$2^2*PI()/4</f>
        <v>3.5994301552471672E-2</v>
      </c>
      <c r="AS363">
        <f t="shared" ref="AS363:AS426" si="274">AJ363*$G$2^2*PI()/4</f>
        <v>4.0504425984121149E-2</v>
      </c>
      <c r="AT363">
        <f t="shared" ref="AT363:AT426" si="275">AK363*$G$2^2*PI()/4</f>
        <v>9.5519651989369196E-4</v>
      </c>
      <c r="AU363">
        <f t="shared" ref="AU363:AU426" si="276">AL363*$G$2^2*PI()/4</f>
        <v>3.1762845084807298E-2</v>
      </c>
      <c r="AV363">
        <f t="shared" ref="AV363:AV426" si="277">AM363*$G$2^2*PI()/4</f>
        <v>3.8874907307824488E-2</v>
      </c>
      <c r="AX363" s="34">
        <f t="shared" ref="AX363:AX426" si="278">IF(W363&lt;180,$O$1,(IF(W363&lt;360,($O$1*(($L$4)/(AO363+$L$3))^$O$3),(IF(W363&lt;540,($O$2*($L$4/(AO363+$L$3))^$O$4),0)))))</f>
        <v>79460.142999999996</v>
      </c>
      <c r="AY363" s="34">
        <f t="shared" ref="AY363:AY426" si="279">IF(X363&lt;180,$O$1,(IF(X363&lt;360,($O$1*(($L$4)/(AP363+$L$3))^$O$3),(IF(X363&lt;540,($O$2*($L$4/(AP363+$L$3))^$O$4),0)))))</f>
        <v>0</v>
      </c>
      <c r="AZ363" s="34">
        <f t="shared" ref="AZ363:AZ426" si="280">IF(Y363&lt;180,$O$1,(IF(Y363&lt;360,($O$1*(($L$4)/(AQ363+$L$3))^$O$3),(IF(Y363&lt;540,($O$2*($L$4/(AQ363+$L$3))^$O$4),0)))))</f>
        <v>0</v>
      </c>
      <c r="BA363" s="34">
        <f t="shared" ref="BA363:BA426" si="281">IF(Z363&lt;180,$O$1,(IF(Z363&lt;360,($O$1*(($L$4)/(AR363+$L$3))^$O$3),(IF(Z363&lt;540,($O$2*($L$4/(AR363+$L$3))^$O$4),0)))))</f>
        <v>6456065.3732530903</v>
      </c>
      <c r="BB363" s="34">
        <f t="shared" ref="BB363:BB426" si="282">IF(AA363&lt;180,$O$1,(IF(AA363&lt;360,($O$1*(($L$4)/(AS363+$L$3))^$O$3),(IF(AA363&lt;540,($O$2*($L$4/(AS363+$L$3))^$O$4),0)))))</f>
        <v>5698410.3291430622</v>
      </c>
      <c r="BC363" s="34">
        <f t="shared" ref="BC363:BC426" si="283">IF(AB363&lt;180,$O$1,(IF(AB363&lt;360,($O$1*(($L$4)/(AT363+$L$3))^$O$3),(IF(AB363&lt;540,($O$2*($L$4/(AT363+$L$3))^$O$4),0)))))</f>
        <v>55207111.211656995</v>
      </c>
      <c r="BD363" s="34">
        <f t="shared" ref="BD363:BD426" si="284">IF(AC363&lt;180,$O$1,(IF(AC363&lt;360,($O$1*(($L$4)/(AU363+$L$3))^$O$3),(IF(AC363&lt;540,($O$2*($L$4/(AU363+$L$3))^$O$4),0)))))</f>
        <v>90317.952313847563</v>
      </c>
      <c r="BE363" s="34">
        <f t="shared" ref="BE363:BE426" si="285">IF(AD363&lt;180,$O$1,(IF(AD363&lt;360,($O$1*(($L$4)/(AV363+$L$3))^$O$3),(IF(AD363&lt;540,($O$2*($L$4/(AV363+$L$3))^$O$4),0)))))</f>
        <v>71785.212277357132</v>
      </c>
      <c r="BG363" s="34">
        <f t="shared" ref="BG363:BG426" si="286">IF($B$25&lt;=$G$10,($G$2^2*PI()/4*AX363),0)</f>
        <v>1584.288741376291</v>
      </c>
      <c r="BH363" s="34">
        <f t="shared" ref="BH363:BH426" si="287">IF($B$26&lt;=$G$10,($G$2^2*PI()/4*AY363),0)</f>
        <v>0</v>
      </c>
      <c r="BI363" s="34">
        <f t="shared" ref="BI363:BI426" si="288">IF($B$27&lt;=$G$10,($G$2^2*PI()/4*AZ363),0)</f>
        <v>0</v>
      </c>
      <c r="BJ363" s="34">
        <f t="shared" ref="BJ363:BJ426" si="289">IF($B$28&lt;=$G$10,($G$2^2*PI()/4*BA363),0)</f>
        <v>128722.039732979</v>
      </c>
      <c r="BK363" s="34">
        <f t="shared" ref="BK363:BK426" si="290">IF($B$29&lt;=$G$10,($G$2^2*PI()/4*BB363),0)</f>
        <v>113615.79513144997</v>
      </c>
      <c r="BL363" s="34">
        <f t="shared" ref="BL363:BL426" si="291">IF($B$30&lt;=$G$10,($G$2^2*PI()/4*BC363),0)</f>
        <v>1100728.0056938357</v>
      </c>
      <c r="BM363" s="34">
        <f t="shared" ref="BM363:BM426" si="292">IF($B$31&lt;=$G$10,($G$2^2*PI()/4*BD363),0)</f>
        <v>1800.7734392699172</v>
      </c>
      <c r="BN363" s="34">
        <f t="shared" ref="BN363:BN426" si="293">IF($B$32&lt;=$G$10,($G$2^2*PI()/4*BE363),0)</f>
        <v>1431.2647739423778</v>
      </c>
      <c r="BP363" s="34">
        <f t="shared" ref="BP363:BP426" si="294">C363+BG363</f>
        <v>166792.65026026315</v>
      </c>
      <c r="BQ363" s="34">
        <f t="shared" ref="BQ363:BQ426" si="295">E363+BH363</f>
        <v>-1314071.0224393539</v>
      </c>
      <c r="BR363" s="34">
        <f t="shared" ref="BR363:BR426" si="296">F363+BI363</f>
        <v>-1660626.2326980149</v>
      </c>
      <c r="BS363" s="34">
        <f t="shared" ref="BS363:BS426" si="297">G363+BJ363</f>
        <v>-446053.38019317761</v>
      </c>
      <c r="BT363" s="34">
        <f t="shared" ref="BT363:BT426" si="298">H363+BK363</f>
        <v>848118.94126006553</v>
      </c>
      <c r="BU363" s="34">
        <f t="shared" ref="BU363:BU426" si="299">I363+BL363</f>
        <v>3091256.5102863903</v>
      </c>
      <c r="BV363" s="34">
        <f t="shared" ref="BV363:BV426" si="300">J363+BM363</f>
        <v>1549509.3112365559</v>
      </c>
      <c r="BW363" s="34">
        <f t="shared" ref="BW363:BW426" si="301">K363+BN363</f>
        <v>69894.944409358475</v>
      </c>
      <c r="BY363" s="22" t="e">
        <f t="shared" si="246"/>
        <v>#NUM!</v>
      </c>
      <c r="BZ363" s="22" t="e">
        <f t="shared" si="247"/>
        <v>#NUM!</v>
      </c>
      <c r="CA363" s="22" t="e">
        <f t="shared" si="248"/>
        <v>#NUM!</v>
      </c>
      <c r="CB363" s="22" t="e">
        <f t="shared" si="249"/>
        <v>#NUM!</v>
      </c>
      <c r="CC363" s="22" t="e">
        <f t="shared" si="250"/>
        <v>#NUM!</v>
      </c>
      <c r="CD363" s="22" t="e">
        <f t="shared" si="251"/>
        <v>#NUM!</v>
      </c>
      <c r="CE363" s="22" t="e">
        <f t="shared" si="252"/>
        <v>#NUM!</v>
      </c>
      <c r="CF363" s="22" t="e">
        <f t="shared" si="253"/>
        <v>#NUM!</v>
      </c>
      <c r="CI363" s="44">
        <f t="shared" ref="CI363:CI426" si="302">B363</f>
        <v>130</v>
      </c>
      <c r="CJ363" s="45">
        <f t="shared" ref="CJ363:CJ426" si="303">RADIANS(CI363)</f>
        <v>2.2689280275926285</v>
      </c>
      <c r="CM363" t="e">
        <f t="shared" si="254"/>
        <v>#NUM!</v>
      </c>
      <c r="CN363" t="e">
        <f t="shared" si="255"/>
        <v>#NUM!</v>
      </c>
      <c r="CO363" t="e">
        <f t="shared" si="256"/>
        <v>#NUM!</v>
      </c>
      <c r="CP363" t="e">
        <f t="shared" si="257"/>
        <v>#NUM!</v>
      </c>
      <c r="CQ363" t="e">
        <f t="shared" si="258"/>
        <v>#NUM!</v>
      </c>
      <c r="CR363" t="e">
        <f t="shared" si="259"/>
        <v>#NUM!</v>
      </c>
      <c r="CS363" t="e">
        <f t="shared" si="260"/>
        <v>#NUM!</v>
      </c>
      <c r="CT363" t="e">
        <f t="shared" si="261"/>
        <v>#NUM!</v>
      </c>
      <c r="CW363" t="e">
        <f t="shared" ref="CW363:CW426" si="304">CM363*COS(AF363+$E$25)+BP363/COS(BY363)*SIN(AF363+BY363)</f>
        <v>#NUM!</v>
      </c>
      <c r="CX363" t="e">
        <f t="shared" ref="CX363:CX426" si="305">CN363*COS(AG363+$E$26)+BQ363/COS(BZ363)*SIN(AG363+BZ363)</f>
        <v>#NUM!</v>
      </c>
      <c r="CY363" t="e">
        <f t="shared" ref="CY363:CY426" si="306">CO363*COS(AH363+$E$26)+BR363/COS(CA363)*SIN(AH363+CA363)</f>
        <v>#NUM!</v>
      </c>
      <c r="CZ363" t="e">
        <f t="shared" ref="CZ363:CZ426" si="307">CP363*COS(AI363+$E$28)+BS363/COS(CB363)*SIN(AI363+CB363)</f>
        <v>#NUM!</v>
      </c>
      <c r="DA363" t="e">
        <f t="shared" ref="DA363:DA426" si="308">CQ363*COS(AJ363+$E$29)+BT363/COS(CC363)*SIN(AJ363+CC363)</f>
        <v>#NUM!</v>
      </c>
      <c r="DB363" t="e">
        <f t="shared" ref="DB363:DB426" si="309">CR363*COS(AK363+$E$30)+BU363/COS(CD363)*SIN(AK363+CD363)</f>
        <v>#NUM!</v>
      </c>
      <c r="DC363" t="e">
        <f t="shared" ref="DC363:DC426" si="310">CS363*COS(AL363+$E$31)+BV363/COS(CE363)*SIN(AL363+CE363)</f>
        <v>#NUM!</v>
      </c>
      <c r="DD363" t="e">
        <f t="shared" ref="DD363:DD426" si="311">CT363*COS(AM363+$E$32)+BW363/COS(CF363)*SIN(AM363+CF363)</f>
        <v>#NUM!</v>
      </c>
    </row>
    <row r="364" spans="2:108">
      <c r="B364" s="30">
        <f t="shared" si="229"/>
        <v>132</v>
      </c>
      <c r="C364" s="31">
        <f t="shared" si="230"/>
        <v>170284.41487849661</v>
      </c>
      <c r="D364" s="31"/>
      <c r="E364" s="31">
        <f t="shared" si="231"/>
        <v>-1357560.17061384</v>
      </c>
      <c r="F364" s="31">
        <f t="shared" si="232"/>
        <v>-1769160.6563190133</v>
      </c>
      <c r="G364" s="31">
        <f t="shared" si="233"/>
        <v>-668247.93655153585</v>
      </c>
      <c r="H364" s="31">
        <f t="shared" si="234"/>
        <v>649429.35530525935</v>
      </c>
      <c r="I364" s="31">
        <f t="shared" si="235"/>
        <v>1906574.1625709457</v>
      </c>
      <c r="J364" s="31">
        <f t="shared" si="236"/>
        <v>1519444.6865059002</v>
      </c>
      <c r="K364" s="31">
        <f t="shared" si="237"/>
        <v>64098.146937392063</v>
      </c>
      <c r="L364" s="17"/>
      <c r="N364" s="32">
        <f t="shared" si="238"/>
        <v>52</v>
      </c>
      <c r="O364" s="32">
        <f t="shared" si="239"/>
        <v>-28</v>
      </c>
      <c r="P364" s="32"/>
      <c r="Q364" s="32">
        <f t="shared" si="240"/>
        <v>-108</v>
      </c>
      <c r="R364" s="32">
        <f t="shared" si="241"/>
        <v>-188</v>
      </c>
      <c r="S364" s="32">
        <f t="shared" si="242"/>
        <v>-268</v>
      </c>
      <c r="T364" s="32">
        <f t="shared" si="243"/>
        <v>-348</v>
      </c>
      <c r="U364" s="32">
        <f t="shared" si="244"/>
        <v>-428</v>
      </c>
      <c r="V364" s="32">
        <f t="shared" si="245"/>
        <v>-508</v>
      </c>
      <c r="W364">
        <f t="shared" si="262"/>
        <v>52</v>
      </c>
      <c r="X364">
        <f t="shared" si="263"/>
        <v>692</v>
      </c>
      <c r="Y364">
        <f t="shared" si="264"/>
        <v>612</v>
      </c>
      <c r="Z364">
        <f t="shared" si="265"/>
        <v>532</v>
      </c>
      <c r="AA364">
        <f t="shared" si="266"/>
        <v>452</v>
      </c>
      <c r="AB364">
        <f t="shared" si="267"/>
        <v>372</v>
      </c>
      <c r="AC364">
        <f t="shared" si="268"/>
        <v>292</v>
      </c>
      <c r="AD364">
        <f t="shared" si="269"/>
        <v>212</v>
      </c>
      <c r="AF364">
        <f t="shared" si="188"/>
        <v>1.0503577300416331</v>
      </c>
      <c r="AG364">
        <f t="shared" si="189"/>
        <v>0.3555354346908754</v>
      </c>
      <c r="AH364">
        <f t="shared" si="190"/>
        <v>2.1984345177354845</v>
      </c>
      <c r="AI364">
        <f t="shared" si="191"/>
        <v>1.7978830507253993</v>
      </c>
      <c r="AJ364">
        <f t="shared" si="192"/>
        <v>2.0612545888836524</v>
      </c>
      <c r="AK364">
        <f t="shared" si="193"/>
        <v>6.8744605706307998E-2</v>
      </c>
      <c r="AL364">
        <f t="shared" si="194"/>
        <v>1.5373888611190583</v>
      </c>
      <c r="AM364">
        <f t="shared" si="195"/>
        <v>1.9688396183115633</v>
      </c>
      <c r="AO364">
        <f t="shared" si="270"/>
        <v>2.0942196468517769E-2</v>
      </c>
      <c r="AP364">
        <f t="shared" si="271"/>
        <v>7.0887210250940467E-3</v>
      </c>
      <c r="AQ364">
        <f t="shared" si="272"/>
        <v>4.383273077046116E-2</v>
      </c>
      <c r="AR364">
        <f t="shared" si="273"/>
        <v>3.584647306229375E-2</v>
      </c>
      <c r="AS364">
        <f t="shared" si="274"/>
        <v>4.1097615923980729E-2</v>
      </c>
      <c r="AT364">
        <f t="shared" si="275"/>
        <v>1.3706406852408519E-3</v>
      </c>
      <c r="AU364">
        <f t="shared" si="276"/>
        <v>3.0652699225424778E-2</v>
      </c>
      <c r="AV364">
        <f t="shared" si="277"/>
        <v>3.9255031807161528E-2</v>
      </c>
      <c r="AX364" s="34">
        <f t="shared" si="278"/>
        <v>79460.142999999996</v>
      </c>
      <c r="AY364" s="34">
        <f t="shared" si="279"/>
        <v>0</v>
      </c>
      <c r="AZ364" s="34">
        <f t="shared" si="280"/>
        <v>0</v>
      </c>
      <c r="BA364" s="34">
        <f t="shared" si="281"/>
        <v>6483965.2233648943</v>
      </c>
      <c r="BB364" s="34">
        <f t="shared" si="282"/>
        <v>5610644.9017362986</v>
      </c>
      <c r="BC364" s="34">
        <f t="shared" si="283"/>
        <v>51656690.284084737</v>
      </c>
      <c r="BD364" s="34">
        <f t="shared" si="284"/>
        <v>93971.424182524468</v>
      </c>
      <c r="BE364" s="34">
        <f t="shared" si="285"/>
        <v>70982.829276642151</v>
      </c>
      <c r="BG364" s="34">
        <f t="shared" si="286"/>
        <v>1584.288741376291</v>
      </c>
      <c r="BH364" s="34">
        <f t="shared" si="287"/>
        <v>0</v>
      </c>
      <c r="BI364" s="34">
        <f t="shared" si="288"/>
        <v>0</v>
      </c>
      <c r="BJ364" s="34">
        <f t="shared" si="289"/>
        <v>129278.31130196192</v>
      </c>
      <c r="BK364" s="34">
        <f t="shared" si="290"/>
        <v>111865.91433243589</v>
      </c>
      <c r="BL364" s="34">
        <f t="shared" si="291"/>
        <v>1029939.1587281374</v>
      </c>
      <c r="BM364" s="34">
        <f t="shared" si="292"/>
        <v>1873.6169319940595</v>
      </c>
      <c r="BN364" s="34">
        <f t="shared" si="293"/>
        <v>1415.2667363563585</v>
      </c>
      <c r="BP364" s="34">
        <f t="shared" si="294"/>
        <v>171868.70361987289</v>
      </c>
      <c r="BQ364" s="34">
        <f t="shared" si="295"/>
        <v>-1357560.17061384</v>
      </c>
      <c r="BR364" s="34">
        <f t="shared" si="296"/>
        <v>-1769160.6563190133</v>
      </c>
      <c r="BS364" s="34">
        <f t="shared" si="297"/>
        <v>-538969.62524957396</v>
      </c>
      <c r="BT364" s="34">
        <f t="shared" si="298"/>
        <v>761295.26963769528</v>
      </c>
      <c r="BU364" s="34">
        <f t="shared" si="299"/>
        <v>2936513.3212990831</v>
      </c>
      <c r="BV364" s="34">
        <f t="shared" si="300"/>
        <v>1521318.3034378942</v>
      </c>
      <c r="BW364" s="34">
        <f t="shared" si="301"/>
        <v>65513.413673748422</v>
      </c>
      <c r="BY364" s="22" t="e">
        <f t="shared" si="246"/>
        <v>#NUM!</v>
      </c>
      <c r="BZ364" s="22" t="e">
        <f t="shared" si="247"/>
        <v>#NUM!</v>
      </c>
      <c r="CA364" s="22" t="e">
        <f t="shared" si="248"/>
        <v>#NUM!</v>
      </c>
      <c r="CB364" s="22" t="e">
        <f t="shared" si="249"/>
        <v>#NUM!</v>
      </c>
      <c r="CC364" s="22" t="e">
        <f t="shared" si="250"/>
        <v>#NUM!</v>
      </c>
      <c r="CD364" s="22" t="e">
        <f t="shared" si="251"/>
        <v>#NUM!</v>
      </c>
      <c r="CE364" s="22" t="e">
        <f t="shared" si="252"/>
        <v>#NUM!</v>
      </c>
      <c r="CF364" s="22" t="e">
        <f t="shared" si="253"/>
        <v>#NUM!</v>
      </c>
      <c r="CI364" s="44">
        <f t="shared" si="302"/>
        <v>132</v>
      </c>
      <c r="CJ364" s="45">
        <f t="shared" si="303"/>
        <v>2.3038346126325151</v>
      </c>
      <c r="CM364" t="e">
        <f t="shared" si="254"/>
        <v>#NUM!</v>
      </c>
      <c r="CN364" t="e">
        <f t="shared" si="255"/>
        <v>#NUM!</v>
      </c>
      <c r="CO364" t="e">
        <f t="shared" si="256"/>
        <v>#NUM!</v>
      </c>
      <c r="CP364" t="e">
        <f t="shared" si="257"/>
        <v>#NUM!</v>
      </c>
      <c r="CQ364" t="e">
        <f t="shared" si="258"/>
        <v>#NUM!</v>
      </c>
      <c r="CR364" t="e">
        <f t="shared" si="259"/>
        <v>#NUM!</v>
      </c>
      <c r="CS364" t="e">
        <f t="shared" si="260"/>
        <v>#NUM!</v>
      </c>
      <c r="CT364" t="e">
        <f t="shared" si="261"/>
        <v>#NUM!</v>
      </c>
      <c r="CW364" t="e">
        <f t="shared" si="304"/>
        <v>#NUM!</v>
      </c>
      <c r="CX364" t="e">
        <f t="shared" si="305"/>
        <v>#NUM!</v>
      </c>
      <c r="CY364" t="e">
        <f t="shared" si="306"/>
        <v>#NUM!</v>
      </c>
      <c r="CZ364" t="e">
        <f t="shared" si="307"/>
        <v>#NUM!</v>
      </c>
      <c r="DA364" t="e">
        <f t="shared" si="308"/>
        <v>#NUM!</v>
      </c>
      <c r="DB364" t="e">
        <f t="shared" si="309"/>
        <v>#NUM!</v>
      </c>
      <c r="DC364" t="e">
        <f t="shared" si="310"/>
        <v>#NUM!</v>
      </c>
      <c r="DD364" t="e">
        <f t="shared" si="311"/>
        <v>#NUM!</v>
      </c>
    </row>
    <row r="365" spans="2:108">
      <c r="B365" s="30">
        <f t="shared" si="229"/>
        <v>134</v>
      </c>
      <c r="C365" s="31">
        <f t="shared" si="230"/>
        <v>174558.49951706501</v>
      </c>
      <c r="D365" s="31"/>
      <c r="E365" s="31">
        <f t="shared" si="231"/>
        <v>-1394923.0159304105</v>
      </c>
      <c r="F365" s="31">
        <f t="shared" si="232"/>
        <v>-1869850.5839799156</v>
      </c>
      <c r="G365" s="31">
        <f t="shared" si="233"/>
        <v>-759164.09647298814</v>
      </c>
      <c r="H365" s="31">
        <f t="shared" si="234"/>
        <v>560894.92764034879</v>
      </c>
      <c r="I365" s="31">
        <f t="shared" si="235"/>
        <v>1813575.9192893165</v>
      </c>
      <c r="J365" s="31">
        <f t="shared" si="236"/>
        <v>1484449.8936754903</v>
      </c>
      <c r="K365" s="31">
        <f t="shared" si="237"/>
        <v>60204.610645373163</v>
      </c>
      <c r="L365" s="17"/>
      <c r="N365" s="32">
        <f t="shared" si="238"/>
        <v>54</v>
      </c>
      <c r="O365" s="32">
        <f t="shared" si="239"/>
        <v>-26</v>
      </c>
      <c r="P365" s="32"/>
      <c r="Q365" s="32">
        <f t="shared" si="240"/>
        <v>-106</v>
      </c>
      <c r="R365" s="32">
        <f t="shared" si="241"/>
        <v>-186</v>
      </c>
      <c r="S365" s="32">
        <f t="shared" si="242"/>
        <v>-266</v>
      </c>
      <c r="T365" s="32">
        <f t="shared" si="243"/>
        <v>-346</v>
      </c>
      <c r="U365" s="32">
        <f t="shared" si="244"/>
        <v>-426</v>
      </c>
      <c r="V365" s="32">
        <f t="shared" si="245"/>
        <v>-506</v>
      </c>
      <c r="W365">
        <f t="shared" si="262"/>
        <v>54</v>
      </c>
      <c r="X365">
        <f t="shared" si="263"/>
        <v>694</v>
      </c>
      <c r="Y365">
        <f t="shared" si="264"/>
        <v>614</v>
      </c>
      <c r="Z365">
        <f t="shared" si="265"/>
        <v>534</v>
      </c>
      <c r="AA365">
        <f t="shared" si="266"/>
        <v>454</v>
      </c>
      <c r="AB365">
        <f t="shared" si="267"/>
        <v>374</v>
      </c>
      <c r="AC365">
        <f t="shared" si="268"/>
        <v>294</v>
      </c>
      <c r="AD365">
        <f t="shared" si="269"/>
        <v>214</v>
      </c>
      <c r="AF365">
        <f t="shared" si="188"/>
        <v>1.1134494394987966</v>
      </c>
      <c r="AG365">
        <f t="shared" si="189"/>
        <v>0.30923043899240826</v>
      </c>
      <c r="AH365">
        <f t="shared" si="190"/>
        <v>2.1908846869770722</v>
      </c>
      <c r="AI365">
        <f t="shared" si="191"/>
        <v>1.7920598678864641</v>
      </c>
      <c r="AJ365">
        <f t="shared" si="192"/>
        <v>2.0881997418876677</v>
      </c>
      <c r="AK365">
        <f t="shared" si="193"/>
        <v>9.3179796762622419E-2</v>
      </c>
      <c r="AL365">
        <f t="shared" si="194"/>
        <v>1.4801203345008311</v>
      </c>
      <c r="AM365">
        <f t="shared" si="195"/>
        <v>1.9881994610060152</v>
      </c>
      <c r="AO365">
        <f t="shared" si="270"/>
        <v>2.2200128825462663E-2</v>
      </c>
      <c r="AP365">
        <f t="shared" si="271"/>
        <v>6.1654847888521968E-3</v>
      </c>
      <c r="AQ365">
        <f t="shared" si="272"/>
        <v>4.3682201065652439E-2</v>
      </c>
      <c r="AR365">
        <f t="shared" si="273"/>
        <v>3.5730369533374842E-2</v>
      </c>
      <c r="AS365">
        <f t="shared" si="274"/>
        <v>4.1634852592922073E-2</v>
      </c>
      <c r="AT365">
        <f t="shared" si="275"/>
        <v>1.8578333408581164E-3</v>
      </c>
      <c r="AU365">
        <f t="shared" si="276"/>
        <v>2.9510870397398813E-2</v>
      </c>
      <c r="AV365">
        <f t="shared" si="277"/>
        <v>3.9641031374462031E-2</v>
      </c>
      <c r="AX365" s="34">
        <f t="shared" si="278"/>
        <v>79460.142999999996</v>
      </c>
      <c r="AY365" s="34">
        <f t="shared" si="279"/>
        <v>0</v>
      </c>
      <c r="AZ365" s="34">
        <f t="shared" si="280"/>
        <v>0</v>
      </c>
      <c r="BA365" s="34">
        <f t="shared" si="281"/>
        <v>6506030.6980558354</v>
      </c>
      <c r="BB365" s="34">
        <f t="shared" si="282"/>
        <v>5533242.0101566901</v>
      </c>
      <c r="BC365" s="34">
        <f t="shared" si="283"/>
        <v>47988072.876300223</v>
      </c>
      <c r="BD365" s="34">
        <f t="shared" si="284"/>
        <v>98006.095809922102</v>
      </c>
      <c r="BE365" s="34">
        <f t="shared" si="285"/>
        <v>70183.887416591926</v>
      </c>
      <c r="BG365" s="34">
        <f t="shared" si="286"/>
        <v>1584.288741376291</v>
      </c>
      <c r="BH365" s="34">
        <f t="shared" si="287"/>
        <v>0</v>
      </c>
      <c r="BI365" s="34">
        <f t="shared" si="288"/>
        <v>0</v>
      </c>
      <c r="BJ365" s="34">
        <f t="shared" si="289"/>
        <v>129718.25618257938</v>
      </c>
      <c r="BK365" s="34">
        <f t="shared" si="290"/>
        <v>110322.64339118496</v>
      </c>
      <c r="BL365" s="34">
        <f t="shared" si="291"/>
        <v>956793.69187980716</v>
      </c>
      <c r="BM365" s="34">
        <f t="shared" si="292"/>
        <v>1954.0608450441082</v>
      </c>
      <c r="BN365" s="34">
        <f t="shared" si="293"/>
        <v>1399.3373087703571</v>
      </c>
      <c r="BP365" s="34">
        <f t="shared" si="294"/>
        <v>176142.78825844129</v>
      </c>
      <c r="BQ365" s="34">
        <f t="shared" si="295"/>
        <v>-1394923.0159304105</v>
      </c>
      <c r="BR365" s="34">
        <f t="shared" si="296"/>
        <v>-1869850.5839799156</v>
      </c>
      <c r="BS365" s="34">
        <f t="shared" si="297"/>
        <v>-629445.84029040881</v>
      </c>
      <c r="BT365" s="34">
        <f t="shared" si="298"/>
        <v>671217.57103153376</v>
      </c>
      <c r="BU365" s="34">
        <f t="shared" si="299"/>
        <v>2770369.6111691236</v>
      </c>
      <c r="BV365" s="34">
        <f t="shared" si="300"/>
        <v>1486403.9545205345</v>
      </c>
      <c r="BW365" s="34">
        <f t="shared" si="301"/>
        <v>61603.947954143521</v>
      </c>
      <c r="BY365" s="22" t="e">
        <f t="shared" si="246"/>
        <v>#NUM!</v>
      </c>
      <c r="BZ365" s="22" t="e">
        <f t="shared" si="247"/>
        <v>#NUM!</v>
      </c>
      <c r="CA365" s="22" t="e">
        <f t="shared" si="248"/>
        <v>#NUM!</v>
      </c>
      <c r="CB365" s="22" t="e">
        <f t="shared" si="249"/>
        <v>#NUM!</v>
      </c>
      <c r="CC365" s="22" t="e">
        <f t="shared" si="250"/>
        <v>#NUM!</v>
      </c>
      <c r="CD365" s="22" t="e">
        <f t="shared" si="251"/>
        <v>#NUM!</v>
      </c>
      <c r="CE365" s="22" t="e">
        <f t="shared" si="252"/>
        <v>#NUM!</v>
      </c>
      <c r="CF365" s="22" t="e">
        <f t="shared" si="253"/>
        <v>#NUM!</v>
      </c>
      <c r="CI365" s="44">
        <f t="shared" si="302"/>
        <v>134</v>
      </c>
      <c r="CJ365" s="45">
        <f t="shared" si="303"/>
        <v>2.3387411976724017</v>
      </c>
      <c r="CM365" t="e">
        <f t="shared" si="254"/>
        <v>#NUM!</v>
      </c>
      <c r="CN365" t="e">
        <f t="shared" si="255"/>
        <v>#NUM!</v>
      </c>
      <c r="CO365" t="e">
        <f t="shared" si="256"/>
        <v>#NUM!</v>
      </c>
      <c r="CP365" t="e">
        <f t="shared" si="257"/>
        <v>#NUM!</v>
      </c>
      <c r="CQ365" t="e">
        <f t="shared" si="258"/>
        <v>#NUM!</v>
      </c>
      <c r="CR365" t="e">
        <f t="shared" si="259"/>
        <v>#NUM!</v>
      </c>
      <c r="CS365" t="e">
        <f t="shared" si="260"/>
        <v>#NUM!</v>
      </c>
      <c r="CT365" t="e">
        <f t="shared" si="261"/>
        <v>#NUM!</v>
      </c>
      <c r="CW365" t="e">
        <f t="shared" si="304"/>
        <v>#NUM!</v>
      </c>
      <c r="CX365" t="e">
        <f t="shared" si="305"/>
        <v>#NUM!</v>
      </c>
      <c r="CY365" t="e">
        <f t="shared" si="306"/>
        <v>#NUM!</v>
      </c>
      <c r="CZ365" t="e">
        <f t="shared" si="307"/>
        <v>#NUM!</v>
      </c>
      <c r="DA365" t="e">
        <f t="shared" si="308"/>
        <v>#NUM!</v>
      </c>
      <c r="DB365" t="e">
        <f t="shared" si="309"/>
        <v>#NUM!</v>
      </c>
      <c r="DC365" t="e">
        <f t="shared" si="310"/>
        <v>#NUM!</v>
      </c>
      <c r="DD365" t="e">
        <f t="shared" si="311"/>
        <v>#NUM!</v>
      </c>
    </row>
    <row r="366" spans="2:108">
      <c r="B366" s="30">
        <f t="shared" si="229"/>
        <v>136</v>
      </c>
      <c r="C366" s="31">
        <f t="shared" si="230"/>
        <v>178037.39868030322</v>
      </c>
      <c r="D366" s="31"/>
      <c r="E366" s="31">
        <f t="shared" si="231"/>
        <v>-1425955.452849088</v>
      </c>
      <c r="F366" s="31">
        <f t="shared" si="232"/>
        <v>-1962199.2459181603</v>
      </c>
      <c r="G366" s="31">
        <f t="shared" si="233"/>
        <v>-847093.5154305147</v>
      </c>
      <c r="H366" s="31">
        <f t="shared" si="234"/>
        <v>469305.74749152001</v>
      </c>
      <c r="I366" s="31">
        <f t="shared" si="235"/>
        <v>1711960.4167122904</v>
      </c>
      <c r="J366" s="31">
        <f t="shared" si="236"/>
        <v>1442879.5943948999</v>
      </c>
      <c r="K366" s="31">
        <f t="shared" si="237"/>
        <v>56805.408638000779</v>
      </c>
      <c r="L366" s="17"/>
      <c r="N366" s="32">
        <f t="shared" si="238"/>
        <v>56</v>
      </c>
      <c r="O366" s="32">
        <f t="shared" si="239"/>
        <v>-24</v>
      </c>
      <c r="P366" s="32"/>
      <c r="Q366" s="32">
        <f t="shared" si="240"/>
        <v>-104</v>
      </c>
      <c r="R366" s="32">
        <f t="shared" si="241"/>
        <v>-184</v>
      </c>
      <c r="S366" s="32">
        <f t="shared" si="242"/>
        <v>-264</v>
      </c>
      <c r="T366" s="32">
        <f t="shared" si="243"/>
        <v>-344</v>
      </c>
      <c r="U366" s="32">
        <f t="shared" si="244"/>
        <v>-424</v>
      </c>
      <c r="V366" s="32">
        <f t="shared" si="245"/>
        <v>-504</v>
      </c>
      <c r="W366">
        <f t="shared" si="262"/>
        <v>56</v>
      </c>
      <c r="X366">
        <f t="shared" si="263"/>
        <v>696</v>
      </c>
      <c r="Y366">
        <f t="shared" si="264"/>
        <v>616</v>
      </c>
      <c r="Z366">
        <f t="shared" si="265"/>
        <v>536</v>
      </c>
      <c r="AA366">
        <f t="shared" si="266"/>
        <v>456</v>
      </c>
      <c r="AB366">
        <f t="shared" si="267"/>
        <v>376</v>
      </c>
      <c r="AC366">
        <f t="shared" si="268"/>
        <v>296</v>
      </c>
      <c r="AD366">
        <f t="shared" si="269"/>
        <v>216</v>
      </c>
      <c r="AF366">
        <f t="shared" si="188"/>
        <v>1.1763225395751737</v>
      </c>
      <c r="AG366">
        <f t="shared" si="189"/>
        <v>0.2656110557239047</v>
      </c>
      <c r="AH366">
        <f t="shared" si="190"/>
        <v>2.1806817474071494</v>
      </c>
      <c r="AI366">
        <f t="shared" si="191"/>
        <v>1.7878700902455833</v>
      </c>
      <c r="AJ366">
        <f t="shared" si="192"/>
        <v>2.1123209091971691</v>
      </c>
      <c r="AK366">
        <f t="shared" si="193"/>
        <v>0.1211200901404073</v>
      </c>
      <c r="AL366">
        <f t="shared" si="194"/>
        <v>1.4214370120653335</v>
      </c>
      <c r="AM366">
        <f t="shared" si="195"/>
        <v>2.0076976769650181</v>
      </c>
      <c r="AO366">
        <f t="shared" si="270"/>
        <v>2.3453702514430588E-2</v>
      </c>
      <c r="AP366">
        <f t="shared" si="271"/>
        <v>5.2957947126832236E-3</v>
      </c>
      <c r="AQ366">
        <f t="shared" si="272"/>
        <v>4.3478773262992029E-2</v>
      </c>
      <c r="AR366">
        <f t="shared" si="273"/>
        <v>3.5646833092403206E-2</v>
      </c>
      <c r="AS366">
        <f t="shared" si="274"/>
        <v>4.2115784194030531E-2</v>
      </c>
      <c r="AT366">
        <f t="shared" si="275"/>
        <v>2.4149112739946716E-3</v>
      </c>
      <c r="AU366">
        <f t="shared" si="276"/>
        <v>2.83408331494025E-2</v>
      </c>
      <c r="AV366">
        <f t="shared" si="277"/>
        <v>4.0029789849522567E-2</v>
      </c>
      <c r="AX366" s="34">
        <f t="shared" si="278"/>
        <v>79460.142999999996</v>
      </c>
      <c r="AY366" s="34">
        <f t="shared" si="279"/>
        <v>0</v>
      </c>
      <c r="AZ366" s="34">
        <f t="shared" si="280"/>
        <v>0</v>
      </c>
      <c r="BA366" s="34">
        <f t="shared" si="281"/>
        <v>6521990.8690001667</v>
      </c>
      <c r="BB366" s="34">
        <f t="shared" si="282"/>
        <v>5465571.6609797692</v>
      </c>
      <c r="BC366" s="34">
        <f t="shared" si="283"/>
        <v>44334149.298869886</v>
      </c>
      <c r="BD366" s="34">
        <f t="shared" si="284"/>
        <v>102463.81300381919</v>
      </c>
      <c r="BE366" s="34">
        <f t="shared" si="285"/>
        <v>69394.924993561304</v>
      </c>
      <c r="BG366" s="34">
        <f t="shared" si="286"/>
        <v>1584.288741376291</v>
      </c>
      <c r="BH366" s="34">
        <f t="shared" si="287"/>
        <v>0</v>
      </c>
      <c r="BI366" s="34">
        <f t="shared" si="288"/>
        <v>0</v>
      </c>
      <c r="BJ366" s="34">
        <f t="shared" si="289"/>
        <v>130036.47256355852</v>
      </c>
      <c r="BK366" s="34">
        <f t="shared" si="290"/>
        <v>108973.42140040653</v>
      </c>
      <c r="BL366" s="34">
        <f t="shared" si="291"/>
        <v>883941.1929159899</v>
      </c>
      <c r="BM366" s="34">
        <f t="shared" si="292"/>
        <v>2042.9395066711163</v>
      </c>
      <c r="BN366" s="34">
        <f t="shared" si="293"/>
        <v>1383.6068527582611</v>
      </c>
      <c r="BP366" s="34">
        <f t="shared" si="294"/>
        <v>179621.6874216795</v>
      </c>
      <c r="BQ366" s="34">
        <f t="shared" si="295"/>
        <v>-1425955.452849088</v>
      </c>
      <c r="BR366" s="34">
        <f t="shared" si="296"/>
        <v>-1962199.2459181603</v>
      </c>
      <c r="BS366" s="34">
        <f t="shared" si="297"/>
        <v>-717057.04286695621</v>
      </c>
      <c r="BT366" s="34">
        <f t="shared" si="298"/>
        <v>578279.16889192653</v>
      </c>
      <c r="BU366" s="34">
        <f t="shared" si="299"/>
        <v>2595901.6096282802</v>
      </c>
      <c r="BV366" s="34">
        <f t="shared" si="300"/>
        <v>1444922.5339015711</v>
      </c>
      <c r="BW366" s="34">
        <f t="shared" si="301"/>
        <v>58189.01549075904</v>
      </c>
      <c r="BY366" s="22" t="e">
        <f t="shared" si="246"/>
        <v>#NUM!</v>
      </c>
      <c r="BZ366" s="22" t="e">
        <f t="shared" si="247"/>
        <v>#NUM!</v>
      </c>
      <c r="CA366" s="22" t="e">
        <f t="shared" si="248"/>
        <v>#NUM!</v>
      </c>
      <c r="CB366" s="22" t="e">
        <f t="shared" si="249"/>
        <v>#NUM!</v>
      </c>
      <c r="CC366" s="22" t="e">
        <f t="shared" si="250"/>
        <v>#NUM!</v>
      </c>
      <c r="CD366" s="22" t="e">
        <f t="shared" si="251"/>
        <v>#NUM!</v>
      </c>
      <c r="CE366" s="22" t="e">
        <f t="shared" si="252"/>
        <v>#NUM!</v>
      </c>
      <c r="CF366" s="22" t="e">
        <f t="shared" si="253"/>
        <v>#NUM!</v>
      </c>
      <c r="CI366" s="44">
        <f t="shared" si="302"/>
        <v>136</v>
      </c>
      <c r="CJ366" s="45">
        <f t="shared" si="303"/>
        <v>2.3736477827122884</v>
      </c>
      <c r="CM366" t="e">
        <f t="shared" si="254"/>
        <v>#NUM!</v>
      </c>
      <c r="CN366" t="e">
        <f t="shared" si="255"/>
        <v>#NUM!</v>
      </c>
      <c r="CO366" t="e">
        <f t="shared" si="256"/>
        <v>#NUM!</v>
      </c>
      <c r="CP366" t="e">
        <f t="shared" si="257"/>
        <v>#NUM!</v>
      </c>
      <c r="CQ366" t="e">
        <f t="shared" si="258"/>
        <v>#NUM!</v>
      </c>
      <c r="CR366" t="e">
        <f t="shared" si="259"/>
        <v>#NUM!</v>
      </c>
      <c r="CS366" t="e">
        <f t="shared" si="260"/>
        <v>#NUM!</v>
      </c>
      <c r="CT366" t="e">
        <f t="shared" si="261"/>
        <v>#NUM!</v>
      </c>
      <c r="CW366" t="e">
        <f t="shared" si="304"/>
        <v>#NUM!</v>
      </c>
      <c r="CX366" t="e">
        <f t="shared" si="305"/>
        <v>#NUM!</v>
      </c>
      <c r="CY366" t="e">
        <f t="shared" si="306"/>
        <v>#NUM!</v>
      </c>
      <c r="CZ366" t="e">
        <f t="shared" si="307"/>
        <v>#NUM!</v>
      </c>
      <c r="DA366" t="e">
        <f t="shared" si="308"/>
        <v>#NUM!</v>
      </c>
      <c r="DB366" t="e">
        <f t="shared" si="309"/>
        <v>#NUM!</v>
      </c>
      <c r="DC366" t="e">
        <f t="shared" si="310"/>
        <v>#NUM!</v>
      </c>
      <c r="DD366" t="e">
        <f t="shared" si="311"/>
        <v>#NUM!</v>
      </c>
    </row>
    <row r="367" spans="2:108">
      <c r="B367" s="30">
        <f t="shared" si="229"/>
        <v>138</v>
      </c>
      <c r="C367" s="31">
        <f t="shared" si="230"/>
        <v>180731.70236889977</v>
      </c>
      <c r="D367" s="31"/>
      <c r="E367" s="31">
        <f t="shared" si="231"/>
        <v>-1450483.649783354</v>
      </c>
      <c r="F367" s="31">
        <f t="shared" si="232"/>
        <v>-2045749.5739311783</v>
      </c>
      <c r="G367" s="31">
        <f t="shared" si="233"/>
        <v>-931619.49301041255</v>
      </c>
      <c r="H367" s="31">
        <f t="shared" si="234"/>
        <v>375082.97412774496</v>
      </c>
      <c r="I367" s="31">
        <f t="shared" si="235"/>
        <v>1602196.0132603087</v>
      </c>
      <c r="J367" s="31">
        <f t="shared" si="236"/>
        <v>1394920.4590127033</v>
      </c>
      <c r="K367" s="31">
        <f t="shared" si="237"/>
        <v>53919.510822749748</v>
      </c>
      <c r="L367" s="17"/>
      <c r="N367" s="32">
        <f t="shared" si="238"/>
        <v>58</v>
      </c>
      <c r="O367" s="32">
        <f t="shared" si="239"/>
        <v>-22</v>
      </c>
      <c r="P367" s="32"/>
      <c r="Q367" s="32">
        <f t="shared" si="240"/>
        <v>-102</v>
      </c>
      <c r="R367" s="32">
        <f t="shared" si="241"/>
        <v>-182</v>
      </c>
      <c r="S367" s="32">
        <f t="shared" si="242"/>
        <v>-262</v>
      </c>
      <c r="T367" s="32">
        <f t="shared" si="243"/>
        <v>-342</v>
      </c>
      <c r="U367" s="32">
        <f t="shared" si="244"/>
        <v>-422</v>
      </c>
      <c r="V367" s="32">
        <f t="shared" si="245"/>
        <v>-502</v>
      </c>
      <c r="W367">
        <f t="shared" si="262"/>
        <v>58</v>
      </c>
      <c r="X367">
        <f t="shared" si="263"/>
        <v>698</v>
      </c>
      <c r="Y367">
        <f t="shared" si="264"/>
        <v>618</v>
      </c>
      <c r="Z367">
        <f t="shared" si="265"/>
        <v>538</v>
      </c>
      <c r="AA367">
        <f t="shared" si="266"/>
        <v>458</v>
      </c>
      <c r="AB367">
        <f t="shared" si="267"/>
        <v>378</v>
      </c>
      <c r="AC367">
        <f t="shared" si="268"/>
        <v>298</v>
      </c>
      <c r="AD367">
        <f t="shared" si="269"/>
        <v>218</v>
      </c>
      <c r="AF367">
        <f t="shared" si="188"/>
        <v>1.2387639265626575</v>
      </c>
      <c r="AG367">
        <f t="shared" si="189"/>
        <v>0.2248417062591051</v>
      </c>
      <c r="AH367">
        <f t="shared" si="190"/>
        <v>2.1677654982618271</v>
      </c>
      <c r="AI367">
        <f t="shared" si="191"/>
        <v>1.7853440470476696</v>
      </c>
      <c r="AJ367">
        <f t="shared" si="192"/>
        <v>2.1336139275316119</v>
      </c>
      <c r="AK367">
        <f t="shared" si="193"/>
        <v>0.1524588134219387</v>
      </c>
      <c r="AL367">
        <f t="shared" si="194"/>
        <v>1.361521668275764</v>
      </c>
      <c r="AM367">
        <f t="shared" si="195"/>
        <v>2.0271740080953728</v>
      </c>
      <c r="AO367">
        <f t="shared" si="270"/>
        <v>2.4698668640406356E-2</v>
      </c>
      <c r="AP367">
        <f t="shared" si="271"/>
        <v>4.4829290556164161E-3</v>
      </c>
      <c r="AQ367">
        <f t="shared" si="272"/>
        <v>4.3221247070247257E-2</v>
      </c>
      <c r="AR367">
        <f t="shared" si="273"/>
        <v>3.5596468448600774E-2</v>
      </c>
      <c r="AS367">
        <f t="shared" si="274"/>
        <v>4.2540327719168367E-2</v>
      </c>
      <c r="AT367">
        <f t="shared" si="275"/>
        <v>3.0397476333256287E-3</v>
      </c>
      <c r="AU367">
        <f t="shared" si="276"/>
        <v>2.7146231667229168E-2</v>
      </c>
      <c r="AV367">
        <f t="shared" si="277"/>
        <v>4.0418111981451496E-2</v>
      </c>
      <c r="AX367" s="34">
        <f t="shared" si="278"/>
        <v>79460.142999999996</v>
      </c>
      <c r="AY367" s="34">
        <f t="shared" si="279"/>
        <v>0</v>
      </c>
      <c r="AZ367" s="34">
        <f t="shared" si="280"/>
        <v>0</v>
      </c>
      <c r="BA367" s="34">
        <f t="shared" si="281"/>
        <v>6531647.5701176869</v>
      </c>
      <c r="BB367" s="34">
        <f t="shared" si="282"/>
        <v>5407067.2410409423</v>
      </c>
      <c r="BC367" s="34">
        <f t="shared" si="283"/>
        <v>40794895.829694681</v>
      </c>
      <c r="BD367" s="34">
        <f t="shared" si="284"/>
        <v>107392.24425245305</v>
      </c>
      <c r="BE367" s="34">
        <f t="shared" si="285"/>
        <v>68622.133617561252</v>
      </c>
      <c r="BG367" s="34">
        <f t="shared" si="286"/>
        <v>1584.288741376291</v>
      </c>
      <c r="BH367" s="34">
        <f t="shared" si="287"/>
        <v>0</v>
      </c>
      <c r="BI367" s="34">
        <f t="shared" si="288"/>
        <v>0</v>
      </c>
      <c r="BJ367" s="34">
        <f t="shared" si="289"/>
        <v>130229.00937864232</v>
      </c>
      <c r="BK367" s="34">
        <f t="shared" si="290"/>
        <v>107806.95113833019</v>
      </c>
      <c r="BL367" s="34">
        <f t="shared" si="291"/>
        <v>813375.00447996787</v>
      </c>
      <c r="BM367" s="34">
        <f t="shared" si="292"/>
        <v>2141.2033386385178</v>
      </c>
      <c r="BN367" s="34">
        <f t="shared" si="293"/>
        <v>1368.1988176074865</v>
      </c>
      <c r="BP367" s="34">
        <f t="shared" si="294"/>
        <v>182315.99111027605</v>
      </c>
      <c r="BQ367" s="34">
        <f t="shared" si="295"/>
        <v>-1450483.649783354</v>
      </c>
      <c r="BR367" s="34">
        <f t="shared" si="296"/>
        <v>-2045749.5739311783</v>
      </c>
      <c r="BS367" s="34">
        <f t="shared" si="297"/>
        <v>-801390.48363177024</v>
      </c>
      <c r="BT367" s="34">
        <f t="shared" si="298"/>
        <v>482889.92526607518</v>
      </c>
      <c r="BU367" s="34">
        <f t="shared" si="299"/>
        <v>2415571.0177402766</v>
      </c>
      <c r="BV367" s="34">
        <f t="shared" si="300"/>
        <v>1397061.6623513417</v>
      </c>
      <c r="BW367" s="34">
        <f t="shared" si="301"/>
        <v>55287.709640357236</v>
      </c>
      <c r="BY367" s="22" t="e">
        <f t="shared" si="246"/>
        <v>#NUM!</v>
      </c>
      <c r="BZ367" s="22" t="e">
        <f t="shared" si="247"/>
        <v>#NUM!</v>
      </c>
      <c r="CA367" s="22" t="e">
        <f t="shared" si="248"/>
        <v>#NUM!</v>
      </c>
      <c r="CB367" s="22" t="e">
        <f t="shared" si="249"/>
        <v>#NUM!</v>
      </c>
      <c r="CC367" s="22" t="e">
        <f t="shared" si="250"/>
        <v>#NUM!</v>
      </c>
      <c r="CD367" s="22" t="e">
        <f t="shared" si="251"/>
        <v>#NUM!</v>
      </c>
      <c r="CE367" s="22" t="e">
        <f t="shared" si="252"/>
        <v>#NUM!</v>
      </c>
      <c r="CF367" s="22" t="e">
        <f t="shared" si="253"/>
        <v>#NUM!</v>
      </c>
      <c r="CI367" s="44">
        <f t="shared" si="302"/>
        <v>138</v>
      </c>
      <c r="CJ367" s="45">
        <f t="shared" si="303"/>
        <v>2.4085543677521746</v>
      </c>
      <c r="CM367" t="e">
        <f t="shared" si="254"/>
        <v>#NUM!</v>
      </c>
      <c r="CN367" t="e">
        <f t="shared" si="255"/>
        <v>#NUM!</v>
      </c>
      <c r="CO367" t="e">
        <f t="shared" si="256"/>
        <v>#NUM!</v>
      </c>
      <c r="CP367" t="e">
        <f t="shared" si="257"/>
        <v>#NUM!</v>
      </c>
      <c r="CQ367" t="e">
        <f t="shared" si="258"/>
        <v>#NUM!</v>
      </c>
      <c r="CR367" t="e">
        <f t="shared" si="259"/>
        <v>#NUM!</v>
      </c>
      <c r="CS367" t="e">
        <f t="shared" si="260"/>
        <v>#NUM!</v>
      </c>
      <c r="CT367" t="e">
        <f t="shared" si="261"/>
        <v>#NUM!</v>
      </c>
      <c r="CW367" t="e">
        <f t="shared" si="304"/>
        <v>#NUM!</v>
      </c>
      <c r="CX367" t="e">
        <f t="shared" si="305"/>
        <v>#NUM!</v>
      </c>
      <c r="CY367" t="e">
        <f t="shared" si="306"/>
        <v>#NUM!</v>
      </c>
      <c r="CZ367" t="e">
        <f t="shared" si="307"/>
        <v>#NUM!</v>
      </c>
      <c r="DA367" t="e">
        <f t="shared" si="308"/>
        <v>#NUM!</v>
      </c>
      <c r="DB367" t="e">
        <f t="shared" si="309"/>
        <v>#NUM!</v>
      </c>
      <c r="DC367" t="e">
        <f t="shared" si="310"/>
        <v>#NUM!</v>
      </c>
      <c r="DD367" t="e">
        <f t="shared" si="311"/>
        <v>#NUM!</v>
      </c>
    </row>
    <row r="368" spans="2:108">
      <c r="B368" s="30">
        <f t="shared" si="229"/>
        <v>140</v>
      </c>
      <c r="C368" s="31">
        <f t="shared" si="230"/>
        <v>182655.72219325861</v>
      </c>
      <c r="D368" s="31"/>
      <c r="E368" s="31">
        <f t="shared" si="231"/>
        <v>-1468364.923579209</v>
      </c>
      <c r="F368" s="31">
        <f t="shared" si="232"/>
        <v>-2120086.4368837634</v>
      </c>
      <c r="G368" s="31">
        <f t="shared" si="233"/>
        <v>-1012341.028534022</v>
      </c>
      <c r="H368" s="31">
        <f t="shared" si="234"/>
        <v>278661.02040815435</v>
      </c>
      <c r="I368" s="31">
        <f t="shared" si="235"/>
        <v>1484790.534546864</v>
      </c>
      <c r="J368" s="31">
        <f t="shared" si="236"/>
        <v>1340789.503016087</v>
      </c>
      <c r="K368" s="31">
        <f t="shared" si="237"/>
        <v>51562.423781040285</v>
      </c>
      <c r="L368" s="17"/>
      <c r="N368" s="32">
        <f t="shared" si="238"/>
        <v>60</v>
      </c>
      <c r="O368" s="32">
        <f t="shared" si="239"/>
        <v>-20</v>
      </c>
      <c r="P368" s="32"/>
      <c r="Q368" s="32">
        <f t="shared" si="240"/>
        <v>-100</v>
      </c>
      <c r="R368" s="32">
        <f t="shared" si="241"/>
        <v>-180</v>
      </c>
      <c r="S368" s="32">
        <f t="shared" si="242"/>
        <v>-260</v>
      </c>
      <c r="T368" s="32">
        <f t="shared" si="243"/>
        <v>-340</v>
      </c>
      <c r="U368" s="32">
        <f t="shared" si="244"/>
        <v>-420</v>
      </c>
      <c r="V368" s="32">
        <f t="shared" si="245"/>
        <v>-500</v>
      </c>
      <c r="W368">
        <f t="shared" si="262"/>
        <v>60</v>
      </c>
      <c r="X368">
        <f t="shared" si="263"/>
        <v>700</v>
      </c>
      <c r="Y368">
        <f t="shared" si="264"/>
        <v>620</v>
      </c>
      <c r="Z368">
        <f t="shared" si="265"/>
        <v>540</v>
      </c>
      <c r="AA368">
        <f t="shared" si="266"/>
        <v>460</v>
      </c>
      <c r="AB368">
        <f t="shared" si="267"/>
        <v>380</v>
      </c>
      <c r="AC368">
        <f t="shared" si="268"/>
        <v>300</v>
      </c>
      <c r="AD368">
        <f t="shared" si="269"/>
        <v>220</v>
      </c>
      <c r="AF368">
        <f t="shared" si="188"/>
        <v>1.3005648209430449</v>
      </c>
      <c r="AG368">
        <f t="shared" si="189"/>
        <v>0.18707655519047395</v>
      </c>
      <c r="AH368">
        <f t="shared" si="190"/>
        <v>2.1520879969158906</v>
      </c>
      <c r="AI368">
        <f t="shared" si="191"/>
        <v>1.7845</v>
      </c>
      <c r="AJ368">
        <f t="shared" si="192"/>
        <v>2.1520879969158901</v>
      </c>
      <c r="AK368">
        <f t="shared" si="193"/>
        <v>0.18707655519047406</v>
      </c>
      <c r="AL368">
        <f t="shared" si="194"/>
        <v>1.3005648209430449</v>
      </c>
      <c r="AM368">
        <f t="shared" si="195"/>
        <v>2.0464650897797263</v>
      </c>
      <c r="AO368">
        <f t="shared" si="270"/>
        <v>2.5930864524748437E-2</v>
      </c>
      <c r="AP368">
        <f t="shared" si="271"/>
        <v>3.7299615753740617E-3</v>
      </c>
      <c r="AQ368">
        <f t="shared" si="272"/>
        <v>4.2908666599868812E-2</v>
      </c>
      <c r="AR368">
        <f t="shared" si="273"/>
        <v>3.5579639706739406E-2</v>
      </c>
      <c r="AS368">
        <f t="shared" si="274"/>
        <v>4.2908666599868799E-2</v>
      </c>
      <c r="AT368">
        <f t="shared" si="275"/>
        <v>3.7299615753740635E-3</v>
      </c>
      <c r="AU368">
        <f t="shared" si="276"/>
        <v>2.5930864524748437E-2</v>
      </c>
      <c r="AV368">
        <f t="shared" si="277"/>
        <v>4.0802740580993424E-2</v>
      </c>
      <c r="AX368" s="34">
        <f t="shared" si="278"/>
        <v>79460.142999999996</v>
      </c>
      <c r="AY368" s="34">
        <f t="shared" si="279"/>
        <v>0</v>
      </c>
      <c r="AZ368" s="34">
        <f t="shared" si="280"/>
        <v>0</v>
      </c>
      <c r="BA368" s="34">
        <f t="shared" si="281"/>
        <v>0</v>
      </c>
      <c r="BB368" s="34">
        <f t="shared" si="282"/>
        <v>5357217.9338749768</v>
      </c>
      <c r="BC368" s="34">
        <f t="shared" si="283"/>
        <v>37438900.519279376</v>
      </c>
      <c r="BD368" s="34">
        <f t="shared" si="284"/>
        <v>112845.75905866548</v>
      </c>
      <c r="BE368" s="34">
        <f t="shared" si="285"/>
        <v>67871.340686966112</v>
      </c>
      <c r="BG368" s="34">
        <f t="shared" si="286"/>
        <v>1584.288741376291</v>
      </c>
      <c r="BH368" s="34">
        <f t="shared" si="287"/>
        <v>0</v>
      </c>
      <c r="BI368" s="34">
        <f t="shared" si="288"/>
        <v>0</v>
      </c>
      <c r="BJ368" s="34">
        <f t="shared" si="289"/>
        <v>0</v>
      </c>
      <c r="BK368" s="34">
        <f t="shared" si="290"/>
        <v>106813.04786649178</v>
      </c>
      <c r="BL368" s="34">
        <f t="shared" si="291"/>
        <v>746462.64583492244</v>
      </c>
      <c r="BM368" s="34">
        <f t="shared" si="292"/>
        <v>2249.9363685855101</v>
      </c>
      <c r="BN368" s="34">
        <f t="shared" si="293"/>
        <v>1353.2293908969557</v>
      </c>
      <c r="BP368" s="34">
        <f t="shared" si="294"/>
        <v>184240.01093463489</v>
      </c>
      <c r="BQ368" s="34">
        <f t="shared" si="295"/>
        <v>-1468364.923579209</v>
      </c>
      <c r="BR368" s="34">
        <f t="shared" si="296"/>
        <v>-2120086.4368837634</v>
      </c>
      <c r="BS368" s="34">
        <f t="shared" si="297"/>
        <v>-1012341.028534022</v>
      </c>
      <c r="BT368" s="34">
        <f t="shared" si="298"/>
        <v>385474.06827464612</v>
      </c>
      <c r="BU368" s="34">
        <f t="shared" si="299"/>
        <v>2231253.1803817865</v>
      </c>
      <c r="BV368" s="34">
        <f t="shared" si="300"/>
        <v>1343039.4393846726</v>
      </c>
      <c r="BW368" s="34">
        <f t="shared" si="301"/>
        <v>52915.653171937243</v>
      </c>
      <c r="BY368" s="22" t="e">
        <f t="shared" si="246"/>
        <v>#NUM!</v>
      </c>
      <c r="BZ368" s="22" t="e">
        <f t="shared" si="247"/>
        <v>#NUM!</v>
      </c>
      <c r="CA368" s="22" t="e">
        <f t="shared" si="248"/>
        <v>#NUM!</v>
      </c>
      <c r="CB368" s="22" t="e">
        <f t="shared" si="249"/>
        <v>#NUM!</v>
      </c>
      <c r="CC368" s="22" t="e">
        <f t="shared" si="250"/>
        <v>#NUM!</v>
      </c>
      <c r="CD368" s="22" t="e">
        <f t="shared" si="251"/>
        <v>#NUM!</v>
      </c>
      <c r="CE368" s="22" t="e">
        <f t="shared" si="252"/>
        <v>#NUM!</v>
      </c>
      <c r="CF368" s="22" t="e">
        <f t="shared" si="253"/>
        <v>#NUM!</v>
      </c>
      <c r="CI368" s="44">
        <f t="shared" si="302"/>
        <v>140</v>
      </c>
      <c r="CJ368" s="45">
        <f t="shared" si="303"/>
        <v>2.4434609527920612</v>
      </c>
      <c r="CM368" t="e">
        <f t="shared" si="254"/>
        <v>#NUM!</v>
      </c>
      <c r="CN368" t="e">
        <f t="shared" si="255"/>
        <v>#NUM!</v>
      </c>
      <c r="CO368" t="e">
        <f t="shared" si="256"/>
        <v>#NUM!</v>
      </c>
      <c r="CP368" t="e">
        <f t="shared" si="257"/>
        <v>#NUM!</v>
      </c>
      <c r="CQ368" t="e">
        <f t="shared" si="258"/>
        <v>#NUM!</v>
      </c>
      <c r="CR368" t="e">
        <f t="shared" si="259"/>
        <v>#NUM!</v>
      </c>
      <c r="CS368" t="e">
        <f t="shared" si="260"/>
        <v>#NUM!</v>
      </c>
      <c r="CT368" t="e">
        <f t="shared" si="261"/>
        <v>#NUM!</v>
      </c>
      <c r="CW368" t="e">
        <f t="shared" si="304"/>
        <v>#NUM!</v>
      </c>
      <c r="CX368" t="e">
        <f t="shared" si="305"/>
        <v>#NUM!</v>
      </c>
      <c r="CY368" t="e">
        <f t="shared" si="306"/>
        <v>#NUM!</v>
      </c>
      <c r="CZ368" t="e">
        <f t="shared" si="307"/>
        <v>#NUM!</v>
      </c>
      <c r="DA368" t="e">
        <f t="shared" si="308"/>
        <v>#NUM!</v>
      </c>
      <c r="DB368" t="e">
        <f t="shared" si="309"/>
        <v>#NUM!</v>
      </c>
      <c r="DC368" t="e">
        <f t="shared" si="310"/>
        <v>#NUM!</v>
      </c>
      <c r="DD368" t="e">
        <f t="shared" si="311"/>
        <v>#NUM!</v>
      </c>
    </row>
    <row r="369" spans="2:108">
      <c r="B369" s="30">
        <f t="shared" si="229"/>
        <v>142</v>
      </c>
      <c r="C369" s="31">
        <f t="shared" si="230"/>
        <v>183827.38821981108</v>
      </c>
      <c r="D369" s="31"/>
      <c r="E369" s="31">
        <f t="shared" si="231"/>
        <v>-1479488.4628995876</v>
      </c>
      <c r="F369" s="31">
        <f t="shared" si="232"/>
        <v>-2184838.6730323071</v>
      </c>
      <c r="G369" s="31">
        <f t="shared" si="233"/>
        <v>-1088874.7615328901</v>
      </c>
      <c r="H369" s="31">
        <f t="shared" si="234"/>
        <v>180485.46637536804</v>
      </c>
      <c r="I369" s="31">
        <f t="shared" si="235"/>
        <v>1360288.8321199596</v>
      </c>
      <c r="J369" s="31">
        <f t="shared" si="236"/>
        <v>1280733.0500223481</v>
      </c>
      <c r="K369" s="31">
        <f t="shared" si="237"/>
        <v>49746.113459056185</v>
      </c>
      <c r="L369" s="17"/>
      <c r="N369" s="32">
        <f t="shared" si="238"/>
        <v>62</v>
      </c>
      <c r="O369" s="32">
        <f t="shared" si="239"/>
        <v>-18</v>
      </c>
      <c r="P369" s="32"/>
      <c r="Q369" s="32">
        <f t="shared" si="240"/>
        <v>-98</v>
      </c>
      <c r="R369" s="32">
        <f t="shared" si="241"/>
        <v>-178</v>
      </c>
      <c r="S369" s="32">
        <f t="shared" si="242"/>
        <v>-258</v>
      </c>
      <c r="T369" s="32">
        <f t="shared" si="243"/>
        <v>-338</v>
      </c>
      <c r="U369" s="32">
        <f t="shared" si="244"/>
        <v>-418</v>
      </c>
      <c r="V369" s="32">
        <f t="shared" si="245"/>
        <v>-498</v>
      </c>
      <c r="W369">
        <f t="shared" si="262"/>
        <v>62</v>
      </c>
      <c r="X369">
        <f t="shared" si="263"/>
        <v>702</v>
      </c>
      <c r="Y369">
        <f t="shared" si="264"/>
        <v>622</v>
      </c>
      <c r="Z369">
        <f t="shared" si="265"/>
        <v>542</v>
      </c>
      <c r="AA369">
        <f t="shared" si="266"/>
        <v>462</v>
      </c>
      <c r="AB369">
        <f t="shared" si="267"/>
        <v>382</v>
      </c>
      <c r="AC369">
        <f t="shared" si="268"/>
        <v>302</v>
      </c>
      <c r="AD369">
        <f t="shared" si="269"/>
        <v>222</v>
      </c>
      <c r="AF369">
        <f t="shared" si="188"/>
        <v>1.3615216682757632</v>
      </c>
      <c r="AG369">
        <f t="shared" si="189"/>
        <v>0.15245881342193934</v>
      </c>
      <c r="AH369">
        <f t="shared" si="190"/>
        <v>2.1336139275316124</v>
      </c>
      <c r="AI369">
        <f t="shared" si="191"/>
        <v>1.7853440470476696</v>
      </c>
      <c r="AJ369">
        <f t="shared" si="192"/>
        <v>2.1677654982618266</v>
      </c>
      <c r="AK369">
        <f t="shared" si="193"/>
        <v>0.22484170625910527</v>
      </c>
      <c r="AL369">
        <f t="shared" si="194"/>
        <v>1.238763926562658</v>
      </c>
      <c r="AM369">
        <f t="shared" si="195"/>
        <v>2.0654053302023252</v>
      </c>
      <c r="AO369">
        <f t="shared" si="270"/>
        <v>2.7146231667229154E-2</v>
      </c>
      <c r="AP369">
        <f t="shared" si="271"/>
        <v>3.0397476333256417E-3</v>
      </c>
      <c r="AQ369">
        <f t="shared" si="272"/>
        <v>4.2540327719168373E-2</v>
      </c>
      <c r="AR369">
        <f t="shared" si="273"/>
        <v>3.5596468448600774E-2</v>
      </c>
      <c r="AS369">
        <f t="shared" si="274"/>
        <v>4.322124707024725E-2</v>
      </c>
      <c r="AT369">
        <f t="shared" si="275"/>
        <v>4.4829290556164195E-3</v>
      </c>
      <c r="AU369">
        <f t="shared" si="276"/>
        <v>2.4698668640406367E-2</v>
      </c>
      <c r="AV369">
        <f t="shared" si="277"/>
        <v>4.1180374052663414E-2</v>
      </c>
      <c r="AX369" s="34">
        <f t="shared" si="278"/>
        <v>79460.142999999996</v>
      </c>
      <c r="AY369" s="34">
        <f t="shared" si="279"/>
        <v>0</v>
      </c>
      <c r="AZ369" s="34">
        <f t="shared" si="280"/>
        <v>0</v>
      </c>
      <c r="BA369" s="34">
        <f t="shared" si="281"/>
        <v>0</v>
      </c>
      <c r="BB369" s="34">
        <f t="shared" si="282"/>
        <v>5315561.8919181246</v>
      </c>
      <c r="BC369" s="34">
        <f t="shared" si="283"/>
        <v>34307905.423047207</v>
      </c>
      <c r="BD369" s="34">
        <f t="shared" si="284"/>
        <v>118886.44099583887</v>
      </c>
      <c r="BE369" s="34">
        <f t="shared" si="285"/>
        <v>67148.004032214478</v>
      </c>
      <c r="BG369" s="34">
        <f t="shared" si="286"/>
        <v>1584.288741376291</v>
      </c>
      <c r="BH369" s="34">
        <f t="shared" si="287"/>
        <v>0</v>
      </c>
      <c r="BI369" s="34">
        <f t="shared" si="288"/>
        <v>0</v>
      </c>
      <c r="BJ369" s="34">
        <f t="shared" si="289"/>
        <v>0</v>
      </c>
      <c r="BK369" s="34">
        <f t="shared" si="290"/>
        <v>105982.50319603304</v>
      </c>
      <c r="BL369" s="34">
        <f t="shared" si="291"/>
        <v>684036.37660123885</v>
      </c>
      <c r="BM369" s="34">
        <f t="shared" si="292"/>
        <v>2370.3764284945255</v>
      </c>
      <c r="BN369" s="34">
        <f t="shared" si="293"/>
        <v>1338.8073917023682</v>
      </c>
      <c r="BP369" s="34">
        <f t="shared" si="294"/>
        <v>185411.67696118736</v>
      </c>
      <c r="BQ369" s="34">
        <f t="shared" si="295"/>
        <v>-1479488.4628995876</v>
      </c>
      <c r="BR369" s="34">
        <f t="shared" si="296"/>
        <v>-2184838.6730323071</v>
      </c>
      <c r="BS369" s="34">
        <f t="shared" si="297"/>
        <v>-1088874.7615328901</v>
      </c>
      <c r="BT369" s="34">
        <f t="shared" si="298"/>
        <v>286467.96957140107</v>
      </c>
      <c r="BU369" s="34">
        <f t="shared" si="299"/>
        <v>2044325.2087211986</v>
      </c>
      <c r="BV369" s="34">
        <f t="shared" si="300"/>
        <v>1283103.4264508425</v>
      </c>
      <c r="BW369" s="34">
        <f t="shared" si="301"/>
        <v>51084.92085075855</v>
      </c>
      <c r="BY369" s="22" t="e">
        <f t="shared" si="246"/>
        <v>#NUM!</v>
      </c>
      <c r="BZ369" s="22" t="e">
        <f t="shared" si="247"/>
        <v>#NUM!</v>
      </c>
      <c r="CA369" s="22" t="e">
        <f t="shared" si="248"/>
        <v>#NUM!</v>
      </c>
      <c r="CB369" s="22" t="e">
        <f t="shared" si="249"/>
        <v>#NUM!</v>
      </c>
      <c r="CC369" s="22" t="e">
        <f t="shared" si="250"/>
        <v>#NUM!</v>
      </c>
      <c r="CD369" s="22" t="e">
        <f t="shared" si="251"/>
        <v>#NUM!</v>
      </c>
      <c r="CE369" s="22" t="e">
        <f t="shared" si="252"/>
        <v>#NUM!</v>
      </c>
      <c r="CF369" s="22" t="e">
        <f t="shared" si="253"/>
        <v>#NUM!</v>
      </c>
      <c r="CI369" s="44">
        <f t="shared" si="302"/>
        <v>142</v>
      </c>
      <c r="CJ369" s="45">
        <f t="shared" si="303"/>
        <v>2.4783675378319479</v>
      </c>
      <c r="CM369" t="e">
        <f t="shared" si="254"/>
        <v>#NUM!</v>
      </c>
      <c r="CN369" t="e">
        <f t="shared" si="255"/>
        <v>#NUM!</v>
      </c>
      <c r="CO369" t="e">
        <f t="shared" si="256"/>
        <v>#NUM!</v>
      </c>
      <c r="CP369" t="e">
        <f t="shared" si="257"/>
        <v>#NUM!</v>
      </c>
      <c r="CQ369" t="e">
        <f t="shared" si="258"/>
        <v>#NUM!</v>
      </c>
      <c r="CR369" t="e">
        <f t="shared" si="259"/>
        <v>#NUM!</v>
      </c>
      <c r="CS369" t="e">
        <f t="shared" si="260"/>
        <v>#NUM!</v>
      </c>
      <c r="CT369" t="e">
        <f t="shared" si="261"/>
        <v>#NUM!</v>
      </c>
      <c r="CW369" t="e">
        <f t="shared" si="304"/>
        <v>#NUM!</v>
      </c>
      <c r="CX369" t="e">
        <f t="shared" si="305"/>
        <v>#NUM!</v>
      </c>
      <c r="CY369" t="e">
        <f t="shared" si="306"/>
        <v>#NUM!</v>
      </c>
      <c r="CZ369" t="e">
        <f t="shared" si="307"/>
        <v>#NUM!</v>
      </c>
      <c r="DA369" t="e">
        <f t="shared" si="308"/>
        <v>#NUM!</v>
      </c>
      <c r="DB369" t="e">
        <f t="shared" si="309"/>
        <v>#NUM!</v>
      </c>
      <c r="DC369" t="e">
        <f t="shared" si="310"/>
        <v>#NUM!</v>
      </c>
      <c r="DD369" t="e">
        <f t="shared" si="311"/>
        <v>#NUM!</v>
      </c>
    </row>
    <row r="370" spans="2:108">
      <c r="B370" s="30">
        <f t="shared" si="229"/>
        <v>144</v>
      </c>
      <c r="C370" s="31">
        <f t="shared" si="230"/>
        <v>184268.12835218376</v>
      </c>
      <c r="D370" s="31"/>
      <c r="E370" s="31">
        <f t="shared" si="231"/>
        <v>-1483775.8969554517</v>
      </c>
      <c r="F370" s="31">
        <f t="shared" si="232"/>
        <v>-2239680.909252645</v>
      </c>
      <c r="G370" s="31">
        <f t="shared" si="233"/>
        <v>-1160856.8273726087</v>
      </c>
      <c r="H370" s="31">
        <f t="shared" si="234"/>
        <v>81010.917891509671</v>
      </c>
      <c r="I370" s="31">
        <f t="shared" si="235"/>
        <v>1229270.1620613388</v>
      </c>
      <c r="J370" s="31">
        <f t="shared" si="236"/>
        <v>1215025.5529105037</v>
      </c>
      <c r="K370" s="31">
        <f t="shared" si="237"/>
        <v>48478.946283060955</v>
      </c>
      <c r="L370" s="17"/>
      <c r="N370" s="32">
        <f t="shared" si="238"/>
        <v>64</v>
      </c>
      <c r="O370" s="32">
        <f t="shared" si="239"/>
        <v>-16</v>
      </c>
      <c r="P370" s="32"/>
      <c r="Q370" s="32">
        <f t="shared" si="240"/>
        <v>-96</v>
      </c>
      <c r="R370" s="32">
        <f t="shared" si="241"/>
        <v>-176</v>
      </c>
      <c r="S370" s="32">
        <f t="shared" si="242"/>
        <v>-256</v>
      </c>
      <c r="T370" s="32">
        <f t="shared" si="243"/>
        <v>-336</v>
      </c>
      <c r="U370" s="32">
        <f t="shared" si="244"/>
        <v>-416</v>
      </c>
      <c r="V370" s="32">
        <f t="shared" si="245"/>
        <v>-496</v>
      </c>
      <c r="W370">
        <f t="shared" si="262"/>
        <v>64</v>
      </c>
      <c r="X370">
        <f t="shared" si="263"/>
        <v>704</v>
      </c>
      <c r="Y370">
        <f t="shared" si="264"/>
        <v>624</v>
      </c>
      <c r="Z370">
        <f t="shared" si="265"/>
        <v>544</v>
      </c>
      <c r="AA370">
        <f t="shared" si="266"/>
        <v>464</v>
      </c>
      <c r="AB370">
        <f t="shared" si="267"/>
        <v>384</v>
      </c>
      <c r="AC370">
        <f t="shared" si="268"/>
        <v>304</v>
      </c>
      <c r="AD370">
        <f t="shared" si="269"/>
        <v>224</v>
      </c>
      <c r="AF370">
        <f t="shared" si="188"/>
        <v>1.4214370120653335</v>
      </c>
      <c r="AG370">
        <f t="shared" si="189"/>
        <v>0.12112009014040782</v>
      </c>
      <c r="AH370">
        <f t="shared" si="190"/>
        <v>2.1123209091971695</v>
      </c>
      <c r="AI370">
        <f t="shared" si="191"/>
        <v>1.7878700902455833</v>
      </c>
      <c r="AJ370">
        <f t="shared" si="192"/>
        <v>2.1806817474071503</v>
      </c>
      <c r="AK370">
        <f t="shared" si="193"/>
        <v>0.26561105572390387</v>
      </c>
      <c r="AL370">
        <f t="shared" si="194"/>
        <v>1.1763225395751733</v>
      </c>
      <c r="AM370">
        <f t="shared" si="195"/>
        <v>2.083827804338533</v>
      </c>
      <c r="AO370">
        <f t="shared" si="270"/>
        <v>2.83408331494025E-2</v>
      </c>
      <c r="AP370">
        <f t="shared" si="271"/>
        <v>2.414911273994682E-3</v>
      </c>
      <c r="AQ370">
        <f t="shared" si="272"/>
        <v>4.2115784194030538E-2</v>
      </c>
      <c r="AR370">
        <f t="shared" si="273"/>
        <v>3.5646833092403206E-2</v>
      </c>
      <c r="AS370">
        <f t="shared" si="274"/>
        <v>4.347877326299205E-2</v>
      </c>
      <c r="AT370">
        <f t="shared" si="275"/>
        <v>5.2957947126832071E-3</v>
      </c>
      <c r="AU370">
        <f t="shared" si="276"/>
        <v>2.3453702514430581E-2</v>
      </c>
      <c r="AV370">
        <f t="shared" si="277"/>
        <v>4.1547684219249571E-2</v>
      </c>
      <c r="AX370" s="34">
        <f t="shared" si="278"/>
        <v>79460.142999999996</v>
      </c>
      <c r="AY370" s="34">
        <f t="shared" si="279"/>
        <v>0</v>
      </c>
      <c r="AZ370" s="34">
        <f t="shared" si="280"/>
        <v>0</v>
      </c>
      <c r="BA370" s="34">
        <f t="shared" si="281"/>
        <v>0</v>
      </c>
      <c r="BB370" s="34">
        <f t="shared" si="282"/>
        <v>5281680.0473769587</v>
      </c>
      <c r="BC370" s="34">
        <f t="shared" si="283"/>
        <v>31422505.344293781</v>
      </c>
      <c r="BD370" s="34">
        <f t="shared" si="284"/>
        <v>125585.25230714625</v>
      </c>
      <c r="BE370" s="34">
        <f t="shared" si="285"/>
        <v>66457.217326898055</v>
      </c>
      <c r="BG370" s="34">
        <f t="shared" si="286"/>
        <v>1584.288741376291</v>
      </c>
      <c r="BH370" s="34">
        <f t="shared" si="287"/>
        <v>0</v>
      </c>
      <c r="BI370" s="34">
        <f t="shared" si="288"/>
        <v>0</v>
      </c>
      <c r="BJ370" s="34">
        <f t="shared" si="289"/>
        <v>0</v>
      </c>
      <c r="BK370" s="34">
        <f t="shared" si="290"/>
        <v>105306.96168783777</v>
      </c>
      <c r="BL370" s="34">
        <f t="shared" si="291"/>
        <v>626506.81918356195</v>
      </c>
      <c r="BM370" s="34">
        <f t="shared" si="292"/>
        <v>2503.9383746529716</v>
      </c>
      <c r="BN370" s="34">
        <f t="shared" si="293"/>
        <v>1325.0343784833356</v>
      </c>
      <c r="BP370" s="34">
        <f t="shared" si="294"/>
        <v>185852.41709356004</v>
      </c>
      <c r="BQ370" s="34">
        <f t="shared" si="295"/>
        <v>-1483775.8969554517</v>
      </c>
      <c r="BR370" s="34">
        <f t="shared" si="296"/>
        <v>-2239680.909252645</v>
      </c>
      <c r="BS370" s="34">
        <f t="shared" si="297"/>
        <v>-1160856.8273726087</v>
      </c>
      <c r="BT370" s="34">
        <f t="shared" si="298"/>
        <v>186317.87957934744</v>
      </c>
      <c r="BU370" s="34">
        <f t="shared" si="299"/>
        <v>1855776.9812449007</v>
      </c>
      <c r="BV370" s="34">
        <f t="shared" si="300"/>
        <v>1217529.4912851567</v>
      </c>
      <c r="BW370" s="34">
        <f t="shared" si="301"/>
        <v>49803.980661544294</v>
      </c>
      <c r="BY370" s="22" t="e">
        <f t="shared" si="246"/>
        <v>#NUM!</v>
      </c>
      <c r="BZ370" s="22" t="e">
        <f t="shared" si="247"/>
        <v>#NUM!</v>
      </c>
      <c r="CA370" s="22" t="e">
        <f t="shared" si="248"/>
        <v>#NUM!</v>
      </c>
      <c r="CB370" s="22" t="e">
        <f t="shared" si="249"/>
        <v>#NUM!</v>
      </c>
      <c r="CC370" s="22" t="e">
        <f t="shared" si="250"/>
        <v>#NUM!</v>
      </c>
      <c r="CD370" s="22" t="e">
        <f t="shared" si="251"/>
        <v>#NUM!</v>
      </c>
      <c r="CE370" s="22" t="e">
        <f t="shared" si="252"/>
        <v>#NUM!</v>
      </c>
      <c r="CF370" s="22" t="e">
        <f t="shared" si="253"/>
        <v>#NUM!</v>
      </c>
      <c r="CI370" s="44">
        <f t="shared" si="302"/>
        <v>144</v>
      </c>
      <c r="CJ370" s="45">
        <f t="shared" si="303"/>
        <v>2.5132741228718345</v>
      </c>
      <c r="CM370" t="e">
        <f t="shared" si="254"/>
        <v>#NUM!</v>
      </c>
      <c r="CN370" t="e">
        <f t="shared" si="255"/>
        <v>#NUM!</v>
      </c>
      <c r="CO370" t="e">
        <f t="shared" si="256"/>
        <v>#NUM!</v>
      </c>
      <c r="CP370" t="e">
        <f t="shared" si="257"/>
        <v>#NUM!</v>
      </c>
      <c r="CQ370" t="e">
        <f t="shared" si="258"/>
        <v>#NUM!</v>
      </c>
      <c r="CR370" t="e">
        <f t="shared" si="259"/>
        <v>#NUM!</v>
      </c>
      <c r="CS370" t="e">
        <f t="shared" si="260"/>
        <v>#NUM!</v>
      </c>
      <c r="CT370" t="e">
        <f t="shared" si="261"/>
        <v>#NUM!</v>
      </c>
      <c r="CW370" t="e">
        <f t="shared" si="304"/>
        <v>#NUM!</v>
      </c>
      <c r="CX370" t="e">
        <f t="shared" si="305"/>
        <v>#NUM!</v>
      </c>
      <c r="CY370" t="e">
        <f t="shared" si="306"/>
        <v>#NUM!</v>
      </c>
      <c r="CZ370" t="e">
        <f t="shared" si="307"/>
        <v>#NUM!</v>
      </c>
      <c r="DA370" t="e">
        <f t="shared" si="308"/>
        <v>#NUM!</v>
      </c>
      <c r="DB370" t="e">
        <f t="shared" si="309"/>
        <v>#NUM!</v>
      </c>
      <c r="DC370" t="e">
        <f t="shared" si="310"/>
        <v>#NUM!</v>
      </c>
      <c r="DD370" t="e">
        <f t="shared" si="311"/>
        <v>#NUM!</v>
      </c>
    </row>
    <row r="371" spans="2:108">
      <c r="B371" s="30">
        <f t="shared" si="229"/>
        <v>146</v>
      </c>
      <c r="C371" s="31">
        <f t="shared" si="230"/>
        <v>184002.7308753976</v>
      </c>
      <c r="D371" s="31"/>
      <c r="E371" s="31">
        <f t="shared" si="231"/>
        <v>-1481181.7067775985</v>
      </c>
      <c r="F371" s="31">
        <f t="shared" si="232"/>
        <v>-2284335.1582950498</v>
      </c>
      <c r="G371" s="31">
        <f t="shared" si="233"/>
        <v>-1227944.6189995976</v>
      </c>
      <c r="H371" s="31">
        <f t="shared" si="234"/>
        <v>-19301.179286455543</v>
      </c>
      <c r="I371" s="31">
        <f t="shared" si="235"/>
        <v>1092345.3961744315</v>
      </c>
      <c r="J371" s="31">
        <f t="shared" si="236"/>
        <v>1143968.2788105248</v>
      </c>
      <c r="K371" s="31">
        <f t="shared" si="237"/>
        <v>47765.648986807209</v>
      </c>
      <c r="L371" s="17"/>
      <c r="N371" s="32">
        <f t="shared" si="238"/>
        <v>66</v>
      </c>
      <c r="O371" s="32">
        <f t="shared" si="239"/>
        <v>-14</v>
      </c>
      <c r="P371" s="32"/>
      <c r="Q371" s="32">
        <f t="shared" si="240"/>
        <v>-94</v>
      </c>
      <c r="R371" s="32">
        <f t="shared" si="241"/>
        <v>-174</v>
      </c>
      <c r="S371" s="32">
        <f t="shared" si="242"/>
        <v>-254</v>
      </c>
      <c r="T371" s="32">
        <f t="shared" si="243"/>
        <v>-334</v>
      </c>
      <c r="U371" s="32">
        <f t="shared" si="244"/>
        <v>-414</v>
      </c>
      <c r="V371" s="32">
        <f t="shared" si="245"/>
        <v>-494</v>
      </c>
      <c r="W371">
        <f t="shared" si="262"/>
        <v>66</v>
      </c>
      <c r="X371">
        <f t="shared" si="263"/>
        <v>706</v>
      </c>
      <c r="Y371">
        <f t="shared" si="264"/>
        <v>626</v>
      </c>
      <c r="Z371">
        <f t="shared" si="265"/>
        <v>546</v>
      </c>
      <c r="AA371">
        <f t="shared" si="266"/>
        <v>466</v>
      </c>
      <c r="AB371">
        <f t="shared" si="267"/>
        <v>386</v>
      </c>
      <c r="AC371">
        <f t="shared" si="268"/>
        <v>306</v>
      </c>
      <c r="AD371">
        <f t="shared" si="269"/>
        <v>226</v>
      </c>
      <c r="AF371">
        <f t="shared" si="188"/>
        <v>1.4801203345008302</v>
      </c>
      <c r="AG371">
        <f t="shared" si="189"/>
        <v>9.3179796762622363E-2</v>
      </c>
      <c r="AH371">
        <f t="shared" si="190"/>
        <v>2.0881997418876677</v>
      </c>
      <c r="AI371">
        <f t="shared" si="191"/>
        <v>1.7920598678864639</v>
      </c>
      <c r="AJ371">
        <f t="shared" si="192"/>
        <v>2.1908846869770722</v>
      </c>
      <c r="AK371">
        <f t="shared" si="193"/>
        <v>0.30923043899240726</v>
      </c>
      <c r="AL371">
        <f t="shared" si="194"/>
        <v>1.1134494394987968</v>
      </c>
      <c r="AM371">
        <f t="shared" si="195"/>
        <v>2.1015651581463954</v>
      </c>
      <c r="AO371">
        <f t="shared" si="270"/>
        <v>2.9510870397398793E-2</v>
      </c>
      <c r="AP371">
        <f t="shared" si="271"/>
        <v>1.8578333408581153E-3</v>
      </c>
      <c r="AQ371">
        <f t="shared" si="272"/>
        <v>4.1634852592922073E-2</v>
      </c>
      <c r="AR371">
        <f t="shared" si="273"/>
        <v>3.5730369533374842E-2</v>
      </c>
      <c r="AS371">
        <f t="shared" si="274"/>
        <v>4.3682201065652439E-2</v>
      </c>
      <c r="AT371">
        <f t="shared" si="275"/>
        <v>6.1654847888521777E-3</v>
      </c>
      <c r="AU371">
        <f t="shared" si="276"/>
        <v>2.2200128825462663E-2</v>
      </c>
      <c r="AV371">
        <f t="shared" si="277"/>
        <v>4.1901334349725733E-2</v>
      </c>
      <c r="AX371" s="34">
        <f t="shared" si="278"/>
        <v>79460.142999999996</v>
      </c>
      <c r="AY371" s="34">
        <f t="shared" si="279"/>
        <v>0</v>
      </c>
      <c r="AZ371" s="34">
        <f t="shared" si="280"/>
        <v>0</v>
      </c>
      <c r="BA371" s="34">
        <f t="shared" si="281"/>
        <v>0</v>
      </c>
      <c r="BB371" s="34">
        <f t="shared" si="282"/>
        <v>5255190.459707099</v>
      </c>
      <c r="BC371" s="34">
        <f t="shared" si="283"/>
        <v>28787763.560125194</v>
      </c>
      <c r="BD371" s="34">
        <f t="shared" si="284"/>
        <v>133023.36627784619</v>
      </c>
      <c r="BE371" s="34">
        <f t="shared" si="285"/>
        <v>65803.724797595438</v>
      </c>
      <c r="BG371" s="34">
        <f t="shared" si="286"/>
        <v>1584.288741376291</v>
      </c>
      <c r="BH371" s="34">
        <f t="shared" si="287"/>
        <v>0</v>
      </c>
      <c r="BI371" s="34">
        <f t="shared" si="288"/>
        <v>0</v>
      </c>
      <c r="BJ371" s="34">
        <f t="shared" si="289"/>
        <v>0</v>
      </c>
      <c r="BK371" s="34">
        <f t="shared" si="290"/>
        <v>104778.80815167993</v>
      </c>
      <c r="BL371" s="34">
        <f t="shared" si="291"/>
        <v>573974.92599162576</v>
      </c>
      <c r="BM371" s="34">
        <f t="shared" si="292"/>
        <v>2652.2406527001381</v>
      </c>
      <c r="BN371" s="34">
        <f t="shared" si="293"/>
        <v>1312.0049423703442</v>
      </c>
      <c r="BP371" s="34">
        <f t="shared" si="294"/>
        <v>185587.01961677388</v>
      </c>
      <c r="BQ371" s="34">
        <f t="shared" si="295"/>
        <v>-1481181.7067775985</v>
      </c>
      <c r="BR371" s="34">
        <f t="shared" si="296"/>
        <v>-2284335.1582950498</v>
      </c>
      <c r="BS371" s="34">
        <f t="shared" si="297"/>
        <v>-1227944.6189995976</v>
      </c>
      <c r="BT371" s="34">
        <f t="shared" si="298"/>
        <v>85477.628865224382</v>
      </c>
      <c r="BU371" s="34">
        <f t="shared" si="299"/>
        <v>1666320.3221660573</v>
      </c>
      <c r="BV371" s="34">
        <f t="shared" si="300"/>
        <v>1146620.519463225</v>
      </c>
      <c r="BW371" s="34">
        <f t="shared" si="301"/>
        <v>49077.653929177555</v>
      </c>
      <c r="BY371" s="22" t="e">
        <f t="shared" si="246"/>
        <v>#NUM!</v>
      </c>
      <c r="BZ371" s="22" t="e">
        <f t="shared" si="247"/>
        <v>#NUM!</v>
      </c>
      <c r="CA371" s="22" t="e">
        <f t="shared" si="248"/>
        <v>#NUM!</v>
      </c>
      <c r="CB371" s="22" t="e">
        <f t="shared" si="249"/>
        <v>#NUM!</v>
      </c>
      <c r="CC371" s="22" t="e">
        <f t="shared" si="250"/>
        <v>#NUM!</v>
      </c>
      <c r="CD371" s="22" t="e">
        <f t="shared" si="251"/>
        <v>#NUM!</v>
      </c>
      <c r="CE371" s="22" t="e">
        <f t="shared" si="252"/>
        <v>#NUM!</v>
      </c>
      <c r="CF371" s="22" t="e">
        <f t="shared" si="253"/>
        <v>#NUM!</v>
      </c>
      <c r="CI371" s="44">
        <f t="shared" si="302"/>
        <v>146</v>
      </c>
      <c r="CJ371" s="45">
        <f t="shared" si="303"/>
        <v>2.5481807079117211</v>
      </c>
      <c r="CM371" t="e">
        <f t="shared" si="254"/>
        <v>#NUM!</v>
      </c>
      <c r="CN371" t="e">
        <f t="shared" si="255"/>
        <v>#NUM!</v>
      </c>
      <c r="CO371" t="e">
        <f t="shared" si="256"/>
        <v>#NUM!</v>
      </c>
      <c r="CP371" t="e">
        <f t="shared" si="257"/>
        <v>#NUM!</v>
      </c>
      <c r="CQ371" t="e">
        <f t="shared" si="258"/>
        <v>#NUM!</v>
      </c>
      <c r="CR371" t="e">
        <f t="shared" si="259"/>
        <v>#NUM!</v>
      </c>
      <c r="CS371" t="e">
        <f t="shared" si="260"/>
        <v>#NUM!</v>
      </c>
      <c r="CT371" t="e">
        <f t="shared" si="261"/>
        <v>#NUM!</v>
      </c>
      <c r="CW371" t="e">
        <f t="shared" si="304"/>
        <v>#NUM!</v>
      </c>
      <c r="CX371" t="e">
        <f t="shared" si="305"/>
        <v>#NUM!</v>
      </c>
      <c r="CY371" t="e">
        <f t="shared" si="306"/>
        <v>#NUM!</v>
      </c>
      <c r="CZ371" t="e">
        <f t="shared" si="307"/>
        <v>#NUM!</v>
      </c>
      <c r="DA371" t="e">
        <f t="shared" si="308"/>
        <v>#NUM!</v>
      </c>
      <c r="DB371" t="e">
        <f t="shared" si="309"/>
        <v>#NUM!</v>
      </c>
      <c r="DC371" t="e">
        <f t="shared" si="310"/>
        <v>#NUM!</v>
      </c>
      <c r="DD371" t="e">
        <f t="shared" si="311"/>
        <v>#NUM!</v>
      </c>
    </row>
    <row r="372" spans="2:108">
      <c r="B372" s="30">
        <f t="shared" si="229"/>
        <v>148</v>
      </c>
      <c r="C372" s="31">
        <f t="shared" si="230"/>
        <v>183059.19087304373</v>
      </c>
      <c r="D372" s="31"/>
      <c r="E372" s="31">
        <f t="shared" si="231"/>
        <v>-1471693.4769896048</v>
      </c>
      <c r="F372" s="31">
        <f t="shared" si="232"/>
        <v>-2318572.1862699906</v>
      </c>
      <c r="G372" s="31">
        <f t="shared" si="233"/>
        <v>-1289818.4462411515</v>
      </c>
      <c r="H372" s="31">
        <f t="shared" si="234"/>
        <v>-119984.75937763405</v>
      </c>
      <c r="I372" s="31">
        <f t="shared" si="235"/>
        <v>950154.07930729561</v>
      </c>
      <c r="J372" s="31">
        <f t="shared" si="236"/>
        <v>1067887.8643298727</v>
      </c>
      <c r="K372" s="31">
        <f t="shared" si="237"/>
        <v>47607.287346040663</v>
      </c>
      <c r="L372" s="17"/>
      <c r="N372" s="32">
        <f t="shared" si="238"/>
        <v>68</v>
      </c>
      <c r="O372" s="32">
        <f t="shared" si="239"/>
        <v>-12</v>
      </c>
      <c r="P372" s="32"/>
      <c r="Q372" s="32">
        <f t="shared" si="240"/>
        <v>-92</v>
      </c>
      <c r="R372" s="32">
        <f t="shared" si="241"/>
        <v>-172</v>
      </c>
      <c r="S372" s="32">
        <f t="shared" si="242"/>
        <v>-252</v>
      </c>
      <c r="T372" s="32">
        <f t="shared" si="243"/>
        <v>-332</v>
      </c>
      <c r="U372" s="32">
        <f t="shared" si="244"/>
        <v>-412</v>
      </c>
      <c r="V372" s="32">
        <f t="shared" si="245"/>
        <v>-492</v>
      </c>
      <c r="W372">
        <f t="shared" si="262"/>
        <v>68</v>
      </c>
      <c r="X372">
        <f t="shared" si="263"/>
        <v>708</v>
      </c>
      <c r="Y372">
        <f t="shared" si="264"/>
        <v>628</v>
      </c>
      <c r="Z372">
        <f t="shared" si="265"/>
        <v>548</v>
      </c>
      <c r="AA372">
        <f t="shared" si="266"/>
        <v>468</v>
      </c>
      <c r="AB372">
        <f t="shared" si="267"/>
        <v>388</v>
      </c>
      <c r="AC372">
        <f t="shared" si="268"/>
        <v>308</v>
      </c>
      <c r="AD372">
        <f t="shared" si="269"/>
        <v>228</v>
      </c>
      <c r="AF372">
        <f t="shared" si="188"/>
        <v>1.537388861119058</v>
      </c>
      <c r="AG372">
        <f t="shared" si="189"/>
        <v>6.8744605706307832E-2</v>
      </c>
      <c r="AH372">
        <f t="shared" si="190"/>
        <v>2.061254588883652</v>
      </c>
      <c r="AI372">
        <f t="shared" si="191"/>
        <v>1.7978830507253993</v>
      </c>
      <c r="AJ372">
        <f t="shared" si="192"/>
        <v>2.198434517735484</v>
      </c>
      <c r="AK372">
        <f t="shared" si="193"/>
        <v>0.35553543469087429</v>
      </c>
      <c r="AL372">
        <f t="shared" si="194"/>
        <v>1.0503577300416325</v>
      </c>
      <c r="AM372">
        <f t="shared" si="195"/>
        <v>2.1184505184442988</v>
      </c>
      <c r="AO372">
        <f t="shared" si="270"/>
        <v>3.0652699225424778E-2</v>
      </c>
      <c r="AP372">
        <f t="shared" si="271"/>
        <v>1.3706406852408487E-3</v>
      </c>
      <c r="AQ372">
        <f t="shared" si="272"/>
        <v>4.1097615923980715E-2</v>
      </c>
      <c r="AR372">
        <f t="shared" si="273"/>
        <v>3.584647306229375E-2</v>
      </c>
      <c r="AS372">
        <f t="shared" si="274"/>
        <v>4.3832730770461147E-2</v>
      </c>
      <c r="AT372">
        <f t="shared" si="275"/>
        <v>7.0887210250940233E-3</v>
      </c>
      <c r="AU372">
        <f t="shared" si="276"/>
        <v>2.0942196468517756E-2</v>
      </c>
      <c r="AV372">
        <f t="shared" si="277"/>
        <v>4.2237997300534291E-2</v>
      </c>
      <c r="AX372" s="34">
        <f t="shared" si="278"/>
        <v>79460.142999999996</v>
      </c>
      <c r="AY372" s="34">
        <f t="shared" si="279"/>
        <v>0</v>
      </c>
      <c r="AZ372" s="34">
        <f t="shared" si="280"/>
        <v>0</v>
      </c>
      <c r="BA372" s="34">
        <f t="shared" si="281"/>
        <v>0</v>
      </c>
      <c r="BB372" s="34">
        <f t="shared" si="282"/>
        <v>5235743.110798209</v>
      </c>
      <c r="BC372" s="34">
        <f t="shared" si="283"/>
        <v>26398083.718497653</v>
      </c>
      <c r="BD372" s="34">
        <f t="shared" si="284"/>
        <v>141293.68109938534</v>
      </c>
      <c r="BE372" s="34">
        <f t="shared" si="285"/>
        <v>65191.943777006876</v>
      </c>
      <c r="BG372" s="34">
        <f t="shared" si="286"/>
        <v>1584.288741376291</v>
      </c>
      <c r="BH372" s="34">
        <f t="shared" si="287"/>
        <v>0</v>
      </c>
      <c r="BI372" s="34">
        <f t="shared" si="288"/>
        <v>0</v>
      </c>
      <c r="BJ372" s="34">
        <f t="shared" si="289"/>
        <v>0</v>
      </c>
      <c r="BK372" s="34">
        <f t="shared" si="290"/>
        <v>104391.06387180906</v>
      </c>
      <c r="BL372" s="34">
        <f t="shared" si="291"/>
        <v>526329.11608433188</v>
      </c>
      <c r="BM372" s="34">
        <f t="shared" si="292"/>
        <v>2817.1354812861118</v>
      </c>
      <c r="BN372" s="34">
        <f t="shared" si="293"/>
        <v>1299.8071568326798</v>
      </c>
      <c r="BP372" s="34">
        <f t="shared" si="294"/>
        <v>184643.47961442001</v>
      </c>
      <c r="BQ372" s="34">
        <f t="shared" si="295"/>
        <v>-1471693.4769896048</v>
      </c>
      <c r="BR372" s="34">
        <f t="shared" si="296"/>
        <v>-2318572.1862699906</v>
      </c>
      <c r="BS372" s="34">
        <f t="shared" si="297"/>
        <v>-1289818.4462411515</v>
      </c>
      <c r="BT372" s="34">
        <f t="shared" si="298"/>
        <v>-15593.695505824988</v>
      </c>
      <c r="BU372" s="34">
        <f t="shared" si="299"/>
        <v>1476483.1953916275</v>
      </c>
      <c r="BV372" s="34">
        <f t="shared" si="300"/>
        <v>1070704.9998111587</v>
      </c>
      <c r="BW372" s="34">
        <f t="shared" si="301"/>
        <v>48907.09450287334</v>
      </c>
      <c r="BY372" s="22" t="e">
        <f t="shared" si="246"/>
        <v>#NUM!</v>
      </c>
      <c r="BZ372" s="22" t="e">
        <f t="shared" si="247"/>
        <v>#NUM!</v>
      </c>
      <c r="CA372" s="22" t="e">
        <f t="shared" si="248"/>
        <v>#NUM!</v>
      </c>
      <c r="CB372" s="22" t="e">
        <f t="shared" si="249"/>
        <v>#NUM!</v>
      </c>
      <c r="CC372" s="22" t="e">
        <f t="shared" si="250"/>
        <v>#NUM!</v>
      </c>
      <c r="CD372" s="22" t="e">
        <f t="shared" si="251"/>
        <v>#NUM!</v>
      </c>
      <c r="CE372" s="22" t="e">
        <f t="shared" si="252"/>
        <v>#NUM!</v>
      </c>
      <c r="CF372" s="22" t="e">
        <f t="shared" si="253"/>
        <v>#NUM!</v>
      </c>
      <c r="CI372" s="44">
        <f t="shared" si="302"/>
        <v>148</v>
      </c>
      <c r="CJ372" s="45">
        <f t="shared" si="303"/>
        <v>2.5830872929516078</v>
      </c>
      <c r="CM372" t="e">
        <f t="shared" si="254"/>
        <v>#NUM!</v>
      </c>
      <c r="CN372" t="e">
        <f t="shared" si="255"/>
        <v>#NUM!</v>
      </c>
      <c r="CO372" t="e">
        <f t="shared" si="256"/>
        <v>#NUM!</v>
      </c>
      <c r="CP372" t="e">
        <f t="shared" si="257"/>
        <v>#NUM!</v>
      </c>
      <c r="CQ372" t="e">
        <f t="shared" si="258"/>
        <v>#NUM!</v>
      </c>
      <c r="CR372" t="e">
        <f t="shared" si="259"/>
        <v>#NUM!</v>
      </c>
      <c r="CS372" t="e">
        <f t="shared" si="260"/>
        <v>#NUM!</v>
      </c>
      <c r="CT372" t="e">
        <f t="shared" si="261"/>
        <v>#NUM!</v>
      </c>
      <c r="CW372" t="e">
        <f t="shared" si="304"/>
        <v>#NUM!</v>
      </c>
      <c r="CX372" t="e">
        <f t="shared" si="305"/>
        <v>#NUM!</v>
      </c>
      <c r="CY372" t="e">
        <f t="shared" si="306"/>
        <v>#NUM!</v>
      </c>
      <c r="CZ372" t="e">
        <f t="shared" si="307"/>
        <v>#NUM!</v>
      </c>
      <c r="DA372" t="e">
        <f t="shared" si="308"/>
        <v>#NUM!</v>
      </c>
      <c r="DB372" t="e">
        <f t="shared" si="309"/>
        <v>#NUM!</v>
      </c>
      <c r="DC372" t="e">
        <f t="shared" si="310"/>
        <v>#NUM!</v>
      </c>
      <c r="DD372" t="e">
        <f t="shared" si="311"/>
        <v>#NUM!</v>
      </c>
    </row>
    <row r="373" spans="2:108">
      <c r="B373" s="30">
        <f t="shared" si="229"/>
        <v>150</v>
      </c>
      <c r="C373" s="31">
        <f t="shared" si="230"/>
        <v>181468.54130566225</v>
      </c>
      <c r="D373" s="31"/>
      <c r="E373" s="31">
        <f t="shared" si="231"/>
        <v>-1455331.986818746</v>
      </c>
      <c r="F373" s="31">
        <f t="shared" si="232"/>
        <v>-2342212.6436863886</v>
      </c>
      <c r="G373" s="31">
        <f t="shared" si="233"/>
        <v>-1346183.0845867977</v>
      </c>
      <c r="H373" s="31">
        <f t="shared" si="234"/>
        <v>-220571.37961379378</v>
      </c>
      <c r="I373" s="31">
        <f t="shared" si="235"/>
        <v>803361.3471062457</v>
      </c>
      <c r="J373" s="31">
        <f t="shared" si="236"/>
        <v>987134.74802813993</v>
      </c>
      <c r="K373" s="31">
        <f t="shared" si="237"/>
        <v>48001.263921552731</v>
      </c>
      <c r="L373" s="17"/>
      <c r="N373" s="32">
        <f t="shared" si="238"/>
        <v>70</v>
      </c>
      <c r="O373" s="32">
        <f t="shared" si="239"/>
        <v>-10</v>
      </c>
      <c r="P373" s="32"/>
      <c r="Q373" s="32">
        <f t="shared" si="240"/>
        <v>-90</v>
      </c>
      <c r="R373" s="32">
        <f t="shared" si="241"/>
        <v>-170</v>
      </c>
      <c r="S373" s="32">
        <f t="shared" si="242"/>
        <v>-250</v>
      </c>
      <c r="T373" s="32">
        <f t="shared" si="243"/>
        <v>-330</v>
      </c>
      <c r="U373" s="32">
        <f t="shared" si="244"/>
        <v>-410</v>
      </c>
      <c r="V373" s="32">
        <f t="shared" si="245"/>
        <v>-490</v>
      </c>
      <c r="W373">
        <f t="shared" si="262"/>
        <v>70</v>
      </c>
      <c r="X373">
        <f t="shared" si="263"/>
        <v>710</v>
      </c>
      <c r="Y373">
        <f t="shared" si="264"/>
        <v>630</v>
      </c>
      <c r="Z373">
        <f t="shared" si="265"/>
        <v>550</v>
      </c>
      <c r="AA373">
        <f t="shared" si="266"/>
        <v>470</v>
      </c>
      <c r="AB373">
        <f t="shared" si="267"/>
        <v>390</v>
      </c>
      <c r="AC373">
        <f t="shared" si="268"/>
        <v>310</v>
      </c>
      <c r="AD373">
        <f t="shared" si="269"/>
        <v>230</v>
      </c>
      <c r="AF373">
        <f t="shared" si="188"/>
        <v>1.5930683256216982</v>
      </c>
      <c r="AG373">
        <f t="shared" si="189"/>
        <v>4.7907966573012675E-2</v>
      </c>
      <c r="AH373">
        <f t="shared" si="190"/>
        <v>2.0315030945907271</v>
      </c>
      <c r="AI373">
        <f t="shared" si="191"/>
        <v>1.8052974018232977</v>
      </c>
      <c r="AJ373">
        <f t="shared" si="192"/>
        <v>2.2034032713863545</v>
      </c>
      <c r="AK373">
        <f t="shared" si="193"/>
        <v>0.40435210712101644</v>
      </c>
      <c r="AL373">
        <f t="shared" si="194"/>
        <v>0.9872639144410944</v>
      </c>
      <c r="AM373">
        <f t="shared" si="195"/>
        <v>2.1343184039267231</v>
      </c>
      <c r="AO373">
        <f t="shared" si="270"/>
        <v>3.1762845084807305E-2</v>
      </c>
      <c r="AP373">
        <f t="shared" si="271"/>
        <v>9.5519651989369912E-4</v>
      </c>
      <c r="AQ373">
        <f t="shared" si="272"/>
        <v>4.0504425984121163E-2</v>
      </c>
      <c r="AR373">
        <f t="shared" si="273"/>
        <v>3.5994301552471665E-2</v>
      </c>
      <c r="AS373">
        <f t="shared" si="274"/>
        <v>4.3931798556781976E-2</v>
      </c>
      <c r="AT373">
        <f t="shared" si="275"/>
        <v>8.062035464290648E-3</v>
      </c>
      <c r="AU373">
        <f t="shared" si="276"/>
        <v>1.9684222118957321E-2</v>
      </c>
      <c r="AV373">
        <f t="shared" si="277"/>
        <v>4.2554373679560609E-2</v>
      </c>
      <c r="AX373" s="34">
        <f t="shared" si="278"/>
        <v>79460.142999999996</v>
      </c>
      <c r="AY373" s="34">
        <f t="shared" si="279"/>
        <v>0</v>
      </c>
      <c r="AZ373" s="34">
        <f t="shared" si="280"/>
        <v>0</v>
      </c>
      <c r="BA373" s="34">
        <f t="shared" si="281"/>
        <v>0</v>
      </c>
      <c r="BB373" s="34">
        <f t="shared" si="282"/>
        <v>5223015.0706017772</v>
      </c>
      <c r="BC373" s="34">
        <f t="shared" si="283"/>
        <v>24241096.466468494</v>
      </c>
      <c r="BD373" s="34">
        <f t="shared" si="284"/>
        <v>150502.52329299285</v>
      </c>
      <c r="BE373" s="34">
        <f t="shared" si="285"/>
        <v>64625.993721368104</v>
      </c>
      <c r="BG373" s="34">
        <f t="shared" si="286"/>
        <v>1584.288741376291</v>
      </c>
      <c r="BH373" s="34">
        <f t="shared" si="287"/>
        <v>0</v>
      </c>
      <c r="BI373" s="34">
        <f t="shared" si="288"/>
        <v>0</v>
      </c>
      <c r="BJ373" s="34">
        <f t="shared" si="289"/>
        <v>0</v>
      </c>
      <c r="BK373" s="34">
        <f t="shared" si="290"/>
        <v>104137.29021848211</v>
      </c>
      <c r="BL373" s="34">
        <f t="shared" si="291"/>
        <v>483322.76737083931</v>
      </c>
      <c r="BM373" s="34">
        <f t="shared" si="292"/>
        <v>3000.742815197445</v>
      </c>
      <c r="BN373" s="34">
        <f t="shared" si="293"/>
        <v>1288.5231562321549</v>
      </c>
      <c r="BP373" s="34">
        <f t="shared" si="294"/>
        <v>183052.83004703853</v>
      </c>
      <c r="BQ373" s="34">
        <f t="shared" si="295"/>
        <v>-1455331.986818746</v>
      </c>
      <c r="BR373" s="34">
        <f t="shared" si="296"/>
        <v>-2342212.6436863886</v>
      </c>
      <c r="BS373" s="34">
        <f t="shared" si="297"/>
        <v>-1346183.0845867977</v>
      </c>
      <c r="BT373" s="34">
        <f t="shared" si="298"/>
        <v>-116434.08939531166</v>
      </c>
      <c r="BU373" s="34">
        <f t="shared" si="299"/>
        <v>1286684.1144770849</v>
      </c>
      <c r="BV373" s="34">
        <f t="shared" si="300"/>
        <v>990135.49084333738</v>
      </c>
      <c r="BW373" s="34">
        <f t="shared" si="301"/>
        <v>49289.787077784888</v>
      </c>
      <c r="BY373" s="22" t="e">
        <f t="shared" si="246"/>
        <v>#NUM!</v>
      </c>
      <c r="BZ373" s="22" t="e">
        <f t="shared" si="247"/>
        <v>#NUM!</v>
      </c>
      <c r="CA373" s="22" t="e">
        <f t="shared" si="248"/>
        <v>#NUM!</v>
      </c>
      <c r="CB373" s="22" t="e">
        <f t="shared" si="249"/>
        <v>#NUM!</v>
      </c>
      <c r="CC373" s="22" t="e">
        <f t="shared" si="250"/>
        <v>#NUM!</v>
      </c>
      <c r="CD373" s="22" t="e">
        <f t="shared" si="251"/>
        <v>#NUM!</v>
      </c>
      <c r="CE373" s="22" t="e">
        <f t="shared" si="252"/>
        <v>#NUM!</v>
      </c>
      <c r="CF373" s="22" t="e">
        <f t="shared" si="253"/>
        <v>#NUM!</v>
      </c>
      <c r="CI373" s="44">
        <f t="shared" si="302"/>
        <v>150</v>
      </c>
      <c r="CJ373" s="45">
        <f t="shared" si="303"/>
        <v>2.6179938779914944</v>
      </c>
      <c r="CM373" t="e">
        <f t="shared" si="254"/>
        <v>#NUM!</v>
      </c>
      <c r="CN373" t="e">
        <f t="shared" si="255"/>
        <v>#NUM!</v>
      </c>
      <c r="CO373" t="e">
        <f t="shared" si="256"/>
        <v>#NUM!</v>
      </c>
      <c r="CP373" t="e">
        <f t="shared" si="257"/>
        <v>#NUM!</v>
      </c>
      <c r="CQ373" t="e">
        <f t="shared" si="258"/>
        <v>#NUM!</v>
      </c>
      <c r="CR373" t="e">
        <f t="shared" si="259"/>
        <v>#NUM!</v>
      </c>
      <c r="CS373" t="e">
        <f t="shared" si="260"/>
        <v>#NUM!</v>
      </c>
      <c r="CT373" t="e">
        <f t="shared" si="261"/>
        <v>#NUM!</v>
      </c>
      <c r="CW373" t="e">
        <f t="shared" si="304"/>
        <v>#NUM!</v>
      </c>
      <c r="CX373" t="e">
        <f t="shared" si="305"/>
        <v>#NUM!</v>
      </c>
      <c r="CY373" t="e">
        <f t="shared" si="306"/>
        <v>#NUM!</v>
      </c>
      <c r="CZ373" t="e">
        <f t="shared" si="307"/>
        <v>#NUM!</v>
      </c>
      <c r="DA373" t="e">
        <f t="shared" si="308"/>
        <v>#NUM!</v>
      </c>
      <c r="DB373" t="e">
        <f t="shared" si="309"/>
        <v>#NUM!</v>
      </c>
      <c r="DC373" t="e">
        <f t="shared" si="310"/>
        <v>#NUM!</v>
      </c>
      <c r="DD373" t="e">
        <f t="shared" si="311"/>
        <v>#NUM!</v>
      </c>
    </row>
    <row r="374" spans="2:108">
      <c r="B374" s="30">
        <f t="shared" si="229"/>
        <v>152</v>
      </c>
      <c r="C374" s="31">
        <f t="shared" si="230"/>
        <v>179264.66961292815</v>
      </c>
      <c r="D374" s="31"/>
      <c r="E374" s="31">
        <f t="shared" si="231"/>
        <v>-1432151.1398643006</v>
      </c>
      <c r="F374" s="31">
        <f t="shared" si="232"/>
        <v>-2355127.9545147149</v>
      </c>
      <c r="G374" s="31">
        <f t="shared" si="233"/>
        <v>-1396769.2059160827</v>
      </c>
      <c r="H374" s="31">
        <f t="shared" si="234"/>
        <v>-320592.47554739361</v>
      </c>
      <c r="I374" s="31">
        <f t="shared" si="235"/>
        <v>652654.71917569451</v>
      </c>
      <c r="J374" s="31">
        <f t="shared" si="236"/>
        <v>902081.48774761276</v>
      </c>
      <c r="K374" s="31">
        <f t="shared" si="237"/>
        <v>48941.334818204909</v>
      </c>
      <c r="L374" s="17"/>
      <c r="N374" s="32">
        <f t="shared" si="238"/>
        <v>72</v>
      </c>
      <c r="O374" s="32">
        <f t="shared" si="239"/>
        <v>-8</v>
      </c>
      <c r="P374" s="32"/>
      <c r="Q374" s="32">
        <f t="shared" si="240"/>
        <v>-88</v>
      </c>
      <c r="R374" s="32">
        <f t="shared" si="241"/>
        <v>-168</v>
      </c>
      <c r="S374" s="32">
        <f t="shared" si="242"/>
        <v>-248</v>
      </c>
      <c r="T374" s="32">
        <f t="shared" si="243"/>
        <v>-328</v>
      </c>
      <c r="U374" s="32">
        <f t="shared" si="244"/>
        <v>-408</v>
      </c>
      <c r="V374" s="32">
        <f t="shared" si="245"/>
        <v>-488</v>
      </c>
      <c r="W374">
        <f t="shared" si="262"/>
        <v>72</v>
      </c>
      <c r="X374">
        <f t="shared" si="263"/>
        <v>712</v>
      </c>
      <c r="Y374">
        <f t="shared" si="264"/>
        <v>632</v>
      </c>
      <c r="Z374">
        <f t="shared" si="265"/>
        <v>552</v>
      </c>
      <c r="AA374">
        <f t="shared" si="266"/>
        <v>472</v>
      </c>
      <c r="AB374">
        <f t="shared" si="267"/>
        <v>392</v>
      </c>
      <c r="AC374">
        <f t="shared" si="268"/>
        <v>312</v>
      </c>
      <c r="AD374">
        <f t="shared" si="269"/>
        <v>232</v>
      </c>
      <c r="AF374">
        <f t="shared" ref="AF374:AF437" si="312">$G$3*((1-COS(RADIANS(W374)))+$G$6/4*(1-COS(RADIANS(W374*2)))-$G$7*$G$6*SIN(RADIANS(W374)))</f>
        <v>1.6469936912733905</v>
      </c>
      <c r="AG374">
        <f t="shared" ref="AG374:AG437" si="313">$G$3*((1-COS(RADIANS(X374)))+$G$6/4*(1-COS(RADIANS(X374*2)))-$G$7*$G$6*SIN(RADIANS(X374)))</f>
        <v>3.0749682056067564E-2</v>
      </c>
      <c r="AH374">
        <f t="shared" ref="AH374:AH437" si="314">$G$3*((1-COS(RADIANS(Y374)))+$G$6/4*(1-COS(RADIANS(Y374*2)))-$G$7*$G$6*SIN(RADIANS(Y374)))</f>
        <v>1.9989764370180401</v>
      </c>
      <c r="AI374">
        <f t="shared" ref="AI374:AI437" si="315">$G$3*((1-COS(RADIANS(Z374)))+$G$6/4*(1-COS(RADIANS(Z374*2)))-$G$7*$G$6*SIN(RADIANS(Z374)))</f>
        <v>1.8142489992157835</v>
      </c>
      <c r="AJ374">
        <f t="shared" ref="AJ374:AJ437" si="316">$G$3*((1-COS(RADIANS(AA374)))+$G$6/4*(1-COS(RADIANS(AA374*2)))-$G$7*$G$6*SIN(RADIANS(AA374)))</f>
        <v>2.2058743270697532</v>
      </c>
      <c r="AK374">
        <f t="shared" ref="AK374:AK437" si="317">$G$3*((1-COS(RADIANS(AB374)))+$G$6/4*(1-COS(RADIANS(AB374*2)))-$G$7*$G$6*SIN(RADIANS(AB374)))</f>
        <v>0.45549779072042079</v>
      </c>
      <c r="AL374">
        <f t="shared" ref="AL374:AL437" si="318">$G$3*((1-COS(RADIANS(AC374)))+$G$6/4*(1-COS(RADIANS(AC374*2)))-$G$7*$G$6*SIN(RADIANS(AC374)))</f>
        <v>0.92438695139691696</v>
      </c>
      <c r="AM374">
        <f t="shared" ref="AM374:AM437" si="319">$G$3*((1-COS(RADIANS(AD374)))+$G$6/4*(1-COS(RADIANS(AD374*2)))-$G$7*$G$6*SIN(RADIANS(AD374)))</f>
        <v>2.1490056327602702</v>
      </c>
      <c r="AO374">
        <f t="shared" si="270"/>
        <v>3.2838017447341002E-2</v>
      </c>
      <c r="AP374">
        <f t="shared" si="271"/>
        <v>6.1309196338003565E-4</v>
      </c>
      <c r="AQ374">
        <f t="shared" si="272"/>
        <v>3.9855904405359216E-2</v>
      </c>
      <c r="AR374">
        <f t="shared" si="273"/>
        <v>3.6172779899361233E-2</v>
      </c>
      <c r="AS374">
        <f t="shared" si="274"/>
        <v>4.3981066850931949E-2</v>
      </c>
      <c r="AT374">
        <f t="shared" si="275"/>
        <v>9.0817860919295921E-3</v>
      </c>
      <c r="AU374">
        <f t="shared" si="276"/>
        <v>1.8430571409534063E-2</v>
      </c>
      <c r="AV374">
        <f t="shared" si="277"/>
        <v>4.284720994192432E-2</v>
      </c>
      <c r="AX374" s="34">
        <f t="shared" si="278"/>
        <v>79460.142999999996</v>
      </c>
      <c r="AY374" s="34">
        <f t="shared" si="279"/>
        <v>0</v>
      </c>
      <c r="AZ374" s="34">
        <f t="shared" si="280"/>
        <v>0</v>
      </c>
      <c r="BA374" s="34">
        <f t="shared" si="281"/>
        <v>0</v>
      </c>
      <c r="BB374" s="34">
        <f t="shared" si="282"/>
        <v>5216705.96640772</v>
      </c>
      <c r="BC374" s="34">
        <f t="shared" si="283"/>
        <v>22300570.862351883</v>
      </c>
      <c r="BD374" s="34">
        <f t="shared" si="284"/>
        <v>160771.53813128165</v>
      </c>
      <c r="BE374" s="34">
        <f t="shared" si="285"/>
        <v>64109.730436226484</v>
      </c>
      <c r="BG374" s="34">
        <f t="shared" si="286"/>
        <v>1584.288741376291</v>
      </c>
      <c r="BH374" s="34">
        <f t="shared" si="287"/>
        <v>0</v>
      </c>
      <c r="BI374" s="34">
        <f t="shared" si="288"/>
        <v>0</v>
      </c>
      <c r="BJ374" s="34">
        <f t="shared" si="289"/>
        <v>0</v>
      </c>
      <c r="BK374" s="34">
        <f t="shared" si="290"/>
        <v>104011.49831369263</v>
      </c>
      <c r="BL374" s="34">
        <f t="shared" si="291"/>
        <v>444632.26480083552</v>
      </c>
      <c r="BM374" s="34">
        <f t="shared" si="292"/>
        <v>3205.4880368782947</v>
      </c>
      <c r="BN374" s="34">
        <f t="shared" si="293"/>
        <v>1278.2298182219802</v>
      </c>
      <c r="BP374" s="34">
        <f t="shared" si="294"/>
        <v>180848.95835430443</v>
      </c>
      <c r="BQ374" s="34">
        <f t="shared" si="295"/>
        <v>-1432151.1398643006</v>
      </c>
      <c r="BR374" s="34">
        <f t="shared" si="296"/>
        <v>-2355127.9545147149</v>
      </c>
      <c r="BS374" s="34">
        <f t="shared" si="297"/>
        <v>-1396769.2059160827</v>
      </c>
      <c r="BT374" s="34">
        <f t="shared" si="298"/>
        <v>-216580.97723370098</v>
      </c>
      <c r="BU374" s="34">
        <f t="shared" si="299"/>
        <v>1097286.9839765299</v>
      </c>
      <c r="BV374" s="34">
        <f t="shared" si="300"/>
        <v>905286.97578449105</v>
      </c>
      <c r="BW374" s="34">
        <f t="shared" si="301"/>
        <v>50219.564636426891</v>
      </c>
      <c r="BY374" s="22" t="e">
        <f t="shared" si="246"/>
        <v>#NUM!</v>
      </c>
      <c r="BZ374" s="22" t="e">
        <f t="shared" si="247"/>
        <v>#NUM!</v>
      </c>
      <c r="CA374" s="22" t="e">
        <f t="shared" si="248"/>
        <v>#NUM!</v>
      </c>
      <c r="CB374" s="22" t="e">
        <f t="shared" si="249"/>
        <v>#NUM!</v>
      </c>
      <c r="CC374" s="22" t="e">
        <f t="shared" si="250"/>
        <v>#NUM!</v>
      </c>
      <c r="CD374" s="22" t="e">
        <f t="shared" si="251"/>
        <v>#NUM!</v>
      </c>
      <c r="CE374" s="22" t="e">
        <f t="shared" si="252"/>
        <v>#NUM!</v>
      </c>
      <c r="CF374" s="22" t="e">
        <f t="shared" si="253"/>
        <v>#NUM!</v>
      </c>
      <c r="CI374" s="44">
        <f t="shared" si="302"/>
        <v>152</v>
      </c>
      <c r="CJ374" s="45">
        <f t="shared" si="303"/>
        <v>2.6529004630313811</v>
      </c>
      <c r="CM374" t="e">
        <f t="shared" si="254"/>
        <v>#NUM!</v>
      </c>
      <c r="CN374" t="e">
        <f t="shared" si="255"/>
        <v>#NUM!</v>
      </c>
      <c r="CO374" t="e">
        <f t="shared" si="256"/>
        <v>#NUM!</v>
      </c>
      <c r="CP374" t="e">
        <f t="shared" si="257"/>
        <v>#NUM!</v>
      </c>
      <c r="CQ374" t="e">
        <f t="shared" si="258"/>
        <v>#NUM!</v>
      </c>
      <c r="CR374" t="e">
        <f t="shared" si="259"/>
        <v>#NUM!</v>
      </c>
      <c r="CS374" t="e">
        <f t="shared" si="260"/>
        <v>#NUM!</v>
      </c>
      <c r="CT374" t="e">
        <f t="shared" si="261"/>
        <v>#NUM!</v>
      </c>
      <c r="CW374" t="e">
        <f t="shared" si="304"/>
        <v>#NUM!</v>
      </c>
      <c r="CX374" t="e">
        <f t="shared" si="305"/>
        <v>#NUM!</v>
      </c>
      <c r="CY374" t="e">
        <f t="shared" si="306"/>
        <v>#NUM!</v>
      </c>
      <c r="CZ374" t="e">
        <f t="shared" si="307"/>
        <v>#NUM!</v>
      </c>
      <c r="DA374" t="e">
        <f t="shared" si="308"/>
        <v>#NUM!</v>
      </c>
      <c r="DB374" t="e">
        <f t="shared" si="309"/>
        <v>#NUM!</v>
      </c>
      <c r="DC374" t="e">
        <f t="shared" si="310"/>
        <v>#NUM!</v>
      </c>
      <c r="DD374" t="e">
        <f t="shared" si="311"/>
        <v>#NUM!</v>
      </c>
    </row>
    <row r="375" spans="2:108">
      <c r="B375" s="30">
        <f t="shared" si="229"/>
        <v>154</v>
      </c>
      <c r="C375" s="31">
        <f t="shared" si="230"/>
        <v>176484.12077237919</v>
      </c>
      <c r="D375" s="31"/>
      <c r="E375" s="31">
        <f t="shared" si="231"/>
        <v>-1402237.732927626</v>
      </c>
      <c r="F375" s="31">
        <f t="shared" si="232"/>
        <v>-2357240.9589248658</v>
      </c>
      <c r="G375" s="31">
        <f t="shared" si="233"/>
        <v>-1441334.6842116555</v>
      </c>
      <c r="H375" s="31">
        <f t="shared" si="234"/>
        <v>-419581.61767619132</v>
      </c>
      <c r="I375" s="31">
        <f t="shared" si="235"/>
        <v>498740.78322662495</v>
      </c>
      <c r="J375" s="31">
        <f t="shared" si="236"/>
        <v>813120.97096753668</v>
      </c>
      <c r="K375" s="31">
        <f t="shared" si="237"/>
        <v>50417.645373270803</v>
      </c>
      <c r="L375" s="17"/>
      <c r="N375" s="32">
        <f t="shared" si="238"/>
        <v>74</v>
      </c>
      <c r="O375" s="32">
        <f t="shared" si="239"/>
        <v>-6</v>
      </c>
      <c r="P375" s="32"/>
      <c r="Q375" s="32">
        <f t="shared" si="240"/>
        <v>-86</v>
      </c>
      <c r="R375" s="32">
        <f t="shared" si="241"/>
        <v>-166</v>
      </c>
      <c r="S375" s="32">
        <f t="shared" si="242"/>
        <v>-246</v>
      </c>
      <c r="T375" s="32">
        <f t="shared" si="243"/>
        <v>-326</v>
      </c>
      <c r="U375" s="32">
        <f t="shared" si="244"/>
        <v>-406</v>
      </c>
      <c r="V375" s="32">
        <f t="shared" si="245"/>
        <v>-486</v>
      </c>
      <c r="W375">
        <f t="shared" si="262"/>
        <v>74</v>
      </c>
      <c r="X375">
        <f t="shared" si="263"/>
        <v>714</v>
      </c>
      <c r="Y375">
        <f t="shared" si="264"/>
        <v>634</v>
      </c>
      <c r="Z375">
        <f t="shared" si="265"/>
        <v>554</v>
      </c>
      <c r="AA375">
        <f t="shared" si="266"/>
        <v>474</v>
      </c>
      <c r="AB375">
        <f t="shared" si="267"/>
        <v>394</v>
      </c>
      <c r="AC375">
        <f t="shared" si="268"/>
        <v>314</v>
      </c>
      <c r="AD375">
        <f t="shared" si="269"/>
        <v>234</v>
      </c>
      <c r="AF375">
        <f t="shared" si="312"/>
        <v>1.6990098255216373</v>
      </c>
      <c r="AG375">
        <f t="shared" si="313"/>
        <v>1.7335545601780508E-2</v>
      </c>
      <c r="AH375">
        <f t="shared" si="314"/>
        <v>1.9637193144912755</v>
      </c>
      <c r="AI375">
        <f t="shared" si="315"/>
        <v>1.8246725203021388</v>
      </c>
      <c r="AJ375">
        <f t="shared" si="316"/>
        <v>2.2059418740695955</v>
      </c>
      <c r="AK375">
        <f t="shared" si="317"/>
        <v>0.50878191278154383</v>
      </c>
      <c r="AL375">
        <f t="shared" si="318"/>
        <v>0.86194729606231468</v>
      </c>
      <c r="AM375">
        <f t="shared" si="319"/>
        <v>2.1623522222147149</v>
      </c>
      <c r="AO375">
        <f t="shared" si="270"/>
        <v>3.387512325596527E-2</v>
      </c>
      <c r="AP375">
        <f t="shared" si="271"/>
        <v>3.4563881570809829E-4</v>
      </c>
      <c r="AQ375">
        <f t="shared" si="272"/>
        <v>3.9152942389893454E-2</v>
      </c>
      <c r="AR375">
        <f t="shared" si="273"/>
        <v>3.6380605690747123E-2</v>
      </c>
      <c r="AS375">
        <f t="shared" si="274"/>
        <v>4.3982413613564426E-2</v>
      </c>
      <c r="AT375">
        <f t="shared" si="275"/>
        <v>1.0144173239603834E-2</v>
      </c>
      <c r="AU375">
        <f t="shared" si="276"/>
        <v>1.7185639809523898E-2</v>
      </c>
      <c r="AV375">
        <f t="shared" si="277"/>
        <v>4.3113316326963774E-2</v>
      </c>
      <c r="AX375" s="34">
        <f t="shared" si="278"/>
        <v>79460.142999999996</v>
      </c>
      <c r="AY375" s="34">
        <f t="shared" si="279"/>
        <v>0</v>
      </c>
      <c r="AZ375" s="34">
        <f t="shared" si="280"/>
        <v>0</v>
      </c>
      <c r="BA375" s="34">
        <f t="shared" si="281"/>
        <v>0</v>
      </c>
      <c r="BB375" s="34">
        <f t="shared" si="282"/>
        <v>5216533.6985917706</v>
      </c>
      <c r="BC375" s="34">
        <f t="shared" si="283"/>
        <v>20558482.835127201</v>
      </c>
      <c r="BD375" s="34">
        <f t="shared" si="284"/>
        <v>172239.74616247244</v>
      </c>
      <c r="BE375" s="34">
        <f t="shared" si="285"/>
        <v>63646.784409415995</v>
      </c>
      <c r="BG375" s="34">
        <f t="shared" si="286"/>
        <v>1584.288741376291</v>
      </c>
      <c r="BH375" s="34">
        <f t="shared" si="287"/>
        <v>0</v>
      </c>
      <c r="BI375" s="34">
        <f t="shared" si="288"/>
        <v>0</v>
      </c>
      <c r="BJ375" s="34">
        <f t="shared" si="289"/>
        <v>0</v>
      </c>
      <c r="BK375" s="34">
        <f t="shared" si="290"/>
        <v>104008.0636110731</v>
      </c>
      <c r="BL375" s="34">
        <f t="shared" si="291"/>
        <v>409898.24163127615</v>
      </c>
      <c r="BM375" s="34">
        <f t="shared" si="292"/>
        <v>3434.1429597315891</v>
      </c>
      <c r="BN375" s="34">
        <f t="shared" si="293"/>
        <v>1268.9995280356065</v>
      </c>
      <c r="BP375" s="34">
        <f t="shared" si="294"/>
        <v>178068.40951375547</v>
      </c>
      <c r="BQ375" s="34">
        <f t="shared" si="295"/>
        <v>-1402237.732927626</v>
      </c>
      <c r="BR375" s="34">
        <f t="shared" si="296"/>
        <v>-2357240.9589248658</v>
      </c>
      <c r="BS375" s="34">
        <f t="shared" si="297"/>
        <v>-1441334.6842116555</v>
      </c>
      <c r="BT375" s="34">
        <f t="shared" si="298"/>
        <v>-315573.55406511819</v>
      </c>
      <c r="BU375" s="34">
        <f t="shared" si="299"/>
        <v>908639.02485790104</v>
      </c>
      <c r="BV375" s="34">
        <f t="shared" si="300"/>
        <v>816555.11392726831</v>
      </c>
      <c r="BW375" s="34">
        <f t="shared" si="301"/>
        <v>51686.644901306412</v>
      </c>
      <c r="BY375" s="22" t="e">
        <f t="shared" si="246"/>
        <v>#NUM!</v>
      </c>
      <c r="BZ375" s="22" t="e">
        <f t="shared" si="247"/>
        <v>#NUM!</v>
      </c>
      <c r="CA375" s="22" t="e">
        <f t="shared" si="248"/>
        <v>#NUM!</v>
      </c>
      <c r="CB375" s="22" t="e">
        <f t="shared" si="249"/>
        <v>#NUM!</v>
      </c>
      <c r="CC375" s="22" t="e">
        <f t="shared" si="250"/>
        <v>#NUM!</v>
      </c>
      <c r="CD375" s="22" t="e">
        <f t="shared" si="251"/>
        <v>#NUM!</v>
      </c>
      <c r="CE375" s="22" t="e">
        <f t="shared" si="252"/>
        <v>#NUM!</v>
      </c>
      <c r="CF375" s="22" t="e">
        <f t="shared" si="253"/>
        <v>#NUM!</v>
      </c>
      <c r="CI375" s="44">
        <f t="shared" si="302"/>
        <v>154</v>
      </c>
      <c r="CJ375" s="45">
        <f t="shared" si="303"/>
        <v>2.6878070480712677</v>
      </c>
      <c r="CM375" t="e">
        <f t="shared" si="254"/>
        <v>#NUM!</v>
      </c>
      <c r="CN375" t="e">
        <f t="shared" si="255"/>
        <v>#NUM!</v>
      </c>
      <c r="CO375" t="e">
        <f t="shared" si="256"/>
        <v>#NUM!</v>
      </c>
      <c r="CP375" t="e">
        <f t="shared" si="257"/>
        <v>#NUM!</v>
      </c>
      <c r="CQ375" t="e">
        <f t="shared" si="258"/>
        <v>#NUM!</v>
      </c>
      <c r="CR375" t="e">
        <f t="shared" si="259"/>
        <v>#NUM!</v>
      </c>
      <c r="CS375" t="e">
        <f t="shared" si="260"/>
        <v>#NUM!</v>
      </c>
      <c r="CT375" t="e">
        <f t="shared" si="261"/>
        <v>#NUM!</v>
      </c>
      <c r="CW375" t="e">
        <f t="shared" si="304"/>
        <v>#NUM!</v>
      </c>
      <c r="CX375" t="e">
        <f t="shared" si="305"/>
        <v>#NUM!</v>
      </c>
      <c r="CY375" t="e">
        <f t="shared" si="306"/>
        <v>#NUM!</v>
      </c>
      <c r="CZ375" t="e">
        <f t="shared" si="307"/>
        <v>#NUM!</v>
      </c>
      <c r="DA375" t="e">
        <f t="shared" si="308"/>
        <v>#NUM!</v>
      </c>
      <c r="DB375" t="e">
        <f t="shared" si="309"/>
        <v>#NUM!</v>
      </c>
      <c r="DC375" t="e">
        <f t="shared" si="310"/>
        <v>#NUM!</v>
      </c>
      <c r="DD375" t="e">
        <f t="shared" si="311"/>
        <v>#NUM!</v>
      </c>
    </row>
    <row r="376" spans="2:108">
      <c r="B376" s="30">
        <f t="shared" si="229"/>
        <v>156</v>
      </c>
      <c r="C376" s="31">
        <f t="shared" si="230"/>
        <v>173165.88781296444</v>
      </c>
      <c r="D376" s="31"/>
      <c r="E376" s="31">
        <f t="shared" si="231"/>
        <v>-1365711.06499194</v>
      </c>
      <c r="F376" s="31">
        <f t="shared" si="232"/>
        <v>-2348526.3065475919</v>
      </c>
      <c r="G376" s="31">
        <f t="shared" si="233"/>
        <v>-1479665.7699041686</v>
      </c>
      <c r="H376" s="31">
        <f t="shared" si="234"/>
        <v>-517076.75842226821</v>
      </c>
      <c r="I376" s="31">
        <f t="shared" si="235"/>
        <v>342341.78632716782</v>
      </c>
      <c r="J376" s="31">
        <f t="shared" si="236"/>
        <v>720664.52687009145</v>
      </c>
      <c r="K376" s="31">
        <f t="shared" si="237"/>
        <v>52416.784593811426</v>
      </c>
      <c r="L376" s="17"/>
      <c r="N376" s="32">
        <f t="shared" si="238"/>
        <v>76</v>
      </c>
      <c r="O376" s="32">
        <f t="shared" si="239"/>
        <v>-4</v>
      </c>
      <c r="P376" s="32"/>
      <c r="Q376" s="32">
        <f t="shared" si="240"/>
        <v>-84</v>
      </c>
      <c r="R376" s="32">
        <f t="shared" si="241"/>
        <v>-164</v>
      </c>
      <c r="S376" s="32">
        <f t="shared" si="242"/>
        <v>-244</v>
      </c>
      <c r="T376" s="32">
        <f t="shared" si="243"/>
        <v>-324</v>
      </c>
      <c r="U376" s="32">
        <f t="shared" si="244"/>
        <v>-404</v>
      </c>
      <c r="V376" s="32">
        <f t="shared" si="245"/>
        <v>-484</v>
      </c>
      <c r="W376">
        <f t="shared" si="262"/>
        <v>76</v>
      </c>
      <c r="X376">
        <f t="shared" si="263"/>
        <v>716</v>
      </c>
      <c r="Y376">
        <f t="shared" si="264"/>
        <v>636</v>
      </c>
      <c r="Z376">
        <f t="shared" si="265"/>
        <v>556</v>
      </c>
      <c r="AA376">
        <f t="shared" si="266"/>
        <v>476</v>
      </c>
      <c r="AB376">
        <f t="shared" si="267"/>
        <v>396</v>
      </c>
      <c r="AC376">
        <f t="shared" si="268"/>
        <v>316</v>
      </c>
      <c r="AD376">
        <f t="shared" si="269"/>
        <v>236</v>
      </c>
      <c r="AF376">
        <f t="shared" si="312"/>
        <v>1.7489721247095429</v>
      </c>
      <c r="AG376">
        <f t="shared" si="313"/>
        <v>7.7170425569268565E-3</v>
      </c>
      <c r="AH376">
        <f t="shared" si="314"/>
        <v>1.9257898664960409</v>
      </c>
      <c r="AI376">
        <f t="shared" si="315"/>
        <v>1.836491586542337</v>
      </c>
      <c r="AJ376">
        <f t="shared" si="316"/>
        <v>2.2037103235104425</v>
      </c>
      <c r="AK376">
        <f t="shared" si="317"/>
        <v>0.56400685050292421</v>
      </c>
      <c r="AL376">
        <f t="shared" si="318"/>
        <v>0.80016593063421115</v>
      </c>
      <c r="AM376">
        <f t="shared" si="319"/>
        <v>2.1742022758187214</v>
      </c>
      <c r="AO376">
        <f t="shared" si="270"/>
        <v>3.4871279380384437E-2</v>
      </c>
      <c r="AP376">
        <f t="shared" si="271"/>
        <v>1.5386359976297706E-4</v>
      </c>
      <c r="AQ376">
        <f t="shared" si="272"/>
        <v>3.8396699131868266E-2</v>
      </c>
      <c r="AR376">
        <f t="shared" si="273"/>
        <v>3.6616256079369337E-2</v>
      </c>
      <c r="AS376">
        <f t="shared" si="274"/>
        <v>4.3937920609988051E-2</v>
      </c>
      <c r="AT376">
        <f t="shared" si="275"/>
        <v>1.1245256673032713E-2</v>
      </c>
      <c r="AU376">
        <f t="shared" si="276"/>
        <v>1.5953833296482527E-2</v>
      </c>
      <c r="AV376">
        <f t="shared" si="277"/>
        <v>4.334958454648527E-2</v>
      </c>
      <c r="AX376" s="34">
        <f t="shared" si="278"/>
        <v>79460.142999999996</v>
      </c>
      <c r="AY376" s="34">
        <f t="shared" si="279"/>
        <v>0</v>
      </c>
      <c r="AZ376" s="34">
        <f t="shared" si="280"/>
        <v>0</v>
      </c>
      <c r="BA376" s="34">
        <f t="shared" si="281"/>
        <v>0</v>
      </c>
      <c r="BB376" s="34">
        <f t="shared" si="282"/>
        <v>5222230.3547118986</v>
      </c>
      <c r="BC376" s="34">
        <f t="shared" si="283"/>
        <v>18996412.588659786</v>
      </c>
      <c r="BD376" s="34">
        <f t="shared" si="284"/>
        <v>185065.71492165831</v>
      </c>
      <c r="BE376" s="34">
        <f t="shared" si="285"/>
        <v>63240.602323610285</v>
      </c>
      <c r="BG376" s="34">
        <f t="shared" si="286"/>
        <v>1584.288741376291</v>
      </c>
      <c r="BH376" s="34">
        <f t="shared" si="287"/>
        <v>0</v>
      </c>
      <c r="BI376" s="34">
        <f t="shared" si="288"/>
        <v>0</v>
      </c>
      <c r="BJ376" s="34">
        <f t="shared" si="289"/>
        <v>0</v>
      </c>
      <c r="BK376" s="34">
        <f t="shared" si="290"/>
        <v>104121.64443051122</v>
      </c>
      <c r="BL376" s="34">
        <f t="shared" si="291"/>
        <v>378753.44108998828</v>
      </c>
      <c r="BM376" s="34">
        <f t="shared" si="292"/>
        <v>3689.8691280374051</v>
      </c>
      <c r="BN376" s="34">
        <f t="shared" si="293"/>
        <v>1260.901006170491</v>
      </c>
      <c r="BP376" s="34">
        <f t="shared" si="294"/>
        <v>174750.17655434072</v>
      </c>
      <c r="BQ376" s="34">
        <f t="shared" si="295"/>
        <v>-1365711.06499194</v>
      </c>
      <c r="BR376" s="34">
        <f t="shared" si="296"/>
        <v>-2348526.3065475919</v>
      </c>
      <c r="BS376" s="34">
        <f t="shared" si="297"/>
        <v>-1479665.7699041686</v>
      </c>
      <c r="BT376" s="34">
        <f t="shared" si="298"/>
        <v>-412955.11399175698</v>
      </c>
      <c r="BU376" s="34">
        <f t="shared" si="299"/>
        <v>721095.2274171561</v>
      </c>
      <c r="BV376" s="34">
        <f t="shared" si="300"/>
        <v>724354.39599812881</v>
      </c>
      <c r="BW376" s="34">
        <f t="shared" si="301"/>
        <v>53677.685599981916</v>
      </c>
      <c r="BY376" s="22" t="e">
        <f t="shared" si="246"/>
        <v>#NUM!</v>
      </c>
      <c r="BZ376" s="22" t="e">
        <f t="shared" si="247"/>
        <v>#NUM!</v>
      </c>
      <c r="CA376" s="22" t="e">
        <f t="shared" si="248"/>
        <v>#NUM!</v>
      </c>
      <c r="CB376" s="22" t="e">
        <f t="shared" si="249"/>
        <v>#NUM!</v>
      </c>
      <c r="CC376" s="22" t="e">
        <f t="shared" si="250"/>
        <v>#NUM!</v>
      </c>
      <c r="CD376" s="22" t="e">
        <f t="shared" si="251"/>
        <v>#NUM!</v>
      </c>
      <c r="CE376" s="22" t="e">
        <f t="shared" si="252"/>
        <v>#NUM!</v>
      </c>
      <c r="CF376" s="22" t="e">
        <f t="shared" si="253"/>
        <v>#NUM!</v>
      </c>
      <c r="CI376" s="44">
        <f t="shared" si="302"/>
        <v>156</v>
      </c>
      <c r="CJ376" s="45">
        <f t="shared" si="303"/>
        <v>2.7227136331111539</v>
      </c>
      <c r="CM376" t="e">
        <f t="shared" si="254"/>
        <v>#NUM!</v>
      </c>
      <c r="CN376" t="e">
        <f t="shared" si="255"/>
        <v>#NUM!</v>
      </c>
      <c r="CO376" t="e">
        <f t="shared" si="256"/>
        <v>#NUM!</v>
      </c>
      <c r="CP376" t="e">
        <f t="shared" si="257"/>
        <v>#NUM!</v>
      </c>
      <c r="CQ376" t="e">
        <f t="shared" si="258"/>
        <v>#NUM!</v>
      </c>
      <c r="CR376" t="e">
        <f t="shared" si="259"/>
        <v>#NUM!</v>
      </c>
      <c r="CS376" t="e">
        <f t="shared" si="260"/>
        <v>#NUM!</v>
      </c>
      <c r="CT376" t="e">
        <f t="shared" si="261"/>
        <v>#NUM!</v>
      </c>
      <c r="CW376" t="e">
        <f t="shared" si="304"/>
        <v>#NUM!</v>
      </c>
      <c r="CX376" t="e">
        <f t="shared" si="305"/>
        <v>#NUM!</v>
      </c>
      <c r="CY376" t="e">
        <f t="shared" si="306"/>
        <v>#NUM!</v>
      </c>
      <c r="CZ376" t="e">
        <f t="shared" si="307"/>
        <v>#NUM!</v>
      </c>
      <c r="DA376" t="e">
        <f t="shared" si="308"/>
        <v>#NUM!</v>
      </c>
      <c r="DB376" t="e">
        <f t="shared" si="309"/>
        <v>#NUM!</v>
      </c>
      <c r="DC376" t="e">
        <f t="shared" si="310"/>
        <v>#NUM!</v>
      </c>
      <c r="DD376" t="e">
        <f t="shared" si="311"/>
        <v>#NUM!</v>
      </c>
    </row>
    <row r="377" spans="2:108">
      <c r="B377" s="30">
        <f t="shared" si="229"/>
        <v>158</v>
      </c>
      <c r="C377" s="31">
        <f t="shared" si="230"/>
        <v>169351.19084231646</v>
      </c>
      <c r="D377" s="31"/>
      <c r="E377" s="31">
        <f t="shared" si="231"/>
        <v>-1322722.388218014</v>
      </c>
      <c r="F377" s="31">
        <f t="shared" si="232"/>
        <v>-2329010.5983223934</v>
      </c>
      <c r="G377" s="31">
        <f t="shared" si="233"/>
        <v>-1511578.1271341383</v>
      </c>
      <c r="H377" s="31">
        <f t="shared" si="234"/>
        <v>-612622.45854939136</v>
      </c>
      <c r="I377" s="31">
        <f t="shared" si="235"/>
        <v>184192.14982132657</v>
      </c>
      <c r="J377" s="31">
        <f t="shared" si="236"/>
        <v>625139.94928400696</v>
      </c>
      <c r="K377" s="31">
        <f t="shared" si="237"/>
        <v>54921.858070037371</v>
      </c>
      <c r="L377" s="17"/>
      <c r="N377" s="32">
        <f t="shared" si="238"/>
        <v>78</v>
      </c>
      <c r="O377" s="32">
        <f t="shared" si="239"/>
        <v>-2</v>
      </c>
      <c r="P377" s="32"/>
      <c r="Q377" s="32">
        <f t="shared" si="240"/>
        <v>-82</v>
      </c>
      <c r="R377" s="32">
        <f t="shared" si="241"/>
        <v>-162</v>
      </c>
      <c r="S377" s="32">
        <f t="shared" si="242"/>
        <v>-242</v>
      </c>
      <c r="T377" s="32">
        <f t="shared" si="243"/>
        <v>-322</v>
      </c>
      <c r="U377" s="32">
        <f t="shared" si="244"/>
        <v>-402</v>
      </c>
      <c r="V377" s="32">
        <f t="shared" si="245"/>
        <v>-482</v>
      </c>
      <c r="W377">
        <f t="shared" si="262"/>
        <v>78</v>
      </c>
      <c r="X377">
        <f t="shared" si="263"/>
        <v>718</v>
      </c>
      <c r="Y377">
        <f t="shared" si="264"/>
        <v>638</v>
      </c>
      <c r="Z377">
        <f t="shared" si="265"/>
        <v>558</v>
      </c>
      <c r="AA377">
        <f t="shared" si="266"/>
        <v>478</v>
      </c>
      <c r="AB377">
        <f t="shared" si="267"/>
        <v>398</v>
      </c>
      <c r="AC377">
        <f t="shared" si="268"/>
        <v>318</v>
      </c>
      <c r="AD377">
        <f t="shared" si="269"/>
        <v>238</v>
      </c>
      <c r="AF377">
        <f t="shared" si="312"/>
        <v>1.796747085997535</v>
      </c>
      <c r="AG377">
        <f t="shared" si="313"/>
        <v>1.9311162320931863E-3</v>
      </c>
      <c r="AH377">
        <f t="shared" si="314"/>
        <v>1.8852595288683751</v>
      </c>
      <c r="AI377">
        <f t="shared" si="315"/>
        <v>1.8496191667506401</v>
      </c>
      <c r="AJ377">
        <f t="shared" si="316"/>
        <v>2.1992936720671858</v>
      </c>
      <c r="AK377">
        <f t="shared" si="317"/>
        <v>0.62096881828417816</v>
      </c>
      <c r="AL377">
        <f t="shared" si="318"/>
        <v>0.73926338913791467</v>
      </c>
      <c r="AM377">
        <f t="shared" si="319"/>
        <v>2.1844048535868121</v>
      </c>
      <c r="AO377">
        <f t="shared" si="270"/>
        <v>3.5823824020132372E-2</v>
      </c>
      <c r="AP377">
        <f t="shared" si="271"/>
        <v>3.8502897041026466E-5</v>
      </c>
      <c r="AQ377">
        <f t="shared" si="272"/>
        <v>3.758859893013957E-2</v>
      </c>
      <c r="AR377">
        <f t="shared" si="273"/>
        <v>3.6877995823853919E-2</v>
      </c>
      <c r="AS377">
        <f t="shared" si="274"/>
        <v>4.3849860723711047E-2</v>
      </c>
      <c r="AT377">
        <f t="shared" si="275"/>
        <v>1.2380973283088145E-2</v>
      </c>
      <c r="AU377">
        <f t="shared" si="276"/>
        <v>1.473954891224998E-2</v>
      </c>
      <c r="AV377">
        <f t="shared" si="277"/>
        <v>4.3553005135484234E-2</v>
      </c>
      <c r="AX377" s="34">
        <f t="shared" si="278"/>
        <v>79460.142999999996</v>
      </c>
      <c r="AY377" s="34">
        <f t="shared" si="279"/>
        <v>0</v>
      </c>
      <c r="AZ377" s="34">
        <f t="shared" si="280"/>
        <v>0</v>
      </c>
      <c r="BA377" s="34">
        <f t="shared" si="281"/>
        <v>0</v>
      </c>
      <c r="BB377" s="34">
        <f t="shared" si="282"/>
        <v>5233538.2826015623</v>
      </c>
      <c r="BC377" s="34">
        <f t="shared" si="283"/>
        <v>17596437.693698421</v>
      </c>
      <c r="BD377" s="34">
        <f t="shared" si="284"/>
        <v>199429.74749844804</v>
      </c>
      <c r="BE377" s="34">
        <f t="shared" si="285"/>
        <v>62894.491002776194</v>
      </c>
      <c r="BG377" s="34">
        <f t="shared" si="286"/>
        <v>1584.288741376291</v>
      </c>
      <c r="BH377" s="34">
        <f t="shared" si="287"/>
        <v>0</v>
      </c>
      <c r="BI377" s="34">
        <f t="shared" si="288"/>
        <v>0</v>
      </c>
      <c r="BJ377" s="34">
        <f t="shared" si="289"/>
        <v>0</v>
      </c>
      <c r="BK377" s="34">
        <f t="shared" si="290"/>
        <v>104347.10366286989</v>
      </c>
      <c r="BL377" s="34">
        <f t="shared" si="291"/>
        <v>350840.52298340062</v>
      </c>
      <c r="BM377" s="34">
        <f t="shared" si="292"/>
        <v>3976.2614529564562</v>
      </c>
      <c r="BN377" s="34">
        <f t="shared" si="293"/>
        <v>1254.0001845993502</v>
      </c>
      <c r="BP377" s="34">
        <f t="shared" si="294"/>
        <v>170935.47958369274</v>
      </c>
      <c r="BQ377" s="34">
        <f t="shared" si="295"/>
        <v>-1322722.388218014</v>
      </c>
      <c r="BR377" s="34">
        <f t="shared" si="296"/>
        <v>-2329010.5983223934</v>
      </c>
      <c r="BS377" s="34">
        <f t="shared" si="297"/>
        <v>-1511578.1271341383</v>
      </c>
      <c r="BT377" s="34">
        <f t="shared" si="298"/>
        <v>-508275.35488652147</v>
      </c>
      <c r="BU377" s="34">
        <f t="shared" si="299"/>
        <v>535032.67280472722</v>
      </c>
      <c r="BV377" s="34">
        <f t="shared" si="300"/>
        <v>629116.21073696343</v>
      </c>
      <c r="BW377" s="34">
        <f t="shared" si="301"/>
        <v>56175.858254636725</v>
      </c>
      <c r="BY377" s="22" t="e">
        <f t="shared" si="246"/>
        <v>#NUM!</v>
      </c>
      <c r="BZ377" s="22" t="e">
        <f t="shared" si="247"/>
        <v>#NUM!</v>
      </c>
      <c r="CA377" s="22">
        <f t="shared" si="248"/>
        <v>1.1292467587155635</v>
      </c>
      <c r="CB377" s="22">
        <f t="shared" si="249"/>
        <v>-0.52788900523947291</v>
      </c>
      <c r="CC377" s="22" t="e">
        <f t="shared" si="250"/>
        <v>#NUM!</v>
      </c>
      <c r="CD377" s="22" t="e">
        <f t="shared" si="251"/>
        <v>#NUM!</v>
      </c>
      <c r="CE377" s="22" t="e">
        <f t="shared" si="252"/>
        <v>#NUM!</v>
      </c>
      <c r="CF377" s="22" t="e">
        <f t="shared" si="253"/>
        <v>#NUM!</v>
      </c>
      <c r="CI377" s="44">
        <f t="shared" si="302"/>
        <v>158</v>
      </c>
      <c r="CJ377" s="45">
        <f t="shared" si="303"/>
        <v>2.7576202181510405</v>
      </c>
      <c r="CM377" t="e">
        <f t="shared" si="254"/>
        <v>#NUM!</v>
      </c>
      <c r="CN377" t="e">
        <f t="shared" si="255"/>
        <v>#NUM!</v>
      </c>
      <c r="CO377">
        <f t="shared" si="256"/>
        <v>2449108.5649237488</v>
      </c>
      <c r="CP377">
        <f t="shared" si="257"/>
        <v>1875211.0746279005</v>
      </c>
      <c r="CQ377" t="e">
        <f t="shared" si="258"/>
        <v>#NUM!</v>
      </c>
      <c r="CR377" t="e">
        <f t="shared" si="259"/>
        <v>#NUM!</v>
      </c>
      <c r="CS377" t="e">
        <f t="shared" si="260"/>
        <v>#NUM!</v>
      </c>
      <c r="CT377" t="e">
        <f t="shared" si="261"/>
        <v>#NUM!</v>
      </c>
      <c r="CW377" t="e">
        <f t="shared" si="304"/>
        <v>#NUM!</v>
      </c>
      <c r="CX377" t="e">
        <f t="shared" si="305"/>
        <v>#NUM!</v>
      </c>
      <c r="CY377">
        <f t="shared" si="306"/>
        <v>-3115928.8410394005</v>
      </c>
      <c r="CZ377">
        <f t="shared" si="307"/>
        <v>-1827389.8622376295</v>
      </c>
      <c r="DA377" t="e">
        <f t="shared" si="308"/>
        <v>#NUM!</v>
      </c>
      <c r="DB377" t="e">
        <f t="shared" si="309"/>
        <v>#NUM!</v>
      </c>
      <c r="DC377" t="e">
        <f t="shared" si="310"/>
        <v>#NUM!</v>
      </c>
      <c r="DD377" t="e">
        <f t="shared" si="311"/>
        <v>#NUM!</v>
      </c>
    </row>
    <row r="378" spans="2:108">
      <c r="B378" s="30">
        <f t="shared" si="229"/>
        <v>160</v>
      </c>
      <c r="C378" s="31">
        <f t="shared" si="230"/>
        <v>165083.24570207979</v>
      </c>
      <c r="D378" s="31"/>
      <c r="E378" s="31">
        <f t="shared" si="231"/>
        <v>-1273454.2035912427</v>
      </c>
      <c r="F378" s="31">
        <f t="shared" si="232"/>
        <v>-2298772.2762184711</v>
      </c>
      <c r="G378" s="31">
        <f t="shared" si="233"/>
        <v>-1536917.7288823123</v>
      </c>
      <c r="H378" s="31">
        <f t="shared" si="234"/>
        <v>-705772.08220182348</v>
      </c>
      <c r="I378" s="31">
        <f t="shared" si="235"/>
        <v>25034.924853869627</v>
      </c>
      <c r="J378" s="31">
        <f t="shared" si="236"/>
        <v>526989.44010508608</v>
      </c>
      <c r="K378" s="31">
        <f t="shared" si="237"/>
        <v>57912.579000202553</v>
      </c>
      <c r="L378" s="17"/>
      <c r="N378" s="32">
        <f t="shared" si="238"/>
        <v>80</v>
      </c>
      <c r="O378" s="32">
        <f t="shared" si="239"/>
        <v>0</v>
      </c>
      <c r="P378" s="32"/>
      <c r="Q378" s="32">
        <f t="shared" si="240"/>
        <v>-80</v>
      </c>
      <c r="R378" s="32">
        <f t="shared" si="241"/>
        <v>-160</v>
      </c>
      <c r="S378" s="32">
        <f t="shared" si="242"/>
        <v>-240</v>
      </c>
      <c r="T378" s="32">
        <f t="shared" si="243"/>
        <v>-320</v>
      </c>
      <c r="U378" s="32">
        <f t="shared" si="244"/>
        <v>-400</v>
      </c>
      <c r="V378" s="32">
        <f t="shared" si="245"/>
        <v>-480</v>
      </c>
      <c r="W378">
        <f t="shared" si="262"/>
        <v>80</v>
      </c>
      <c r="X378">
        <f t="shared" si="263"/>
        <v>0</v>
      </c>
      <c r="Y378">
        <f t="shared" si="264"/>
        <v>640</v>
      </c>
      <c r="Z378">
        <f t="shared" si="265"/>
        <v>560</v>
      </c>
      <c r="AA378">
        <f t="shared" si="266"/>
        <v>480</v>
      </c>
      <c r="AB378">
        <f t="shared" si="267"/>
        <v>400</v>
      </c>
      <c r="AC378">
        <f t="shared" si="268"/>
        <v>320</v>
      </c>
      <c r="AD378">
        <f t="shared" si="269"/>
        <v>240</v>
      </c>
      <c r="AF378">
        <f t="shared" si="312"/>
        <v>1.842212823869253</v>
      </c>
      <c r="AG378">
        <f t="shared" si="313"/>
        <v>0</v>
      </c>
      <c r="AH378">
        <f t="shared" si="314"/>
        <v>1.8422128238692539</v>
      </c>
      <c r="AI378">
        <f t="shared" si="315"/>
        <v>1.8639580369829267</v>
      </c>
      <c r="AJ378">
        <f t="shared" si="316"/>
        <v>2.1928148209430454</v>
      </c>
      <c r="AK378">
        <f t="shared" si="317"/>
        <v>0.67945878103390966</v>
      </c>
      <c r="AL378">
        <f t="shared" si="318"/>
        <v>0.67945878103391055</v>
      </c>
      <c r="AM378">
        <f t="shared" si="319"/>
        <v>2.1928148209430454</v>
      </c>
      <c r="AO378">
        <f t="shared" si="270"/>
        <v>3.6730327002747545E-2</v>
      </c>
      <c r="AP378">
        <f t="shared" si="271"/>
        <v>0</v>
      </c>
      <c r="AQ378">
        <f t="shared" si="272"/>
        <v>3.6730327002747566E-2</v>
      </c>
      <c r="AR378">
        <f t="shared" si="273"/>
        <v>3.7163886458018366E-2</v>
      </c>
      <c r="AS378">
        <f t="shared" si="274"/>
        <v>4.3720684378118144E-2</v>
      </c>
      <c r="AT378">
        <f t="shared" si="275"/>
        <v>1.3547155295470355E-2</v>
      </c>
      <c r="AU378">
        <f t="shared" si="276"/>
        <v>1.3547155295470374E-2</v>
      </c>
      <c r="AV378">
        <f t="shared" si="277"/>
        <v>4.3720684378118144E-2</v>
      </c>
      <c r="AX378" s="34">
        <f t="shared" si="278"/>
        <v>79460.142999999996</v>
      </c>
      <c r="AY378" s="34">
        <f t="shared" si="279"/>
        <v>79460.142999999996</v>
      </c>
      <c r="AZ378" s="34">
        <f t="shared" si="280"/>
        <v>0</v>
      </c>
      <c r="BA378" s="34">
        <f t="shared" si="281"/>
        <v>0</v>
      </c>
      <c r="BB378" s="34">
        <f t="shared" si="282"/>
        <v>5250206.2918418339</v>
      </c>
      <c r="BC378" s="34">
        <f t="shared" si="283"/>
        <v>16341663.788802205</v>
      </c>
      <c r="BD378" s="34">
        <f t="shared" si="284"/>
        <v>215535.91682225044</v>
      </c>
      <c r="BE378" s="34">
        <f t="shared" si="285"/>
        <v>62611.663229311765</v>
      </c>
      <c r="BG378" s="34">
        <f t="shared" si="286"/>
        <v>1584.288741376291</v>
      </c>
      <c r="BH378" s="34">
        <f t="shared" si="287"/>
        <v>1584.288741376291</v>
      </c>
      <c r="BI378" s="34">
        <f t="shared" si="288"/>
        <v>0</v>
      </c>
      <c r="BJ378" s="34">
        <f t="shared" si="289"/>
        <v>0</v>
      </c>
      <c r="BK378" s="34">
        <f t="shared" si="290"/>
        <v>104679.43303434507</v>
      </c>
      <c r="BL378" s="34">
        <f t="shared" si="291"/>
        <v>325822.64489450963</v>
      </c>
      <c r="BM378" s="34">
        <f t="shared" si="292"/>
        <v>4297.3887724278084</v>
      </c>
      <c r="BN378" s="34">
        <f t="shared" si="293"/>
        <v>1248.3611202794152</v>
      </c>
      <c r="BP378" s="34">
        <f t="shared" si="294"/>
        <v>166667.53444345607</v>
      </c>
      <c r="BQ378" s="34">
        <f t="shared" si="295"/>
        <v>-1271869.9148498664</v>
      </c>
      <c r="BR378" s="34">
        <f t="shared" si="296"/>
        <v>-2298772.2762184711</v>
      </c>
      <c r="BS378" s="34">
        <f t="shared" si="297"/>
        <v>-1536917.7288823123</v>
      </c>
      <c r="BT378" s="34">
        <f t="shared" si="298"/>
        <v>-601092.64916747843</v>
      </c>
      <c r="BU378" s="34">
        <f t="shared" si="299"/>
        <v>350857.56974837929</v>
      </c>
      <c r="BV378" s="34">
        <f t="shared" si="300"/>
        <v>531286.82887751388</v>
      </c>
      <c r="BW378" s="34">
        <f t="shared" si="301"/>
        <v>59160.940120481966</v>
      </c>
      <c r="BY378" s="22" t="e">
        <f t="shared" si="246"/>
        <v>#NUM!</v>
      </c>
      <c r="BZ378" s="22" t="e">
        <f t="shared" si="247"/>
        <v>#NUM!</v>
      </c>
      <c r="CA378" s="22" t="e">
        <f t="shared" si="248"/>
        <v>#NUM!</v>
      </c>
      <c r="CB378" s="22">
        <f t="shared" si="249"/>
        <v>-0.36441697924833949</v>
      </c>
      <c r="CC378" s="22" t="e">
        <f t="shared" si="250"/>
        <v>#NUM!</v>
      </c>
      <c r="CD378" s="22" t="e">
        <f t="shared" si="251"/>
        <v>#NUM!</v>
      </c>
      <c r="CE378" s="22" t="e">
        <f t="shared" si="252"/>
        <v>#NUM!</v>
      </c>
      <c r="CF378" s="22" t="e">
        <f t="shared" si="253"/>
        <v>#NUM!</v>
      </c>
      <c r="CI378" s="44">
        <f t="shared" si="302"/>
        <v>160</v>
      </c>
      <c r="CJ378" s="45">
        <f t="shared" si="303"/>
        <v>2.7925268031909272</v>
      </c>
      <c r="CM378" t="e">
        <f t="shared" si="254"/>
        <v>#NUM!</v>
      </c>
      <c r="CN378" t="e">
        <f t="shared" si="255"/>
        <v>#NUM!</v>
      </c>
      <c r="CO378" t="e">
        <f t="shared" si="256"/>
        <v>#NUM!</v>
      </c>
      <c r="CP378">
        <f t="shared" si="257"/>
        <v>1072466.0505414417</v>
      </c>
      <c r="CQ378" t="e">
        <f t="shared" si="258"/>
        <v>#NUM!</v>
      </c>
      <c r="CR378" t="e">
        <f t="shared" si="259"/>
        <v>#NUM!</v>
      </c>
      <c r="CS378" t="e">
        <f t="shared" si="260"/>
        <v>#NUM!</v>
      </c>
      <c r="CT378" t="e">
        <f t="shared" si="261"/>
        <v>#NUM!</v>
      </c>
      <c r="CW378" t="e">
        <f t="shared" si="304"/>
        <v>#NUM!</v>
      </c>
      <c r="CX378" t="e">
        <f t="shared" si="305"/>
        <v>#NUM!</v>
      </c>
      <c r="CY378" t="e">
        <f t="shared" si="306"/>
        <v>#NUM!</v>
      </c>
      <c r="CZ378">
        <f t="shared" si="307"/>
        <v>-1700687.893579172</v>
      </c>
      <c r="DA378" t="e">
        <f t="shared" si="308"/>
        <v>#NUM!</v>
      </c>
      <c r="DB378" t="e">
        <f t="shared" si="309"/>
        <v>#NUM!</v>
      </c>
      <c r="DC378" t="e">
        <f t="shared" si="310"/>
        <v>#NUM!</v>
      </c>
      <c r="DD378" t="e">
        <f t="shared" si="311"/>
        <v>#NUM!</v>
      </c>
    </row>
    <row r="379" spans="2:108">
      <c r="B379" s="30">
        <f t="shared" si="229"/>
        <v>162</v>
      </c>
      <c r="C379" s="31">
        <f t="shared" si="230"/>
        <v>160407.02341556721</v>
      </c>
      <c r="D379" s="31"/>
      <c r="E379" s="31">
        <f t="shared" si="231"/>
        <v>-1218119.4046119736</v>
      </c>
      <c r="F379" s="31">
        <f t="shared" si="232"/>
        <v>-2257941.2613424752</v>
      </c>
      <c r="G379" s="31">
        <f t="shared" si="233"/>
        <v>-1555561.6056111511</v>
      </c>
      <c r="H379" s="31">
        <f t="shared" si="234"/>
        <v>-796089.94989961211</v>
      </c>
      <c r="I379" s="31">
        <f t="shared" si="235"/>
        <v>-134381.79427120381</v>
      </c>
      <c r="J379" s="31">
        <f t="shared" si="236"/>
        <v>426667.48317944066</v>
      </c>
      <c r="K379" s="31">
        <f t="shared" si="237"/>
        <v>61365.376872942863</v>
      </c>
      <c r="L379" s="17"/>
      <c r="N379" s="32">
        <f t="shared" si="238"/>
        <v>82</v>
      </c>
      <c r="O379" s="32">
        <f t="shared" si="239"/>
        <v>2</v>
      </c>
      <c r="P379" s="32"/>
      <c r="Q379" s="32">
        <f t="shared" si="240"/>
        <v>-78</v>
      </c>
      <c r="R379" s="32">
        <f t="shared" si="241"/>
        <v>-158</v>
      </c>
      <c r="S379" s="32">
        <f t="shared" si="242"/>
        <v>-238</v>
      </c>
      <c r="T379" s="32">
        <f t="shared" si="243"/>
        <v>-318</v>
      </c>
      <c r="U379" s="32">
        <f t="shared" si="244"/>
        <v>-398</v>
      </c>
      <c r="V379" s="32">
        <f t="shared" si="245"/>
        <v>-478</v>
      </c>
      <c r="W379">
        <f t="shared" si="262"/>
        <v>82</v>
      </c>
      <c r="X379">
        <f t="shared" si="263"/>
        <v>2</v>
      </c>
      <c r="Y379">
        <f t="shared" si="264"/>
        <v>642</v>
      </c>
      <c r="Z379">
        <f t="shared" si="265"/>
        <v>562</v>
      </c>
      <c r="AA379">
        <f t="shared" si="266"/>
        <v>482</v>
      </c>
      <c r="AB379">
        <f t="shared" si="267"/>
        <v>402</v>
      </c>
      <c r="AC379">
        <f t="shared" si="268"/>
        <v>322</v>
      </c>
      <c r="AD379">
        <f t="shared" si="269"/>
        <v>242</v>
      </c>
      <c r="AF379">
        <f t="shared" si="312"/>
        <v>1.8852595288683751</v>
      </c>
      <c r="AG379">
        <f t="shared" si="313"/>
        <v>1.9311162320931863E-3</v>
      </c>
      <c r="AH379">
        <f t="shared" si="314"/>
        <v>1.7967470859975365</v>
      </c>
      <c r="AI379">
        <f t="shared" si="315"/>
        <v>1.8794012947335381</v>
      </c>
      <c r="AJ379">
        <f t="shared" si="316"/>
        <v>2.1844048535868117</v>
      </c>
      <c r="AK379">
        <f t="shared" si="317"/>
        <v>0.73926338913791534</v>
      </c>
      <c r="AL379">
        <f t="shared" si="318"/>
        <v>0.62096881828417749</v>
      </c>
      <c r="AM379">
        <f t="shared" si="319"/>
        <v>2.1992936720671858</v>
      </c>
      <c r="AO379">
        <f t="shared" si="270"/>
        <v>3.758859893013957E-2</v>
      </c>
      <c r="AP379">
        <f t="shared" si="271"/>
        <v>3.8502897041026466E-5</v>
      </c>
      <c r="AQ379">
        <f t="shared" si="272"/>
        <v>3.58238240201324E-2</v>
      </c>
      <c r="AR379">
        <f t="shared" si="273"/>
        <v>3.7471796543008598E-2</v>
      </c>
      <c r="AS379">
        <f t="shared" si="274"/>
        <v>4.3553005135484227E-2</v>
      </c>
      <c r="AT379">
        <f t="shared" si="275"/>
        <v>1.4739548912249994E-2</v>
      </c>
      <c r="AU379">
        <f t="shared" si="276"/>
        <v>1.2380973283088131E-2</v>
      </c>
      <c r="AV379">
        <f t="shared" si="277"/>
        <v>4.3849860723711047E-2</v>
      </c>
      <c r="AX379" s="34">
        <f t="shared" si="278"/>
        <v>79460.142999999996</v>
      </c>
      <c r="AY379" s="34">
        <f t="shared" si="279"/>
        <v>79460.142999999996</v>
      </c>
      <c r="AZ379" s="34">
        <f t="shared" si="280"/>
        <v>0</v>
      </c>
      <c r="BA379" s="34">
        <f t="shared" si="281"/>
        <v>0</v>
      </c>
      <c r="BB379" s="34">
        <f t="shared" si="282"/>
        <v>5271985.9619208993</v>
      </c>
      <c r="BC379" s="34">
        <f t="shared" si="283"/>
        <v>15216504.76087397</v>
      </c>
      <c r="BD379" s="34">
        <f t="shared" si="284"/>
        <v>233613.6654616055</v>
      </c>
      <c r="BE379" s="34">
        <f t="shared" si="285"/>
        <v>62395.285046128047</v>
      </c>
      <c r="BG379" s="34">
        <f t="shared" si="286"/>
        <v>1584.288741376291</v>
      </c>
      <c r="BH379" s="34">
        <f t="shared" si="287"/>
        <v>1584.288741376291</v>
      </c>
      <c r="BI379" s="34">
        <f t="shared" si="288"/>
        <v>0</v>
      </c>
      <c r="BJ379" s="34">
        <f t="shared" si="289"/>
        <v>0</v>
      </c>
      <c r="BK379" s="34">
        <f t="shared" si="290"/>
        <v>105113.67949797343</v>
      </c>
      <c r="BL379" s="34">
        <f t="shared" si="291"/>
        <v>303389.04846611415</v>
      </c>
      <c r="BM379" s="34">
        <f t="shared" si="292"/>
        <v>4657.8257482178069</v>
      </c>
      <c r="BN379" s="34">
        <f t="shared" si="293"/>
        <v>1244.0469382687256</v>
      </c>
      <c r="BP379" s="34">
        <f t="shared" si="294"/>
        <v>161991.31215694349</v>
      </c>
      <c r="BQ379" s="34">
        <f t="shared" si="295"/>
        <v>-1216535.1158705973</v>
      </c>
      <c r="BR379" s="34">
        <f t="shared" si="296"/>
        <v>-2257941.2613424752</v>
      </c>
      <c r="BS379" s="34">
        <f t="shared" si="297"/>
        <v>-1555561.6056111511</v>
      </c>
      <c r="BT379" s="34">
        <f t="shared" si="298"/>
        <v>-690976.2704016387</v>
      </c>
      <c r="BU379" s="34">
        <f t="shared" si="299"/>
        <v>169007.25419491035</v>
      </c>
      <c r="BV379" s="34">
        <f t="shared" si="300"/>
        <v>431325.30892765848</v>
      </c>
      <c r="BW379" s="34">
        <f t="shared" si="301"/>
        <v>62609.423811211585</v>
      </c>
      <c r="BY379" s="22" t="e">
        <f t="shared" si="246"/>
        <v>#NUM!</v>
      </c>
      <c r="BZ379" s="22" t="e">
        <f t="shared" si="247"/>
        <v>#NUM!</v>
      </c>
      <c r="CA379" s="22" t="e">
        <f t="shared" si="248"/>
        <v>#NUM!</v>
      </c>
      <c r="CB379" s="22">
        <f t="shared" si="249"/>
        <v>-0.21020887502615418</v>
      </c>
      <c r="CC379" s="22" t="e">
        <f t="shared" si="250"/>
        <v>#NUM!</v>
      </c>
      <c r="CD379" s="22" t="e">
        <f t="shared" si="251"/>
        <v>#NUM!</v>
      </c>
      <c r="CE379" s="22" t="e">
        <f t="shared" si="252"/>
        <v>#NUM!</v>
      </c>
      <c r="CF379" s="22" t="e">
        <f t="shared" si="253"/>
        <v>#NUM!</v>
      </c>
      <c r="CI379" s="44">
        <f t="shared" si="302"/>
        <v>162</v>
      </c>
      <c r="CJ379" s="45">
        <f t="shared" si="303"/>
        <v>2.8274333882308138</v>
      </c>
      <c r="CM379" t="e">
        <f t="shared" si="254"/>
        <v>#NUM!</v>
      </c>
      <c r="CN379" t="e">
        <f t="shared" si="255"/>
        <v>#NUM!</v>
      </c>
      <c r="CO379" t="e">
        <f t="shared" si="256"/>
        <v>#NUM!</v>
      </c>
      <c r="CP379">
        <f t="shared" si="257"/>
        <v>747685.31892722833</v>
      </c>
      <c r="CQ379" t="e">
        <f t="shared" si="258"/>
        <v>#NUM!</v>
      </c>
      <c r="CR379" t="e">
        <f t="shared" si="259"/>
        <v>#NUM!</v>
      </c>
      <c r="CS379" t="e">
        <f t="shared" si="260"/>
        <v>#NUM!</v>
      </c>
      <c r="CT379" t="e">
        <f t="shared" si="261"/>
        <v>#NUM!</v>
      </c>
      <c r="CW379" t="e">
        <f t="shared" si="304"/>
        <v>#NUM!</v>
      </c>
      <c r="CX379" t="e">
        <f t="shared" si="305"/>
        <v>#NUM!</v>
      </c>
      <c r="CY379" t="e">
        <f t="shared" si="306"/>
        <v>#NUM!</v>
      </c>
      <c r="CZ379">
        <f t="shared" si="307"/>
        <v>-1613124.5204829171</v>
      </c>
      <c r="DA379" t="e">
        <f t="shared" si="308"/>
        <v>#NUM!</v>
      </c>
      <c r="DB379" t="e">
        <f t="shared" si="309"/>
        <v>#NUM!</v>
      </c>
      <c r="DC379" t="e">
        <f t="shared" si="310"/>
        <v>#NUM!</v>
      </c>
      <c r="DD379" t="e">
        <f t="shared" si="311"/>
        <v>#NUM!</v>
      </c>
    </row>
    <row r="380" spans="2:108">
      <c r="B380" s="30">
        <f t="shared" si="229"/>
        <v>164</v>
      </c>
      <c r="C380" s="31">
        <f t="shared" si="230"/>
        <v>155369.00163625859</v>
      </c>
      <c r="D380" s="31"/>
      <c r="E380" s="31">
        <f t="shared" si="231"/>
        <v>-1156960.2731609857</v>
      </c>
      <c r="F380" s="31">
        <f t="shared" si="232"/>
        <v>-2206698.3421714492</v>
      </c>
      <c r="G380" s="31">
        <f t="shared" si="233"/>
        <v>-1567418.443772258</v>
      </c>
      <c r="H380" s="31">
        <f t="shared" si="234"/>
        <v>-883153.43902914831</v>
      </c>
      <c r="I380" s="31">
        <f t="shared" si="235"/>
        <v>-293308.48146556137</v>
      </c>
      <c r="J380" s="31">
        <f t="shared" si="236"/>
        <v>324638.65897328366</v>
      </c>
      <c r="K380" s="31">
        <f t="shared" si="237"/>
        <v>65253.523265577394</v>
      </c>
      <c r="L380" s="17"/>
      <c r="N380" s="32">
        <f t="shared" si="238"/>
        <v>84</v>
      </c>
      <c r="O380" s="32">
        <f t="shared" si="239"/>
        <v>4</v>
      </c>
      <c r="P380" s="32"/>
      <c r="Q380" s="32">
        <f t="shared" si="240"/>
        <v>-76</v>
      </c>
      <c r="R380" s="32">
        <f t="shared" si="241"/>
        <v>-156</v>
      </c>
      <c r="S380" s="32">
        <f t="shared" si="242"/>
        <v>-236</v>
      </c>
      <c r="T380" s="32">
        <f t="shared" si="243"/>
        <v>-316</v>
      </c>
      <c r="U380" s="32">
        <f t="shared" si="244"/>
        <v>-396</v>
      </c>
      <c r="V380" s="32">
        <f t="shared" si="245"/>
        <v>-476</v>
      </c>
      <c r="W380">
        <f t="shared" si="262"/>
        <v>84</v>
      </c>
      <c r="X380">
        <f t="shared" si="263"/>
        <v>4</v>
      </c>
      <c r="Y380">
        <f t="shared" si="264"/>
        <v>644</v>
      </c>
      <c r="Z380">
        <f t="shared" si="265"/>
        <v>564</v>
      </c>
      <c r="AA380">
        <f t="shared" si="266"/>
        <v>484</v>
      </c>
      <c r="AB380">
        <f t="shared" si="267"/>
        <v>404</v>
      </c>
      <c r="AC380">
        <f t="shared" si="268"/>
        <v>324</v>
      </c>
      <c r="AD380">
        <f t="shared" si="269"/>
        <v>244</v>
      </c>
      <c r="AF380">
        <f t="shared" si="312"/>
        <v>1.9257898664960413</v>
      </c>
      <c r="AG380">
        <f t="shared" si="313"/>
        <v>7.7170425569269554E-3</v>
      </c>
      <c r="AH380">
        <f t="shared" si="314"/>
        <v>1.7489721247095424</v>
      </c>
      <c r="AI380">
        <f t="shared" si="315"/>
        <v>1.8958329248871248</v>
      </c>
      <c r="AJ380">
        <f t="shared" si="316"/>
        <v>2.1742022758187214</v>
      </c>
      <c r="AK380">
        <f t="shared" si="317"/>
        <v>0.80016593063421038</v>
      </c>
      <c r="AL380">
        <f t="shared" si="318"/>
        <v>0.56400685050292487</v>
      </c>
      <c r="AM380">
        <f t="shared" si="319"/>
        <v>2.2037103235104425</v>
      </c>
      <c r="AO380">
        <f t="shared" si="270"/>
        <v>3.8396699131868273E-2</v>
      </c>
      <c r="AP380">
        <f t="shared" si="271"/>
        <v>1.5386359976297904E-4</v>
      </c>
      <c r="AQ380">
        <f t="shared" si="272"/>
        <v>3.487127938038443E-2</v>
      </c>
      <c r="AR380">
        <f t="shared" si="273"/>
        <v>3.77994129513353E-2</v>
      </c>
      <c r="AS380">
        <f t="shared" si="274"/>
        <v>4.334958454648527E-2</v>
      </c>
      <c r="AT380">
        <f t="shared" si="275"/>
        <v>1.5953833296482513E-2</v>
      </c>
      <c r="AU380">
        <f t="shared" si="276"/>
        <v>1.1245256673032727E-2</v>
      </c>
      <c r="AV380">
        <f t="shared" si="277"/>
        <v>4.3937920609988051E-2</v>
      </c>
      <c r="AX380" s="34">
        <f t="shared" si="278"/>
        <v>79460.142999999996</v>
      </c>
      <c r="AY380" s="34">
        <f t="shared" si="279"/>
        <v>79460.142999999996</v>
      </c>
      <c r="AZ380" s="34">
        <f t="shared" si="280"/>
        <v>0</v>
      </c>
      <c r="BA380" s="34">
        <f t="shared" si="281"/>
        <v>0</v>
      </c>
      <c r="BB380" s="34">
        <f t="shared" si="282"/>
        <v>5298628.0447060456</v>
      </c>
      <c r="BC380" s="34">
        <f t="shared" si="283"/>
        <v>14206796.135824367</v>
      </c>
      <c r="BD380" s="34">
        <f t="shared" si="284"/>
        <v>253918.53130158765</v>
      </c>
      <c r="BE380" s="34">
        <f t="shared" si="285"/>
        <v>62248.52432702636</v>
      </c>
      <c r="BG380" s="34">
        <f t="shared" si="286"/>
        <v>1584.288741376291</v>
      </c>
      <c r="BH380" s="34">
        <f t="shared" si="287"/>
        <v>1584.288741376291</v>
      </c>
      <c r="BI380" s="34">
        <f t="shared" si="288"/>
        <v>0</v>
      </c>
      <c r="BJ380" s="34">
        <f t="shared" si="289"/>
        <v>0</v>
      </c>
      <c r="BK380" s="34">
        <f t="shared" si="290"/>
        <v>105644.87350555685</v>
      </c>
      <c r="BL380" s="34">
        <f t="shared" si="291"/>
        <v>283257.32020158513</v>
      </c>
      <c r="BM380" s="34">
        <f t="shared" si="292"/>
        <v>5062.6673345894769</v>
      </c>
      <c r="BN380" s="34">
        <f t="shared" si="293"/>
        <v>1241.1208001298969</v>
      </c>
      <c r="BP380" s="34">
        <f t="shared" si="294"/>
        <v>156953.29037763487</v>
      </c>
      <c r="BQ380" s="34">
        <f t="shared" si="295"/>
        <v>-1155375.9844196094</v>
      </c>
      <c r="BR380" s="34">
        <f t="shared" si="296"/>
        <v>-2206698.3421714492</v>
      </c>
      <c r="BS380" s="34">
        <f t="shared" si="297"/>
        <v>-1567418.443772258</v>
      </c>
      <c r="BT380" s="34">
        <f t="shared" si="298"/>
        <v>-777508.56552359147</v>
      </c>
      <c r="BU380" s="34">
        <f t="shared" si="299"/>
        <v>-10051.161263976246</v>
      </c>
      <c r="BV380" s="34">
        <f t="shared" si="300"/>
        <v>329701.32630787313</v>
      </c>
      <c r="BW380" s="34">
        <f t="shared" si="301"/>
        <v>66494.644065707296</v>
      </c>
      <c r="BY380" s="22" t="e">
        <f t="shared" si="246"/>
        <v>#NUM!</v>
      </c>
      <c r="BZ380" s="22" t="e">
        <f t="shared" si="247"/>
        <v>#NUM!</v>
      </c>
      <c r="CA380" s="22" t="e">
        <f t="shared" si="248"/>
        <v>#NUM!</v>
      </c>
      <c r="CB380" s="22">
        <f t="shared" si="249"/>
        <v>-6.0706798004714027E-2</v>
      </c>
      <c r="CC380" s="22" t="e">
        <f t="shared" si="250"/>
        <v>#NUM!</v>
      </c>
      <c r="CD380" s="22" t="e">
        <f t="shared" si="251"/>
        <v>#NUM!</v>
      </c>
      <c r="CE380" s="22" t="e">
        <f t="shared" si="252"/>
        <v>#NUM!</v>
      </c>
      <c r="CF380" s="22" t="e">
        <f t="shared" si="253"/>
        <v>#NUM!</v>
      </c>
      <c r="CI380" s="44">
        <f t="shared" si="302"/>
        <v>164</v>
      </c>
      <c r="CJ380" s="45">
        <f t="shared" si="303"/>
        <v>2.8623399732707004</v>
      </c>
      <c r="CM380" t="e">
        <f t="shared" si="254"/>
        <v>#NUM!</v>
      </c>
      <c r="CN380" t="e">
        <f t="shared" si="255"/>
        <v>#NUM!</v>
      </c>
      <c r="CO380" t="e">
        <f t="shared" si="256"/>
        <v>#NUM!</v>
      </c>
      <c r="CP380">
        <f t="shared" si="257"/>
        <v>528909.80142677203</v>
      </c>
      <c r="CQ380" t="e">
        <f t="shared" si="258"/>
        <v>#NUM!</v>
      </c>
      <c r="CR380" t="e">
        <f t="shared" si="259"/>
        <v>#NUM!</v>
      </c>
      <c r="CS380" t="e">
        <f t="shared" si="260"/>
        <v>#NUM!</v>
      </c>
      <c r="CT380" t="e">
        <f t="shared" si="261"/>
        <v>#NUM!</v>
      </c>
      <c r="CW380" t="e">
        <f t="shared" si="304"/>
        <v>#NUM!</v>
      </c>
      <c r="CX380" t="e">
        <f t="shared" si="305"/>
        <v>#NUM!</v>
      </c>
      <c r="CY380" t="e">
        <f t="shared" si="306"/>
        <v>#NUM!</v>
      </c>
      <c r="CZ380">
        <f t="shared" si="307"/>
        <v>-1528478.850478444</v>
      </c>
      <c r="DA380" t="e">
        <f t="shared" si="308"/>
        <v>#NUM!</v>
      </c>
      <c r="DB380" t="e">
        <f t="shared" si="309"/>
        <v>#NUM!</v>
      </c>
      <c r="DC380" t="e">
        <f t="shared" si="310"/>
        <v>#NUM!</v>
      </c>
      <c r="DD380" t="e">
        <f t="shared" si="311"/>
        <v>#NUM!</v>
      </c>
    </row>
    <row r="381" spans="2:108">
      <c r="B381" s="30">
        <f t="shared" si="229"/>
        <v>166</v>
      </c>
      <c r="C381" s="31">
        <f t="shared" si="230"/>
        <v>150016.90934394396</v>
      </c>
      <c r="D381" s="31"/>
      <c r="E381" s="31">
        <f t="shared" si="231"/>
        <v>-1090247.33239187</v>
      </c>
      <c r="F381" s="31">
        <f t="shared" si="232"/>
        <v>-2145274.3158656084</v>
      </c>
      <c r="G381" s="31">
        <f t="shared" si="233"/>
        <v>-1572429.0312646034</v>
      </c>
      <c r="H381" s="31">
        <f t="shared" si="234"/>
        <v>-966555.02162254322</v>
      </c>
      <c r="I381" s="31">
        <f t="shared" si="235"/>
        <v>-450997.79741108941</v>
      </c>
      <c r="J381" s="31">
        <f t="shared" si="236"/>
        <v>221375.41064079068</v>
      </c>
      <c r="K381" s="31">
        <f t="shared" si="237"/>
        <v>69547.274132130769</v>
      </c>
      <c r="L381" s="17"/>
      <c r="N381" s="32">
        <f t="shared" si="238"/>
        <v>86</v>
      </c>
      <c r="O381" s="32">
        <f t="shared" si="239"/>
        <v>6</v>
      </c>
      <c r="P381" s="32"/>
      <c r="Q381" s="32">
        <f t="shared" si="240"/>
        <v>-74</v>
      </c>
      <c r="R381" s="32">
        <f t="shared" si="241"/>
        <v>-154</v>
      </c>
      <c r="S381" s="32">
        <f t="shared" si="242"/>
        <v>-234</v>
      </c>
      <c r="T381" s="32">
        <f t="shared" si="243"/>
        <v>-314</v>
      </c>
      <c r="U381" s="32">
        <f t="shared" si="244"/>
        <v>-394</v>
      </c>
      <c r="V381" s="32">
        <f t="shared" si="245"/>
        <v>-474</v>
      </c>
      <c r="W381">
        <f t="shared" si="262"/>
        <v>86</v>
      </c>
      <c r="X381">
        <f t="shared" si="263"/>
        <v>6</v>
      </c>
      <c r="Y381">
        <f t="shared" si="264"/>
        <v>646</v>
      </c>
      <c r="Z381">
        <f t="shared" si="265"/>
        <v>566</v>
      </c>
      <c r="AA381">
        <f t="shared" si="266"/>
        <v>486</v>
      </c>
      <c r="AB381">
        <f t="shared" si="267"/>
        <v>406</v>
      </c>
      <c r="AC381">
        <f t="shared" si="268"/>
        <v>326</v>
      </c>
      <c r="AD381">
        <f t="shared" si="269"/>
        <v>246</v>
      </c>
      <c r="AF381">
        <f t="shared" si="312"/>
        <v>1.9637193144912761</v>
      </c>
      <c r="AG381">
        <f t="shared" si="313"/>
        <v>1.7335545601780158E-2</v>
      </c>
      <c r="AH381">
        <f t="shared" si="314"/>
        <v>1.6990098255216373</v>
      </c>
      <c r="AI381">
        <f t="shared" si="315"/>
        <v>1.9131284146132708</v>
      </c>
      <c r="AJ381">
        <f t="shared" si="316"/>
        <v>2.1623522222147149</v>
      </c>
      <c r="AK381">
        <f t="shared" si="317"/>
        <v>0.86194729606231391</v>
      </c>
      <c r="AL381">
        <f t="shared" si="318"/>
        <v>0.50878191278154306</v>
      </c>
      <c r="AM381">
        <f t="shared" si="319"/>
        <v>2.205941874069596</v>
      </c>
      <c r="AO381">
        <f t="shared" si="270"/>
        <v>3.9152942389893468E-2</v>
      </c>
      <c r="AP381">
        <f t="shared" si="271"/>
        <v>3.456388157080913E-4</v>
      </c>
      <c r="AQ381">
        <f t="shared" si="272"/>
        <v>3.387512325596527E-2</v>
      </c>
      <c r="AR381">
        <f t="shared" si="273"/>
        <v>3.8144253126738997E-2</v>
      </c>
      <c r="AS381">
        <f t="shared" si="274"/>
        <v>4.3113316326963774E-2</v>
      </c>
      <c r="AT381">
        <f t="shared" si="275"/>
        <v>1.7185639809523885E-2</v>
      </c>
      <c r="AU381">
        <f t="shared" si="276"/>
        <v>1.0144173239603819E-2</v>
      </c>
      <c r="AV381">
        <f t="shared" si="277"/>
        <v>4.3982413613564433E-2</v>
      </c>
      <c r="AX381" s="34">
        <f t="shared" si="278"/>
        <v>79460.142999999996</v>
      </c>
      <c r="AY381" s="34">
        <f t="shared" si="279"/>
        <v>79460.142999999996</v>
      </c>
      <c r="AZ381" s="34">
        <f t="shared" si="280"/>
        <v>0</v>
      </c>
      <c r="BA381" s="34">
        <f t="shared" si="281"/>
        <v>0</v>
      </c>
      <c r="BB381" s="34">
        <f t="shared" si="282"/>
        <v>5329878.9587199995</v>
      </c>
      <c r="BC381" s="34">
        <f t="shared" si="283"/>
        <v>13299801.974126812</v>
      </c>
      <c r="BD381" s="34">
        <f t="shared" si="284"/>
        <v>276731.33258496749</v>
      </c>
      <c r="BE381" s="34">
        <f t="shared" si="285"/>
        <v>62174.600557834434</v>
      </c>
      <c r="BG381" s="34">
        <f t="shared" si="286"/>
        <v>1584.288741376291</v>
      </c>
      <c r="BH381" s="34">
        <f t="shared" si="287"/>
        <v>1584.288741376291</v>
      </c>
      <c r="BI381" s="34">
        <f t="shared" si="288"/>
        <v>0</v>
      </c>
      <c r="BJ381" s="34">
        <f t="shared" si="289"/>
        <v>0</v>
      </c>
      <c r="BK381" s="34">
        <f t="shared" si="290"/>
        <v>106267.95910999663</v>
      </c>
      <c r="BL381" s="34">
        <f t="shared" si="291"/>
        <v>265173.52894951723</v>
      </c>
      <c r="BM381" s="34">
        <f t="shared" si="292"/>
        <v>5517.5125295259277</v>
      </c>
      <c r="BN381" s="34">
        <f t="shared" si="293"/>
        <v>1239.6468964741878</v>
      </c>
      <c r="BP381" s="34">
        <f t="shared" si="294"/>
        <v>151601.19808532024</v>
      </c>
      <c r="BQ381" s="34">
        <f t="shared" si="295"/>
        <v>-1088663.0436504937</v>
      </c>
      <c r="BR381" s="34">
        <f t="shared" si="296"/>
        <v>-2145274.3158656084</v>
      </c>
      <c r="BS381" s="34">
        <f t="shared" si="297"/>
        <v>-1572429.0312646034</v>
      </c>
      <c r="BT381" s="34">
        <f t="shared" si="298"/>
        <v>-860287.06251254654</v>
      </c>
      <c r="BU381" s="34">
        <f t="shared" si="299"/>
        <v>-185824.26846157218</v>
      </c>
      <c r="BV381" s="34">
        <f t="shared" si="300"/>
        <v>226892.92317031662</v>
      </c>
      <c r="BW381" s="34">
        <f t="shared" si="301"/>
        <v>70786.921028604964</v>
      </c>
      <c r="BY381" s="22" t="e">
        <f t="shared" si="246"/>
        <v>#NUM!</v>
      </c>
      <c r="BZ381" s="22" t="e">
        <f t="shared" si="247"/>
        <v>#NUM!</v>
      </c>
      <c r="CA381" s="22" t="e">
        <f t="shared" si="248"/>
        <v>#NUM!</v>
      </c>
      <c r="CB381" s="22">
        <f t="shared" si="249"/>
        <v>8.7510714713732424E-2</v>
      </c>
      <c r="CC381" s="22" t="e">
        <f t="shared" si="250"/>
        <v>#NUM!</v>
      </c>
      <c r="CD381" s="22" t="e">
        <f t="shared" si="251"/>
        <v>#NUM!</v>
      </c>
      <c r="CE381" s="22" t="e">
        <f t="shared" si="252"/>
        <v>#NUM!</v>
      </c>
      <c r="CF381" s="22" t="e">
        <f t="shared" si="253"/>
        <v>#NUM!</v>
      </c>
      <c r="CI381" s="44">
        <f t="shared" si="302"/>
        <v>166</v>
      </c>
      <c r="CJ381" s="45">
        <f t="shared" si="303"/>
        <v>2.8972465583105871</v>
      </c>
      <c r="CM381" t="e">
        <f t="shared" si="254"/>
        <v>#NUM!</v>
      </c>
      <c r="CN381" t="e">
        <f t="shared" si="255"/>
        <v>#NUM!</v>
      </c>
      <c r="CO381" t="e">
        <f t="shared" si="256"/>
        <v>#NUM!</v>
      </c>
      <c r="CP381">
        <f t="shared" si="257"/>
        <v>352096.51274238131</v>
      </c>
      <c r="CQ381" t="e">
        <f t="shared" si="258"/>
        <v>#NUM!</v>
      </c>
      <c r="CR381" t="e">
        <f t="shared" si="259"/>
        <v>#NUM!</v>
      </c>
      <c r="CS381" t="e">
        <f t="shared" si="260"/>
        <v>#NUM!</v>
      </c>
      <c r="CT381" t="e">
        <f t="shared" si="261"/>
        <v>#NUM!</v>
      </c>
      <c r="CW381" t="e">
        <f t="shared" si="304"/>
        <v>#NUM!</v>
      </c>
      <c r="CX381" t="e">
        <f t="shared" si="305"/>
        <v>#NUM!</v>
      </c>
      <c r="CY381" t="e">
        <f t="shared" si="306"/>
        <v>#NUM!</v>
      </c>
      <c r="CZ381">
        <f t="shared" si="307"/>
        <v>-1437248.8067162447</v>
      </c>
      <c r="DA381" t="e">
        <f t="shared" si="308"/>
        <v>#NUM!</v>
      </c>
      <c r="DB381" t="e">
        <f t="shared" si="309"/>
        <v>#NUM!</v>
      </c>
      <c r="DC381" t="e">
        <f t="shared" si="310"/>
        <v>#NUM!</v>
      </c>
      <c r="DD381" t="e">
        <f t="shared" si="311"/>
        <v>#NUM!</v>
      </c>
    </row>
    <row r="382" spans="2:108">
      <c r="B382" s="30">
        <f t="shared" si="229"/>
        <v>168</v>
      </c>
      <c r="C382" s="31">
        <f t="shared" si="230"/>
        <v>144399.46606750178</v>
      </c>
      <c r="D382" s="31"/>
      <c r="E382" s="31">
        <f t="shared" si="231"/>
        <v>-1018278.0621983767</v>
      </c>
      <c r="F382" s="31">
        <f t="shared" si="232"/>
        <v>-2073948.8868174935</v>
      </c>
      <c r="G382" s="31">
        <f t="shared" si="233"/>
        <v>-1570566.5476726056</v>
      </c>
      <c r="H382" s="31">
        <f t="shared" si="234"/>
        <v>-1045904.229523789</v>
      </c>
      <c r="I382" s="31">
        <f t="shared" si="235"/>
        <v>-606708.19770513813</v>
      </c>
      <c r="J382" s="31">
        <f t="shared" si="236"/>
        <v>117355.77233764916</v>
      </c>
      <c r="K382" s="31">
        <f t="shared" si="237"/>
        <v>74214.027873162602</v>
      </c>
      <c r="L382" s="17"/>
      <c r="N382" s="32">
        <f t="shared" si="238"/>
        <v>88</v>
      </c>
      <c r="O382" s="32">
        <f t="shared" si="239"/>
        <v>8</v>
      </c>
      <c r="P382" s="32"/>
      <c r="Q382" s="32">
        <f t="shared" si="240"/>
        <v>-72</v>
      </c>
      <c r="R382" s="32">
        <f t="shared" si="241"/>
        <v>-152</v>
      </c>
      <c r="S382" s="32">
        <f t="shared" si="242"/>
        <v>-232</v>
      </c>
      <c r="T382" s="32">
        <f t="shared" si="243"/>
        <v>-312</v>
      </c>
      <c r="U382" s="32">
        <f t="shared" si="244"/>
        <v>-392</v>
      </c>
      <c r="V382" s="32">
        <f t="shared" si="245"/>
        <v>-472</v>
      </c>
      <c r="W382">
        <f t="shared" si="262"/>
        <v>88</v>
      </c>
      <c r="X382">
        <f t="shared" si="263"/>
        <v>8</v>
      </c>
      <c r="Y382">
        <f t="shared" si="264"/>
        <v>648</v>
      </c>
      <c r="Z382">
        <f t="shared" si="265"/>
        <v>568</v>
      </c>
      <c r="AA382">
        <f t="shared" si="266"/>
        <v>488</v>
      </c>
      <c r="AB382">
        <f t="shared" si="267"/>
        <v>408</v>
      </c>
      <c r="AC382">
        <f t="shared" si="268"/>
        <v>328</v>
      </c>
      <c r="AD382">
        <f t="shared" si="269"/>
        <v>248</v>
      </c>
      <c r="AF382">
        <f t="shared" si="312"/>
        <v>1.9989764370180392</v>
      </c>
      <c r="AG382">
        <f t="shared" si="313"/>
        <v>3.0749682056067203E-2</v>
      </c>
      <c r="AH382">
        <f t="shared" si="314"/>
        <v>1.6469936912733909</v>
      </c>
      <c r="AI382">
        <f t="shared" si="315"/>
        <v>1.9311554141476297</v>
      </c>
      <c r="AJ382">
        <f t="shared" si="316"/>
        <v>2.1490056327602707</v>
      </c>
      <c r="AK382">
        <f t="shared" si="317"/>
        <v>0.92438695139691596</v>
      </c>
      <c r="AL382">
        <f t="shared" si="318"/>
        <v>0.4554977907204214</v>
      </c>
      <c r="AM382">
        <f t="shared" si="319"/>
        <v>2.2058743270697532</v>
      </c>
      <c r="AO382">
        <f t="shared" si="270"/>
        <v>3.9855904405359195E-2</v>
      </c>
      <c r="AP382">
        <f t="shared" si="271"/>
        <v>6.1309196338002849E-4</v>
      </c>
      <c r="AQ382">
        <f t="shared" si="272"/>
        <v>3.2838017447341016E-2</v>
      </c>
      <c r="AR382">
        <f t="shared" si="273"/>
        <v>3.8503678258947488E-2</v>
      </c>
      <c r="AS382">
        <f t="shared" si="274"/>
        <v>4.2847209941924327E-2</v>
      </c>
      <c r="AT382">
        <f t="shared" si="275"/>
        <v>1.8430571409534042E-2</v>
      </c>
      <c r="AU382">
        <f t="shared" si="276"/>
        <v>9.0817860919296042E-3</v>
      </c>
      <c r="AV382">
        <f t="shared" si="277"/>
        <v>4.3981066850931949E-2</v>
      </c>
      <c r="AX382" s="34">
        <f t="shared" si="278"/>
        <v>79460.142999999996</v>
      </c>
      <c r="AY382" s="34">
        <f t="shared" si="279"/>
        <v>79460.142999999996</v>
      </c>
      <c r="AZ382" s="34">
        <f t="shared" si="280"/>
        <v>0</v>
      </c>
      <c r="BA382" s="34">
        <f t="shared" si="281"/>
        <v>0</v>
      </c>
      <c r="BB382" s="34">
        <f t="shared" si="282"/>
        <v>5365477.3832405386</v>
      </c>
      <c r="BC382" s="34">
        <f t="shared" si="283"/>
        <v>12484157.341964556</v>
      </c>
      <c r="BD382" s="34">
        <f t="shared" si="284"/>
        <v>302354.8332975037</v>
      </c>
      <c r="BE382" s="34">
        <f t="shared" si="285"/>
        <v>62176.83591978201</v>
      </c>
      <c r="BG382" s="34">
        <f t="shared" si="286"/>
        <v>1584.288741376291</v>
      </c>
      <c r="BH382" s="34">
        <f t="shared" si="287"/>
        <v>1584.288741376291</v>
      </c>
      <c r="BI382" s="34">
        <f t="shared" si="288"/>
        <v>0</v>
      </c>
      <c r="BJ382" s="34">
        <f t="shared" si="289"/>
        <v>0</v>
      </c>
      <c r="BK382" s="34">
        <f t="shared" si="290"/>
        <v>106977.72605791948</v>
      </c>
      <c r="BL382" s="34">
        <f t="shared" si="291"/>
        <v>248911.07888447432</v>
      </c>
      <c r="BM382" s="34">
        <f t="shared" si="292"/>
        <v>6028.397888661495</v>
      </c>
      <c r="BN382" s="34">
        <f t="shared" si="293"/>
        <v>1239.6914654698219</v>
      </c>
      <c r="BP382" s="34">
        <f t="shared" si="294"/>
        <v>145983.75480887806</v>
      </c>
      <c r="BQ382" s="34">
        <f t="shared" si="295"/>
        <v>-1016693.7734570005</v>
      </c>
      <c r="BR382" s="34">
        <f t="shared" si="296"/>
        <v>-2073948.8868174935</v>
      </c>
      <c r="BS382" s="34">
        <f t="shared" si="297"/>
        <v>-1570566.5476726056</v>
      </c>
      <c r="BT382" s="34">
        <f t="shared" si="298"/>
        <v>-938926.50346586958</v>
      </c>
      <c r="BU382" s="34">
        <f t="shared" si="299"/>
        <v>-357797.11882066377</v>
      </c>
      <c r="BV382" s="34">
        <f t="shared" si="300"/>
        <v>123384.17022631066</v>
      </c>
      <c r="BW382" s="34">
        <f t="shared" si="301"/>
        <v>75453.719338632422</v>
      </c>
      <c r="BY382" s="22" t="e">
        <f t="shared" si="246"/>
        <v>#NUM!</v>
      </c>
      <c r="BZ382" s="22" t="e">
        <f t="shared" si="247"/>
        <v>#NUM!</v>
      </c>
      <c r="CA382" s="22" t="e">
        <f t="shared" si="248"/>
        <v>#NUM!</v>
      </c>
      <c r="CB382" s="22">
        <f t="shared" si="249"/>
        <v>0.23759015128641275</v>
      </c>
      <c r="CC382" s="22" t="e">
        <f t="shared" si="250"/>
        <v>#NUM!</v>
      </c>
      <c r="CD382" s="22" t="e">
        <f t="shared" si="251"/>
        <v>#NUM!</v>
      </c>
      <c r="CE382" s="22" t="e">
        <f t="shared" si="252"/>
        <v>#NUM!</v>
      </c>
      <c r="CF382" s="22" t="e">
        <f t="shared" si="253"/>
        <v>#NUM!</v>
      </c>
      <c r="CI382" s="44">
        <f t="shared" si="302"/>
        <v>168</v>
      </c>
      <c r="CJ382" s="45">
        <f t="shared" si="303"/>
        <v>2.9321531433504737</v>
      </c>
      <c r="CM382" t="e">
        <f t="shared" si="254"/>
        <v>#NUM!</v>
      </c>
      <c r="CN382" t="e">
        <f t="shared" si="255"/>
        <v>#NUM!</v>
      </c>
      <c r="CO382" t="e">
        <f t="shared" si="256"/>
        <v>#NUM!</v>
      </c>
      <c r="CP382">
        <f t="shared" si="257"/>
        <v>193688.3967869684</v>
      </c>
      <c r="CQ382" t="e">
        <f t="shared" si="258"/>
        <v>#NUM!</v>
      </c>
      <c r="CR382" t="e">
        <f t="shared" si="259"/>
        <v>#NUM!</v>
      </c>
      <c r="CS382" t="e">
        <f t="shared" si="260"/>
        <v>#NUM!</v>
      </c>
      <c r="CT382" t="e">
        <f t="shared" si="261"/>
        <v>#NUM!</v>
      </c>
      <c r="CW382" t="e">
        <f t="shared" si="304"/>
        <v>#NUM!</v>
      </c>
      <c r="CX382" t="e">
        <f t="shared" si="305"/>
        <v>#NUM!</v>
      </c>
      <c r="CY382" t="e">
        <f t="shared" si="306"/>
        <v>#NUM!</v>
      </c>
      <c r="CZ382">
        <f t="shared" si="307"/>
        <v>-1333392.2161517492</v>
      </c>
      <c r="DA382" t="e">
        <f t="shared" si="308"/>
        <v>#NUM!</v>
      </c>
      <c r="DB382" t="e">
        <f t="shared" si="309"/>
        <v>#NUM!</v>
      </c>
      <c r="DC382" t="e">
        <f t="shared" si="310"/>
        <v>#NUM!</v>
      </c>
      <c r="DD382" t="e">
        <f t="shared" si="311"/>
        <v>#NUM!</v>
      </c>
    </row>
    <row r="383" spans="2:108">
      <c r="B383" s="30">
        <f t="shared" si="229"/>
        <v>170</v>
      </c>
      <c r="C383" s="31">
        <f t="shared" si="230"/>
        <v>138566.11693920544</v>
      </c>
      <c r="D383" s="31"/>
      <c r="E383" s="31">
        <f t="shared" si="231"/>
        <v>-941375.48347412376</v>
      </c>
      <c r="F383" s="31">
        <f t="shared" si="232"/>
        <v>-1993049.3277756386</v>
      </c>
      <c r="G383" s="31">
        <f t="shared" si="233"/>
        <v>-1561836.697867905</v>
      </c>
      <c r="H383" s="31">
        <f t="shared" si="234"/>
        <v>-1120829.5373923073</v>
      </c>
      <c r="I383" s="31">
        <f t="shared" si="235"/>
        <v>-759707.51305792271</v>
      </c>
      <c r="J383" s="31">
        <f t="shared" si="236"/>
        <v>13061.070811157128</v>
      </c>
      <c r="K383" s="31">
        <f t="shared" si="237"/>
        <v>79218.498401268691</v>
      </c>
      <c r="L383" s="17"/>
      <c r="N383" s="32">
        <f t="shared" si="238"/>
        <v>90</v>
      </c>
      <c r="O383" s="32">
        <f t="shared" si="239"/>
        <v>10</v>
      </c>
      <c r="P383" s="32"/>
      <c r="Q383" s="32">
        <f t="shared" si="240"/>
        <v>-70</v>
      </c>
      <c r="R383" s="32">
        <f t="shared" si="241"/>
        <v>-150</v>
      </c>
      <c r="S383" s="32">
        <f t="shared" si="242"/>
        <v>-230</v>
      </c>
      <c r="T383" s="32">
        <f t="shared" si="243"/>
        <v>-310</v>
      </c>
      <c r="U383" s="32">
        <f t="shared" si="244"/>
        <v>-390</v>
      </c>
      <c r="V383" s="32">
        <f t="shared" si="245"/>
        <v>-470</v>
      </c>
      <c r="W383">
        <f t="shared" si="262"/>
        <v>90</v>
      </c>
      <c r="X383">
        <f t="shared" si="263"/>
        <v>10</v>
      </c>
      <c r="Y383">
        <f t="shared" si="264"/>
        <v>650</v>
      </c>
      <c r="Z383">
        <f t="shared" si="265"/>
        <v>570</v>
      </c>
      <c r="AA383">
        <f t="shared" si="266"/>
        <v>490</v>
      </c>
      <c r="AB383">
        <f t="shared" si="267"/>
        <v>410</v>
      </c>
      <c r="AC383">
        <f t="shared" si="268"/>
        <v>330</v>
      </c>
      <c r="AD383">
        <f t="shared" si="269"/>
        <v>250</v>
      </c>
      <c r="AF383">
        <f t="shared" si="312"/>
        <v>2.0315030945907266</v>
      </c>
      <c r="AG383">
        <f t="shared" si="313"/>
        <v>4.790796657301255E-2</v>
      </c>
      <c r="AH383">
        <f t="shared" si="314"/>
        <v>1.5930683256217</v>
      </c>
      <c r="AI383">
        <f t="shared" si="315"/>
        <v>1.9497744401743466</v>
      </c>
      <c r="AJ383">
        <f t="shared" si="316"/>
        <v>2.1343184039267231</v>
      </c>
      <c r="AK383">
        <f t="shared" si="317"/>
        <v>0.98726391444109363</v>
      </c>
      <c r="AL383">
        <f t="shared" si="318"/>
        <v>0.4043521071210171</v>
      </c>
      <c r="AM383">
        <f t="shared" si="319"/>
        <v>2.2034032713863545</v>
      </c>
      <c r="AO383">
        <f t="shared" si="270"/>
        <v>4.0504425984121149E-2</v>
      </c>
      <c r="AP383">
        <f t="shared" si="271"/>
        <v>9.5519651989369651E-4</v>
      </c>
      <c r="AQ383">
        <f t="shared" si="272"/>
        <v>3.176284508480734E-2</v>
      </c>
      <c r="AR383">
        <f t="shared" si="273"/>
        <v>3.8874907307824474E-2</v>
      </c>
      <c r="AS383">
        <f t="shared" si="274"/>
        <v>4.2554373679560609E-2</v>
      </c>
      <c r="AT383">
        <f t="shared" si="275"/>
        <v>1.9684222118957304E-2</v>
      </c>
      <c r="AU383">
        <f t="shared" si="276"/>
        <v>8.0620354642906601E-3</v>
      </c>
      <c r="AV383">
        <f t="shared" si="277"/>
        <v>4.3931798556781976E-2</v>
      </c>
      <c r="AX383" s="34">
        <f t="shared" si="278"/>
        <v>79460.142999999996</v>
      </c>
      <c r="AY383" s="34">
        <f t="shared" si="279"/>
        <v>79460.142999999996</v>
      </c>
      <c r="AZ383" s="34">
        <f t="shared" si="280"/>
        <v>0</v>
      </c>
      <c r="BA383" s="34">
        <f t="shared" si="281"/>
        <v>0</v>
      </c>
      <c r="BB383" s="34">
        <f t="shared" si="282"/>
        <v>5405150.9714742405</v>
      </c>
      <c r="BC383" s="34">
        <f t="shared" si="283"/>
        <v>11749774.889878102</v>
      </c>
      <c r="BD383" s="34">
        <f t="shared" si="284"/>
        <v>331106.49760405871</v>
      </c>
      <c r="BE383" s="34">
        <f t="shared" si="285"/>
        <v>62258.707906574295</v>
      </c>
      <c r="BG383" s="34">
        <f t="shared" si="286"/>
        <v>1584.288741376291</v>
      </c>
      <c r="BH383" s="34">
        <f t="shared" si="287"/>
        <v>1584.288741376291</v>
      </c>
      <c r="BI383" s="34">
        <f t="shared" si="288"/>
        <v>0</v>
      </c>
      <c r="BJ383" s="34">
        <f t="shared" si="289"/>
        <v>0</v>
      </c>
      <c r="BK383" s="34">
        <f t="shared" si="290"/>
        <v>107768.74425642251</v>
      </c>
      <c r="BL383" s="34">
        <f t="shared" si="291"/>
        <v>234268.84685747075</v>
      </c>
      <c r="BM383" s="34">
        <f t="shared" si="292"/>
        <v>6601.6530620973854</v>
      </c>
      <c r="BN383" s="34">
        <f t="shared" si="293"/>
        <v>1241.3238419294153</v>
      </c>
      <c r="BP383" s="34">
        <f t="shared" si="294"/>
        <v>140150.40568058172</v>
      </c>
      <c r="BQ383" s="34">
        <f t="shared" si="295"/>
        <v>-939791.19473274751</v>
      </c>
      <c r="BR383" s="34">
        <f t="shared" si="296"/>
        <v>-1993049.3277756386</v>
      </c>
      <c r="BS383" s="34">
        <f t="shared" si="297"/>
        <v>-1561836.697867905</v>
      </c>
      <c r="BT383" s="34">
        <f t="shared" si="298"/>
        <v>-1013060.7931358848</v>
      </c>
      <c r="BU383" s="34">
        <f t="shared" si="299"/>
        <v>-525438.66620045202</v>
      </c>
      <c r="BV383" s="34">
        <f t="shared" si="300"/>
        <v>19662.723873254512</v>
      </c>
      <c r="BW383" s="34">
        <f t="shared" si="301"/>
        <v>80459.822243198112</v>
      </c>
      <c r="BY383" s="22" t="e">
        <f t="shared" si="246"/>
        <v>#NUM!</v>
      </c>
      <c r="BZ383" s="22" t="e">
        <f t="shared" si="247"/>
        <v>#NUM!</v>
      </c>
      <c r="CA383" s="22" t="e">
        <f t="shared" si="248"/>
        <v>#NUM!</v>
      </c>
      <c r="CB383" s="22">
        <f t="shared" si="249"/>
        <v>0.39308127794330183</v>
      </c>
      <c r="CC383" s="22" t="e">
        <f t="shared" si="250"/>
        <v>#NUM!</v>
      </c>
      <c r="CD383" s="22" t="e">
        <f t="shared" si="251"/>
        <v>#NUM!</v>
      </c>
      <c r="CE383" s="22" t="e">
        <f t="shared" si="252"/>
        <v>#NUM!</v>
      </c>
      <c r="CF383" s="22" t="e">
        <f t="shared" si="253"/>
        <v>#NUM!</v>
      </c>
      <c r="CI383" s="44">
        <f t="shared" si="302"/>
        <v>170</v>
      </c>
      <c r="CJ383" s="45">
        <f t="shared" si="303"/>
        <v>2.9670597283903604</v>
      </c>
      <c r="CM383" t="e">
        <f t="shared" si="254"/>
        <v>#NUM!</v>
      </c>
      <c r="CN383" t="e">
        <f t="shared" si="255"/>
        <v>#NUM!</v>
      </c>
      <c r="CO383" t="e">
        <f t="shared" si="256"/>
        <v>#NUM!</v>
      </c>
      <c r="CP383">
        <f t="shared" si="257"/>
        <v>40128.40976461261</v>
      </c>
      <c r="CQ383" t="e">
        <f t="shared" si="258"/>
        <v>#NUM!</v>
      </c>
      <c r="CR383" t="e">
        <f t="shared" si="259"/>
        <v>#NUM!</v>
      </c>
      <c r="CS383" t="e">
        <f t="shared" si="260"/>
        <v>#NUM!</v>
      </c>
      <c r="CT383" t="e">
        <f t="shared" si="261"/>
        <v>#NUM!</v>
      </c>
      <c r="CW383" t="e">
        <f t="shared" si="304"/>
        <v>#NUM!</v>
      </c>
      <c r="CX383" t="e">
        <f t="shared" si="305"/>
        <v>#NUM!</v>
      </c>
      <c r="CY383" t="e">
        <f t="shared" si="306"/>
        <v>#NUM!</v>
      </c>
      <c r="CZ383">
        <f t="shared" si="307"/>
        <v>-1210207.8333006254</v>
      </c>
      <c r="DA383" t="e">
        <f t="shared" si="308"/>
        <v>#NUM!</v>
      </c>
      <c r="DB383" t="e">
        <f t="shared" si="309"/>
        <v>#NUM!</v>
      </c>
      <c r="DC383" t="e">
        <f t="shared" si="310"/>
        <v>#NUM!</v>
      </c>
      <c r="DD383" t="e">
        <f t="shared" si="311"/>
        <v>#NUM!</v>
      </c>
    </row>
    <row r="384" spans="2:108">
      <c r="B384" s="30">
        <f t="shared" si="229"/>
        <v>172</v>
      </c>
      <c r="C384" s="31">
        <f t="shared" si="230"/>
        <v>132566.76490495971</v>
      </c>
      <c r="D384" s="31"/>
      <c r="E384" s="31">
        <f t="shared" si="231"/>
        <v>-859886.61802111706</v>
      </c>
      <c r="F384" s="31">
        <f t="shared" si="232"/>
        <v>-1902948.9100366391</v>
      </c>
      <c r="G384" s="31">
        <f t="shared" si="233"/>
        <v>-1546277.6883203636</v>
      </c>
      <c r="H384" s="31">
        <f t="shared" si="234"/>
        <v>-1190980.1543936166</v>
      </c>
      <c r="I384" s="31">
        <f t="shared" si="235"/>
        <v>-909276.48413935583</v>
      </c>
      <c r="J384" s="31">
        <f t="shared" si="236"/>
        <v>-91026.388572697833</v>
      </c>
      <c r="K384" s="31">
        <f t="shared" si="237"/>
        <v>84522.902341754598</v>
      </c>
      <c r="L384" s="17"/>
      <c r="N384" s="32">
        <f t="shared" si="238"/>
        <v>92</v>
      </c>
      <c r="O384" s="32">
        <f t="shared" si="239"/>
        <v>12</v>
      </c>
      <c r="P384" s="32"/>
      <c r="Q384" s="32">
        <f t="shared" si="240"/>
        <v>-68</v>
      </c>
      <c r="R384" s="32">
        <f t="shared" si="241"/>
        <v>-148</v>
      </c>
      <c r="S384" s="32">
        <f t="shared" si="242"/>
        <v>-228</v>
      </c>
      <c r="T384" s="32">
        <f t="shared" si="243"/>
        <v>-308</v>
      </c>
      <c r="U384" s="32">
        <f t="shared" si="244"/>
        <v>-388</v>
      </c>
      <c r="V384" s="32">
        <f t="shared" si="245"/>
        <v>-468</v>
      </c>
      <c r="W384">
        <f t="shared" si="262"/>
        <v>92</v>
      </c>
      <c r="X384">
        <f t="shared" si="263"/>
        <v>12</v>
      </c>
      <c r="Y384">
        <f t="shared" si="264"/>
        <v>652</v>
      </c>
      <c r="Z384">
        <f t="shared" si="265"/>
        <v>572</v>
      </c>
      <c r="AA384">
        <f t="shared" si="266"/>
        <v>492</v>
      </c>
      <c r="AB384">
        <f t="shared" si="267"/>
        <v>412</v>
      </c>
      <c r="AC384">
        <f t="shared" si="268"/>
        <v>332</v>
      </c>
      <c r="AD384">
        <f t="shared" si="269"/>
        <v>252</v>
      </c>
      <c r="AF384">
        <f t="shared" si="312"/>
        <v>2.061254588883652</v>
      </c>
      <c r="AG384">
        <f t="shared" si="313"/>
        <v>6.8744605706307901E-2</v>
      </c>
      <c r="AH384">
        <f t="shared" si="314"/>
        <v>1.5373888611190569</v>
      </c>
      <c r="AI384">
        <f t="shared" si="315"/>
        <v>1.9688396183115637</v>
      </c>
      <c r="AJ384">
        <f t="shared" si="316"/>
        <v>2.1184505184442983</v>
      </c>
      <c r="AK384">
        <f t="shared" si="317"/>
        <v>1.0503577300416331</v>
      </c>
      <c r="AL384">
        <f t="shared" si="318"/>
        <v>0.35553543469087501</v>
      </c>
      <c r="AM384">
        <f t="shared" si="319"/>
        <v>2.198434517735484</v>
      </c>
      <c r="AO384">
        <f t="shared" si="270"/>
        <v>4.1097615923980715E-2</v>
      </c>
      <c r="AP384">
        <f t="shared" si="271"/>
        <v>1.37064068524085E-3</v>
      </c>
      <c r="AQ384">
        <f t="shared" si="272"/>
        <v>3.0652699225424754E-2</v>
      </c>
      <c r="AR384">
        <f t="shared" si="273"/>
        <v>3.9255031807161542E-2</v>
      </c>
      <c r="AS384">
        <f t="shared" si="274"/>
        <v>4.2237997300534284E-2</v>
      </c>
      <c r="AT384">
        <f t="shared" si="275"/>
        <v>2.0942196468517769E-2</v>
      </c>
      <c r="AU384">
        <f t="shared" si="276"/>
        <v>7.088721025094038E-3</v>
      </c>
      <c r="AV384">
        <f t="shared" si="277"/>
        <v>4.3832730770461147E-2</v>
      </c>
      <c r="AX384" s="34">
        <f t="shared" si="278"/>
        <v>79460.142999999996</v>
      </c>
      <c r="AY384" s="34">
        <f t="shared" si="279"/>
        <v>79460.142999999996</v>
      </c>
      <c r="AZ384" s="34">
        <f t="shared" si="280"/>
        <v>0</v>
      </c>
      <c r="BA384" s="34">
        <f t="shared" si="281"/>
        <v>0</v>
      </c>
      <c r="BB384" s="34">
        <f t="shared" si="282"/>
        <v>5448613.2139531141</v>
      </c>
      <c r="BC384" s="34">
        <f t="shared" si="283"/>
        <v>11087734.341873571</v>
      </c>
      <c r="BD384" s="34">
        <f t="shared" si="284"/>
        <v>363305.43112627848</v>
      </c>
      <c r="BE384" s="34">
        <f t="shared" si="285"/>
        <v>62423.90383953385</v>
      </c>
      <c r="BG384" s="34">
        <f t="shared" si="286"/>
        <v>1584.288741376291</v>
      </c>
      <c r="BH384" s="34">
        <f t="shared" si="287"/>
        <v>1584.288741376291</v>
      </c>
      <c r="BI384" s="34">
        <f t="shared" si="288"/>
        <v>0</v>
      </c>
      <c r="BJ384" s="34">
        <f t="shared" si="289"/>
        <v>0</v>
      </c>
      <c r="BK384" s="34">
        <f t="shared" si="290"/>
        <v>108635.30123498528</v>
      </c>
      <c r="BL384" s="34">
        <f t="shared" si="291"/>
        <v>221068.97901255425</v>
      </c>
      <c r="BM384" s="34">
        <f t="shared" si="292"/>
        <v>7243.6404275565237</v>
      </c>
      <c r="BN384" s="34">
        <f t="shared" si="293"/>
        <v>1244.6175442413903</v>
      </c>
      <c r="BP384" s="34">
        <f t="shared" si="294"/>
        <v>134151.05364633599</v>
      </c>
      <c r="BQ384" s="34">
        <f t="shared" si="295"/>
        <v>-858302.32927974081</v>
      </c>
      <c r="BR384" s="34">
        <f t="shared" si="296"/>
        <v>-1902948.9100366391</v>
      </c>
      <c r="BS384" s="34">
        <f t="shared" si="297"/>
        <v>-1546277.6883203636</v>
      </c>
      <c r="BT384" s="34">
        <f t="shared" si="298"/>
        <v>-1082344.8531586314</v>
      </c>
      <c r="BU384" s="34">
        <f t="shared" si="299"/>
        <v>-688207.50512680155</v>
      </c>
      <c r="BV384" s="34">
        <f t="shared" si="300"/>
        <v>-83782.748145141304</v>
      </c>
      <c r="BW384" s="34">
        <f t="shared" si="301"/>
        <v>85767.519885995993</v>
      </c>
      <c r="BY384" s="22" t="e">
        <f t="shared" si="246"/>
        <v>#NUM!</v>
      </c>
      <c r="BZ384" s="22" t="e">
        <f t="shared" si="247"/>
        <v>#NUM!</v>
      </c>
      <c r="CA384" s="22" t="e">
        <f t="shared" si="248"/>
        <v>#NUM!</v>
      </c>
      <c r="CB384" s="22">
        <f t="shared" si="249"/>
        <v>0.55888972376084489</v>
      </c>
      <c r="CC384" s="22" t="e">
        <f t="shared" si="250"/>
        <v>#NUM!</v>
      </c>
      <c r="CD384" s="22" t="e">
        <f t="shared" si="251"/>
        <v>#NUM!</v>
      </c>
      <c r="CE384" s="22" t="e">
        <f t="shared" si="252"/>
        <v>#NUM!</v>
      </c>
      <c r="CF384" s="22" t="e">
        <f t="shared" si="253"/>
        <v>#NUM!</v>
      </c>
      <c r="CI384" s="44">
        <f t="shared" si="302"/>
        <v>172</v>
      </c>
      <c r="CJ384" s="45">
        <f t="shared" si="303"/>
        <v>3.001966313430247</v>
      </c>
      <c r="CM384" t="e">
        <f t="shared" si="254"/>
        <v>#NUM!</v>
      </c>
      <c r="CN384" t="e">
        <f t="shared" si="255"/>
        <v>#NUM!</v>
      </c>
      <c r="CO384" t="e">
        <f t="shared" si="256"/>
        <v>#NUM!</v>
      </c>
      <c r="CP384">
        <f t="shared" si="257"/>
        <v>-121636.33056130091</v>
      </c>
      <c r="CQ384" t="e">
        <f t="shared" si="258"/>
        <v>#NUM!</v>
      </c>
      <c r="CR384" t="e">
        <f t="shared" si="259"/>
        <v>#NUM!</v>
      </c>
      <c r="CS384" t="e">
        <f t="shared" si="260"/>
        <v>#NUM!</v>
      </c>
      <c r="CT384" t="e">
        <f t="shared" si="261"/>
        <v>#NUM!</v>
      </c>
      <c r="CW384" t="e">
        <f t="shared" si="304"/>
        <v>#NUM!</v>
      </c>
      <c r="CX384" t="e">
        <f t="shared" si="305"/>
        <v>#NUM!</v>
      </c>
      <c r="CY384" t="e">
        <f t="shared" si="306"/>
        <v>#NUM!</v>
      </c>
      <c r="CZ384">
        <f t="shared" si="307"/>
        <v>-1056503.9218782543</v>
      </c>
      <c r="DA384" t="e">
        <f t="shared" si="308"/>
        <v>#NUM!</v>
      </c>
      <c r="DB384" t="e">
        <f t="shared" si="309"/>
        <v>#NUM!</v>
      </c>
      <c r="DC384" t="e">
        <f t="shared" si="310"/>
        <v>#NUM!</v>
      </c>
      <c r="DD384" t="e">
        <f t="shared" si="311"/>
        <v>#NUM!</v>
      </c>
    </row>
    <row r="385" spans="2:108">
      <c r="B385" s="30">
        <f t="shared" si="229"/>
        <v>174</v>
      </c>
      <c r="C385" s="31">
        <f t="shared" si="230"/>
        <v>126451.5014278835</v>
      </c>
      <c r="D385" s="31"/>
      <c r="E385" s="31">
        <f t="shared" si="231"/>
        <v>-774180.83156929654</v>
      </c>
      <c r="F385" s="31">
        <f t="shared" si="232"/>
        <v>-1804065.1103235418</v>
      </c>
      <c r="G385" s="31">
        <f t="shared" si="233"/>
        <v>-1523960.0462286978</v>
      </c>
      <c r="H385" s="31">
        <f t="shared" si="234"/>
        <v>-1256027.7158705303</v>
      </c>
      <c r="I385" s="31">
        <f t="shared" si="235"/>
        <v>-1054712.2338931302</v>
      </c>
      <c r="J385" s="31">
        <f t="shared" si="236"/>
        <v>-194425.64012950566</v>
      </c>
      <c r="K385" s="31">
        <f t="shared" si="237"/>
        <v>90087.15943783072</v>
      </c>
      <c r="L385" s="17"/>
      <c r="N385" s="32">
        <f t="shared" si="238"/>
        <v>94</v>
      </c>
      <c r="O385" s="32">
        <f t="shared" si="239"/>
        <v>14</v>
      </c>
      <c r="P385" s="32"/>
      <c r="Q385" s="32">
        <f t="shared" si="240"/>
        <v>-66</v>
      </c>
      <c r="R385" s="32">
        <f t="shared" si="241"/>
        <v>-146</v>
      </c>
      <c r="S385" s="32">
        <f t="shared" si="242"/>
        <v>-226</v>
      </c>
      <c r="T385" s="32">
        <f t="shared" si="243"/>
        <v>-306</v>
      </c>
      <c r="U385" s="32">
        <f t="shared" si="244"/>
        <v>-386</v>
      </c>
      <c r="V385" s="32">
        <f t="shared" si="245"/>
        <v>-466</v>
      </c>
      <c r="W385">
        <f t="shared" si="262"/>
        <v>94</v>
      </c>
      <c r="X385">
        <f t="shared" si="263"/>
        <v>14</v>
      </c>
      <c r="Y385">
        <f t="shared" si="264"/>
        <v>654</v>
      </c>
      <c r="Z385">
        <f t="shared" si="265"/>
        <v>574</v>
      </c>
      <c r="AA385">
        <f t="shared" si="266"/>
        <v>494</v>
      </c>
      <c r="AB385">
        <f t="shared" si="267"/>
        <v>414</v>
      </c>
      <c r="AC385">
        <f t="shared" si="268"/>
        <v>334</v>
      </c>
      <c r="AD385">
        <f t="shared" si="269"/>
        <v>254</v>
      </c>
      <c r="AF385">
        <f t="shared" si="312"/>
        <v>2.0881997418876677</v>
      </c>
      <c r="AG385">
        <f t="shared" si="313"/>
        <v>9.3179796762622724E-2</v>
      </c>
      <c r="AH385">
        <f t="shared" si="314"/>
        <v>1.4801203345008298</v>
      </c>
      <c r="AI385">
        <f t="shared" si="315"/>
        <v>1.9881994610060156</v>
      </c>
      <c r="AJ385">
        <f t="shared" si="316"/>
        <v>2.1015651581463954</v>
      </c>
      <c r="AK385">
        <f t="shared" si="317"/>
        <v>1.1134494394987959</v>
      </c>
      <c r="AL385">
        <f t="shared" si="318"/>
        <v>0.30923043899240793</v>
      </c>
      <c r="AM385">
        <f t="shared" si="319"/>
        <v>2.1908846869770722</v>
      </c>
      <c r="AO385">
        <f t="shared" si="270"/>
        <v>4.1634852592922073E-2</v>
      </c>
      <c r="AP385">
        <f t="shared" si="271"/>
        <v>1.8578333408581225E-3</v>
      </c>
      <c r="AQ385">
        <f t="shared" si="272"/>
        <v>2.9510870397398786E-2</v>
      </c>
      <c r="AR385">
        <f t="shared" si="273"/>
        <v>3.9641031374462045E-2</v>
      </c>
      <c r="AS385">
        <f t="shared" si="274"/>
        <v>4.1901334349725733E-2</v>
      </c>
      <c r="AT385">
        <f t="shared" si="275"/>
        <v>2.2200128825462649E-2</v>
      </c>
      <c r="AU385">
        <f t="shared" si="276"/>
        <v>6.1654847888521916E-3</v>
      </c>
      <c r="AV385">
        <f t="shared" si="277"/>
        <v>4.3682201065652439E-2</v>
      </c>
      <c r="AX385" s="34">
        <f t="shared" si="278"/>
        <v>79460.142999999996</v>
      </c>
      <c r="AY385" s="34">
        <f t="shared" si="279"/>
        <v>79460.142999999996</v>
      </c>
      <c r="AZ385" s="34">
        <f t="shared" si="280"/>
        <v>0</v>
      </c>
      <c r="BA385" s="34">
        <f t="shared" si="281"/>
        <v>0</v>
      </c>
      <c r="BB385" s="34">
        <f t="shared" si="282"/>
        <v>5495560.4957229719</v>
      </c>
      <c r="BC385" s="34">
        <f t="shared" si="283"/>
        <v>10490166.887991877</v>
      </c>
      <c r="BD385" s="34">
        <f t="shared" si="284"/>
        <v>399251.03513697279</v>
      </c>
      <c r="BE385" s="34">
        <f t="shared" si="285"/>
        <v>62676.377773704211</v>
      </c>
      <c r="BG385" s="34">
        <f t="shared" si="286"/>
        <v>1584.288741376291</v>
      </c>
      <c r="BH385" s="34">
        <f t="shared" si="287"/>
        <v>1584.288741376291</v>
      </c>
      <c r="BI385" s="34">
        <f t="shared" si="288"/>
        <v>0</v>
      </c>
      <c r="BJ385" s="34">
        <f t="shared" si="289"/>
        <v>0</v>
      </c>
      <c r="BK385" s="34">
        <f t="shared" si="290"/>
        <v>109571.34347123203</v>
      </c>
      <c r="BL385" s="34">
        <f t="shared" si="291"/>
        <v>209154.5857877942</v>
      </c>
      <c r="BM385" s="34">
        <f t="shared" si="292"/>
        <v>7960.3294943772753</v>
      </c>
      <c r="BN385" s="34">
        <f t="shared" si="293"/>
        <v>1249.6514089727575</v>
      </c>
      <c r="BP385" s="34">
        <f t="shared" si="294"/>
        <v>128035.7901692598</v>
      </c>
      <c r="BQ385" s="34">
        <f t="shared" si="295"/>
        <v>-772596.54282792029</v>
      </c>
      <c r="BR385" s="34">
        <f t="shared" si="296"/>
        <v>-1804065.1103235418</v>
      </c>
      <c r="BS385" s="34">
        <f t="shared" si="297"/>
        <v>-1523960.0462286978</v>
      </c>
      <c r="BT385" s="34">
        <f t="shared" si="298"/>
        <v>-1146456.3723992982</v>
      </c>
      <c r="BU385" s="34">
        <f t="shared" si="299"/>
        <v>-845557.648105336</v>
      </c>
      <c r="BV385" s="34">
        <f t="shared" si="300"/>
        <v>-186465.31063512838</v>
      </c>
      <c r="BW385" s="34">
        <f t="shared" si="301"/>
        <v>91336.810846803477</v>
      </c>
      <c r="BY385" s="22" t="e">
        <f t="shared" si="246"/>
        <v>#NUM!</v>
      </c>
      <c r="BZ385" s="22" t="e">
        <f t="shared" si="247"/>
        <v>#NUM!</v>
      </c>
      <c r="CA385" s="22" t="e">
        <f t="shared" si="248"/>
        <v>#NUM!</v>
      </c>
      <c r="CB385" s="22">
        <f t="shared" si="249"/>
        <v>0.74341770621589665</v>
      </c>
      <c r="CC385" s="22" t="e">
        <f t="shared" si="250"/>
        <v>#NUM!</v>
      </c>
      <c r="CD385" s="22" t="e">
        <f t="shared" si="251"/>
        <v>#NUM!</v>
      </c>
      <c r="CE385" s="22" t="e">
        <f t="shared" si="252"/>
        <v>#NUM!</v>
      </c>
      <c r="CF385" s="22" t="e">
        <f t="shared" si="253"/>
        <v>#NUM!</v>
      </c>
      <c r="CI385" s="44">
        <f t="shared" si="302"/>
        <v>174</v>
      </c>
      <c r="CJ385" s="45">
        <f t="shared" si="303"/>
        <v>3.0368728984701332</v>
      </c>
      <c r="CM385" t="e">
        <f t="shared" si="254"/>
        <v>#NUM!</v>
      </c>
      <c r="CN385" t="e">
        <f t="shared" si="255"/>
        <v>#NUM!</v>
      </c>
      <c r="CO385" t="e">
        <f t="shared" si="256"/>
        <v>#NUM!</v>
      </c>
      <c r="CP385">
        <f t="shared" si="257"/>
        <v>-314100.31827607681</v>
      </c>
      <c r="CQ385" t="e">
        <f t="shared" si="258"/>
        <v>#NUM!</v>
      </c>
      <c r="CR385" t="e">
        <f t="shared" si="259"/>
        <v>#NUM!</v>
      </c>
      <c r="CS385" t="e">
        <f t="shared" si="260"/>
        <v>#NUM!</v>
      </c>
      <c r="CT385" t="e">
        <f t="shared" si="261"/>
        <v>#NUM!</v>
      </c>
      <c r="CW385" t="e">
        <f t="shared" si="304"/>
        <v>#NUM!</v>
      </c>
      <c r="CX385" t="e">
        <f t="shared" si="305"/>
        <v>#NUM!</v>
      </c>
      <c r="CY385" t="e">
        <f t="shared" si="306"/>
        <v>#NUM!</v>
      </c>
      <c r="CZ385">
        <f t="shared" si="307"/>
        <v>-846582.06462766859</v>
      </c>
      <c r="DA385" t="e">
        <f t="shared" si="308"/>
        <v>#NUM!</v>
      </c>
      <c r="DB385" t="e">
        <f t="shared" si="309"/>
        <v>#NUM!</v>
      </c>
      <c r="DC385" t="e">
        <f t="shared" si="310"/>
        <v>#NUM!</v>
      </c>
      <c r="DD385" t="e">
        <f t="shared" si="311"/>
        <v>#NUM!</v>
      </c>
    </row>
    <row r="386" spans="2:108">
      <c r="B386" s="30">
        <f t="shared" si="229"/>
        <v>176</v>
      </c>
      <c r="C386" s="31">
        <f t="shared" si="230"/>
        <v>120270.3370291132</v>
      </c>
      <c r="D386" s="31"/>
      <c r="E386" s="31">
        <f t="shared" si="231"/>
        <v>-684648.06793869601</v>
      </c>
      <c r="F386" s="31">
        <f t="shared" si="232"/>
        <v>-1696857.603055486</v>
      </c>
      <c r="G386" s="31">
        <f t="shared" si="233"/>
        <v>-1494986.2823455026</v>
      </c>
      <c r="H386" s="31">
        <f t="shared" si="234"/>
        <v>-1315667.8667743709</v>
      </c>
      <c r="I386" s="31">
        <f t="shared" si="235"/>
        <v>-1195331.660440098</v>
      </c>
      <c r="J386" s="31">
        <f t="shared" si="236"/>
        <v>-296659.36922783317</v>
      </c>
      <c r="K386" s="31">
        <f t="shared" si="237"/>
        <v>95869.105164080625</v>
      </c>
      <c r="L386" s="17"/>
      <c r="N386" s="32">
        <f t="shared" si="238"/>
        <v>96</v>
      </c>
      <c r="O386" s="32">
        <f t="shared" si="239"/>
        <v>16</v>
      </c>
      <c r="P386" s="32"/>
      <c r="Q386" s="32">
        <f t="shared" si="240"/>
        <v>-64</v>
      </c>
      <c r="R386" s="32">
        <f t="shared" si="241"/>
        <v>-144</v>
      </c>
      <c r="S386" s="32">
        <f t="shared" si="242"/>
        <v>-224</v>
      </c>
      <c r="T386" s="32">
        <f t="shared" si="243"/>
        <v>-304</v>
      </c>
      <c r="U386" s="32">
        <f t="shared" si="244"/>
        <v>-384</v>
      </c>
      <c r="V386" s="32">
        <f t="shared" si="245"/>
        <v>-464</v>
      </c>
      <c r="W386">
        <f t="shared" si="262"/>
        <v>96</v>
      </c>
      <c r="X386">
        <f t="shared" si="263"/>
        <v>16</v>
      </c>
      <c r="Y386">
        <f t="shared" si="264"/>
        <v>656</v>
      </c>
      <c r="Z386">
        <f t="shared" si="265"/>
        <v>576</v>
      </c>
      <c r="AA386">
        <f t="shared" si="266"/>
        <v>496</v>
      </c>
      <c r="AB386">
        <f t="shared" si="267"/>
        <v>416</v>
      </c>
      <c r="AC386">
        <f t="shared" si="268"/>
        <v>336</v>
      </c>
      <c r="AD386">
        <f t="shared" si="269"/>
        <v>256</v>
      </c>
      <c r="AF386">
        <f t="shared" si="312"/>
        <v>2.1123209091971691</v>
      </c>
      <c r="AG386">
        <f t="shared" si="313"/>
        <v>0.1211200901404071</v>
      </c>
      <c r="AH386">
        <f t="shared" si="314"/>
        <v>1.4214370120653339</v>
      </c>
      <c r="AI386">
        <f t="shared" si="315"/>
        <v>2.0076976769650181</v>
      </c>
      <c r="AJ386">
        <f t="shared" si="316"/>
        <v>2.0838278043385334</v>
      </c>
      <c r="AK386">
        <f t="shared" si="317"/>
        <v>1.176322539575174</v>
      </c>
      <c r="AL386">
        <f t="shared" si="318"/>
        <v>0.26561105572390326</v>
      </c>
      <c r="AM386">
        <f t="shared" si="319"/>
        <v>2.1806817474071503</v>
      </c>
      <c r="AO386">
        <f t="shared" si="270"/>
        <v>4.2115784194030531E-2</v>
      </c>
      <c r="AP386">
        <f t="shared" si="271"/>
        <v>2.4149112739946677E-3</v>
      </c>
      <c r="AQ386">
        <f t="shared" si="272"/>
        <v>2.834083314940251E-2</v>
      </c>
      <c r="AR386">
        <f t="shared" si="273"/>
        <v>4.0029789849522567E-2</v>
      </c>
      <c r="AS386">
        <f t="shared" si="274"/>
        <v>4.1547684219249585E-2</v>
      </c>
      <c r="AT386">
        <f t="shared" si="275"/>
        <v>2.3453702514430595E-2</v>
      </c>
      <c r="AU386">
        <f t="shared" si="276"/>
        <v>5.2957947126831949E-3</v>
      </c>
      <c r="AV386">
        <f t="shared" si="277"/>
        <v>4.347877326299205E-2</v>
      </c>
      <c r="AX386" s="34">
        <f t="shared" si="278"/>
        <v>79460.142999999996</v>
      </c>
      <c r="AY386" s="34">
        <f t="shared" si="279"/>
        <v>79460.142999999996</v>
      </c>
      <c r="AZ386" s="34">
        <f t="shared" si="280"/>
        <v>0</v>
      </c>
      <c r="BA386" s="34">
        <f t="shared" si="281"/>
        <v>0</v>
      </c>
      <c r="BB386" s="34">
        <f t="shared" si="282"/>
        <v>5545669.4035646552</v>
      </c>
      <c r="BC386" s="34">
        <f t="shared" si="283"/>
        <v>9950141.8129984513</v>
      </c>
      <c r="BD386" s="34">
        <f t="shared" si="284"/>
        <v>439190.37835834542</v>
      </c>
      <c r="BE386" s="34">
        <f t="shared" si="285"/>
        <v>63020.41041515956</v>
      </c>
      <c r="BG386" s="34">
        <f t="shared" si="286"/>
        <v>1584.288741376291</v>
      </c>
      <c r="BH386" s="34">
        <f t="shared" si="287"/>
        <v>1584.288741376291</v>
      </c>
      <c r="BI386" s="34">
        <f t="shared" si="288"/>
        <v>0</v>
      </c>
      <c r="BJ386" s="34">
        <f t="shared" si="289"/>
        <v>0</v>
      </c>
      <c r="BK386" s="34">
        <f t="shared" si="290"/>
        <v>110570.42270188784</v>
      </c>
      <c r="BL386" s="34">
        <f t="shared" si="291"/>
        <v>198387.481500391</v>
      </c>
      <c r="BM386" s="34">
        <f t="shared" si="292"/>
        <v>8756.6463573306191</v>
      </c>
      <c r="BN386" s="34">
        <f t="shared" si="293"/>
        <v>1256.5107855097926</v>
      </c>
      <c r="BP386" s="34">
        <f t="shared" si="294"/>
        <v>121854.6257704895</v>
      </c>
      <c r="BQ386" s="34">
        <f t="shared" si="295"/>
        <v>-683063.77919731976</v>
      </c>
      <c r="BR386" s="34">
        <f t="shared" si="296"/>
        <v>-1696857.603055486</v>
      </c>
      <c r="BS386" s="34">
        <f t="shared" si="297"/>
        <v>-1494986.2823455026</v>
      </c>
      <c r="BT386" s="34">
        <f t="shared" si="298"/>
        <v>-1205097.4440724831</v>
      </c>
      <c r="BU386" s="34">
        <f t="shared" si="299"/>
        <v>-996944.178939707</v>
      </c>
      <c r="BV386" s="34">
        <f t="shared" si="300"/>
        <v>-287902.72287050256</v>
      </c>
      <c r="BW386" s="34">
        <f t="shared" si="301"/>
        <v>97125.615949590414</v>
      </c>
      <c r="BY386" s="22" t="e">
        <f t="shared" si="246"/>
        <v>#NUM!</v>
      </c>
      <c r="BZ386" s="22" t="e">
        <f t="shared" si="247"/>
        <v>#NUM!</v>
      </c>
      <c r="CA386" s="22" t="e">
        <f t="shared" si="248"/>
        <v>#NUM!</v>
      </c>
      <c r="CB386" s="22">
        <f t="shared" si="249"/>
        <v>0.96587335312415035</v>
      </c>
      <c r="CC386" s="22" t="e">
        <f t="shared" si="250"/>
        <v>#NUM!</v>
      </c>
      <c r="CD386" s="22" t="e">
        <f t="shared" si="251"/>
        <v>#NUM!</v>
      </c>
      <c r="CE386" s="22" t="e">
        <f t="shared" si="252"/>
        <v>#NUM!</v>
      </c>
      <c r="CF386" s="22" t="e">
        <f t="shared" si="253"/>
        <v>#NUM!</v>
      </c>
      <c r="CI386" s="44">
        <f t="shared" si="302"/>
        <v>176</v>
      </c>
      <c r="CJ386" s="45">
        <f t="shared" si="303"/>
        <v>3.0717794835100198</v>
      </c>
      <c r="CM386" t="e">
        <f t="shared" si="254"/>
        <v>#NUM!</v>
      </c>
      <c r="CN386" t="e">
        <f t="shared" si="255"/>
        <v>#NUM!</v>
      </c>
      <c r="CO386" t="e">
        <f t="shared" si="256"/>
        <v>#NUM!</v>
      </c>
      <c r="CP386">
        <f t="shared" si="257"/>
        <v>-606924.74738209194</v>
      </c>
      <c r="CQ386" t="e">
        <f t="shared" si="258"/>
        <v>#NUM!</v>
      </c>
      <c r="CR386" t="e">
        <f t="shared" si="259"/>
        <v>#NUM!</v>
      </c>
      <c r="CS386" t="e">
        <f t="shared" si="260"/>
        <v>#NUM!</v>
      </c>
      <c r="CT386" t="e">
        <f t="shared" si="261"/>
        <v>#NUM!</v>
      </c>
      <c r="CW386" t="e">
        <f t="shared" si="304"/>
        <v>#NUM!</v>
      </c>
      <c r="CX386" t="e">
        <f t="shared" si="305"/>
        <v>#NUM!</v>
      </c>
      <c r="CY386" t="e">
        <f t="shared" si="306"/>
        <v>#NUM!</v>
      </c>
      <c r="CZ386">
        <f t="shared" si="307"/>
        <v>-492858.30217663542</v>
      </c>
      <c r="DA386" t="e">
        <f t="shared" si="308"/>
        <v>#NUM!</v>
      </c>
      <c r="DB386" t="e">
        <f t="shared" si="309"/>
        <v>#NUM!</v>
      </c>
      <c r="DC386" t="e">
        <f t="shared" si="310"/>
        <v>#NUM!</v>
      </c>
      <c r="DD386" t="e">
        <f t="shared" si="311"/>
        <v>#NUM!</v>
      </c>
    </row>
    <row r="387" spans="2:108">
      <c r="B387" s="30">
        <f t="shared" si="229"/>
        <v>178</v>
      </c>
      <c r="C387" s="31">
        <f t="shared" si="230"/>
        <v>114072.9330095733</v>
      </c>
      <c r="D387" s="31"/>
      <c r="E387" s="31">
        <f t="shared" si="231"/>
        <v>-591696.9829062093</v>
      </c>
      <c r="F387" s="31">
        <f t="shared" si="232"/>
        <v>-1581826.0477582037</v>
      </c>
      <c r="G387" s="31">
        <f t="shared" si="233"/>
        <v>-1459490.3991315255</v>
      </c>
      <c r="H387" s="31">
        <f t="shared" si="234"/>
        <v>-1369621.7291617652</v>
      </c>
      <c r="I387" s="31">
        <f t="shared" si="235"/>
        <v>-1330474.7340793372</v>
      </c>
      <c r="J387" s="31">
        <f t="shared" si="236"/>
        <v>-397256.20550977287</v>
      </c>
      <c r="K387" s="31">
        <f t="shared" si="237"/>
        <v>101824.71449123506</v>
      </c>
      <c r="L387" s="17"/>
      <c r="N387" s="32">
        <f t="shared" si="238"/>
        <v>98</v>
      </c>
      <c r="O387" s="32">
        <f t="shared" si="239"/>
        <v>18</v>
      </c>
      <c r="P387" s="32"/>
      <c r="Q387" s="32">
        <f t="shared" si="240"/>
        <v>-62</v>
      </c>
      <c r="R387" s="32">
        <f t="shared" si="241"/>
        <v>-142</v>
      </c>
      <c r="S387" s="32">
        <f t="shared" si="242"/>
        <v>-222</v>
      </c>
      <c r="T387" s="32">
        <f t="shared" si="243"/>
        <v>-302</v>
      </c>
      <c r="U387" s="32">
        <f t="shared" si="244"/>
        <v>-382</v>
      </c>
      <c r="V387" s="32">
        <f t="shared" si="245"/>
        <v>-462</v>
      </c>
      <c r="W387">
        <f t="shared" si="262"/>
        <v>98</v>
      </c>
      <c r="X387">
        <f t="shared" si="263"/>
        <v>18</v>
      </c>
      <c r="Y387">
        <f t="shared" si="264"/>
        <v>658</v>
      </c>
      <c r="Z387">
        <f t="shared" si="265"/>
        <v>578</v>
      </c>
      <c r="AA387">
        <f t="shared" si="266"/>
        <v>498</v>
      </c>
      <c r="AB387">
        <f t="shared" si="267"/>
        <v>418</v>
      </c>
      <c r="AC387">
        <f t="shared" si="268"/>
        <v>338</v>
      </c>
      <c r="AD387">
        <f t="shared" si="269"/>
        <v>258</v>
      </c>
      <c r="AF387">
        <f t="shared" si="312"/>
        <v>2.1336139275316119</v>
      </c>
      <c r="AG387">
        <f t="shared" si="313"/>
        <v>0.15245881342193893</v>
      </c>
      <c r="AH387">
        <f t="shared" si="314"/>
        <v>1.3615216682757647</v>
      </c>
      <c r="AI387">
        <f t="shared" si="315"/>
        <v>2.0271740080953724</v>
      </c>
      <c r="AJ387">
        <f t="shared" si="316"/>
        <v>2.0654053302023252</v>
      </c>
      <c r="AK387">
        <f t="shared" si="317"/>
        <v>1.2387639265626571</v>
      </c>
      <c r="AL387">
        <f t="shared" si="318"/>
        <v>0.22484170625910579</v>
      </c>
      <c r="AM387">
        <f t="shared" si="319"/>
        <v>2.1677654982618271</v>
      </c>
      <c r="AO387">
        <f t="shared" si="270"/>
        <v>4.2540327719168367E-2</v>
      </c>
      <c r="AP387">
        <f t="shared" si="271"/>
        <v>3.0397476333256335E-3</v>
      </c>
      <c r="AQ387">
        <f t="shared" si="272"/>
        <v>2.7146231667229181E-2</v>
      </c>
      <c r="AR387">
        <f t="shared" si="273"/>
        <v>4.0418111981451489E-2</v>
      </c>
      <c r="AS387">
        <f t="shared" si="274"/>
        <v>4.1180374052663414E-2</v>
      </c>
      <c r="AT387">
        <f t="shared" si="275"/>
        <v>2.4698668640406349E-2</v>
      </c>
      <c r="AU387">
        <f t="shared" si="276"/>
        <v>4.4829290556164291E-3</v>
      </c>
      <c r="AV387">
        <f t="shared" si="277"/>
        <v>4.3221247070247257E-2</v>
      </c>
      <c r="AX387" s="34">
        <f t="shared" si="278"/>
        <v>79460.142999999996</v>
      </c>
      <c r="AY387" s="34">
        <f t="shared" si="279"/>
        <v>79460.142999999996</v>
      </c>
      <c r="AZ387" s="34">
        <f t="shared" si="280"/>
        <v>0</v>
      </c>
      <c r="BA387" s="34">
        <f t="shared" si="281"/>
        <v>0</v>
      </c>
      <c r="BB387" s="34">
        <f t="shared" si="282"/>
        <v>5598594.3519972172</v>
      </c>
      <c r="BC387" s="34">
        <f t="shared" si="283"/>
        <v>9461559.5720114261</v>
      </c>
      <c r="BD387" s="34">
        <f t="shared" si="284"/>
        <v>483271.05907106877</v>
      </c>
      <c r="BE387" s="34">
        <f t="shared" si="285"/>
        <v>63460.672799605265</v>
      </c>
      <c r="BG387" s="34">
        <f t="shared" si="286"/>
        <v>1584.288741376291</v>
      </c>
      <c r="BH387" s="34">
        <f t="shared" si="287"/>
        <v>1584.288741376291</v>
      </c>
      <c r="BI387" s="34">
        <f t="shared" si="288"/>
        <v>0</v>
      </c>
      <c r="BJ387" s="34">
        <f t="shared" si="289"/>
        <v>0</v>
      </c>
      <c r="BK387" s="34">
        <f t="shared" si="290"/>
        <v>111625.64858965938</v>
      </c>
      <c r="BL387" s="34">
        <f t="shared" si="291"/>
        <v>188646.05247185097</v>
      </c>
      <c r="BM387" s="34">
        <f t="shared" si="292"/>
        <v>9635.5338539887944</v>
      </c>
      <c r="BN387" s="34">
        <f t="shared" si="293"/>
        <v>1265.288805691921</v>
      </c>
      <c r="BP387" s="34">
        <f t="shared" si="294"/>
        <v>115657.2217509496</v>
      </c>
      <c r="BQ387" s="34">
        <f t="shared" si="295"/>
        <v>-590112.69416483305</v>
      </c>
      <c r="BR387" s="34">
        <f t="shared" si="296"/>
        <v>-1581826.0477582037</v>
      </c>
      <c r="BS387" s="34">
        <f t="shared" si="297"/>
        <v>-1459490.3991315255</v>
      </c>
      <c r="BT387" s="34">
        <f t="shared" si="298"/>
        <v>-1257996.0805721057</v>
      </c>
      <c r="BU387" s="34">
        <f t="shared" si="299"/>
        <v>-1141828.6816074862</v>
      </c>
      <c r="BV387" s="34">
        <f t="shared" si="300"/>
        <v>-387620.67165578407</v>
      </c>
      <c r="BW387" s="34">
        <f t="shared" si="301"/>
        <v>103090.00329692698</v>
      </c>
      <c r="BY387" s="22" t="e">
        <f t="shared" si="246"/>
        <v>#NUM!</v>
      </c>
      <c r="BZ387" s="22" t="e">
        <f t="shared" si="247"/>
        <v>#NUM!</v>
      </c>
      <c r="CA387" s="22" t="e">
        <f t="shared" si="248"/>
        <v>#NUM!</v>
      </c>
      <c r="CB387" s="22">
        <f t="shared" si="249"/>
        <v>1.3142883957776208</v>
      </c>
      <c r="CC387" s="22" t="e">
        <f t="shared" si="250"/>
        <v>#NUM!</v>
      </c>
      <c r="CD387" s="22" t="e">
        <f t="shared" si="251"/>
        <v>#NUM!</v>
      </c>
      <c r="CE387" s="22" t="e">
        <f t="shared" si="252"/>
        <v>#NUM!</v>
      </c>
      <c r="CF387" s="22" t="e">
        <f t="shared" si="253"/>
        <v>#NUM!</v>
      </c>
      <c r="CI387" s="44">
        <f t="shared" si="302"/>
        <v>178</v>
      </c>
      <c r="CJ387" s="45">
        <f t="shared" si="303"/>
        <v>3.1066860685499065</v>
      </c>
      <c r="CM387" t="e">
        <f t="shared" si="254"/>
        <v>#NUM!</v>
      </c>
      <c r="CN387" t="e">
        <f t="shared" si="255"/>
        <v>#NUM!</v>
      </c>
      <c r="CO387" t="e">
        <f t="shared" si="256"/>
        <v>#NUM!</v>
      </c>
      <c r="CP387">
        <f t="shared" si="257"/>
        <v>-1743430.8441057494</v>
      </c>
      <c r="CQ387" t="e">
        <f t="shared" si="258"/>
        <v>#NUM!</v>
      </c>
      <c r="CR387" t="e">
        <f t="shared" si="259"/>
        <v>#NUM!</v>
      </c>
      <c r="CS387" t="e">
        <f t="shared" si="260"/>
        <v>#NUM!</v>
      </c>
      <c r="CT387" t="e">
        <f t="shared" si="261"/>
        <v>#NUM!</v>
      </c>
      <c r="CW387" t="e">
        <f t="shared" si="304"/>
        <v>#NUM!</v>
      </c>
      <c r="CX387" t="e">
        <f t="shared" si="305"/>
        <v>#NUM!</v>
      </c>
      <c r="CY387" t="e">
        <f t="shared" si="306"/>
        <v>#NUM!</v>
      </c>
      <c r="CZ387">
        <f t="shared" si="307"/>
        <v>955423.30004753824</v>
      </c>
      <c r="DA387" t="e">
        <f t="shared" si="308"/>
        <v>#NUM!</v>
      </c>
      <c r="DB387" t="e">
        <f t="shared" si="309"/>
        <v>#NUM!</v>
      </c>
      <c r="DC387" t="e">
        <f t="shared" si="310"/>
        <v>#NUM!</v>
      </c>
      <c r="DD387" t="e">
        <f t="shared" si="311"/>
        <v>#NUM!</v>
      </c>
    </row>
    <row r="388" spans="2:108">
      <c r="B388" s="30">
        <f t="shared" si="229"/>
        <v>180</v>
      </c>
      <c r="C388" s="31">
        <f t="shared" si="230"/>
        <v>107908.33568974925</v>
      </c>
      <c r="D388" s="31"/>
      <c r="E388" s="31">
        <f t="shared" si="231"/>
        <v>-495752.98682756</v>
      </c>
      <c r="F388" s="31">
        <f t="shared" si="232"/>
        <v>-1459507.6823620666</v>
      </c>
      <c r="G388" s="31">
        <f t="shared" si="233"/>
        <v>-1417637.246626172</v>
      </c>
      <c r="H388" s="31">
        <f t="shared" si="234"/>
        <v>-1417637.2466261717</v>
      </c>
      <c r="I388" s="31">
        <f t="shared" si="235"/>
        <v>-1459507.682362067</v>
      </c>
      <c r="J388" s="31">
        <f t="shared" si="236"/>
        <v>-495752.98682756029</v>
      </c>
      <c r="K388" s="31">
        <f t="shared" si="237"/>
        <v>107908.33568974925</v>
      </c>
      <c r="L388" s="17"/>
      <c r="N388" s="32">
        <f t="shared" si="238"/>
        <v>100</v>
      </c>
      <c r="O388" s="32">
        <f t="shared" si="239"/>
        <v>20</v>
      </c>
      <c r="P388" s="32"/>
      <c r="Q388" s="32">
        <f t="shared" si="240"/>
        <v>-60</v>
      </c>
      <c r="R388" s="32">
        <f t="shared" si="241"/>
        <v>-140</v>
      </c>
      <c r="S388" s="32">
        <f t="shared" si="242"/>
        <v>-220</v>
      </c>
      <c r="T388" s="32">
        <f t="shared" si="243"/>
        <v>-300</v>
      </c>
      <c r="U388" s="32">
        <f t="shared" si="244"/>
        <v>-380</v>
      </c>
      <c r="V388" s="32">
        <f t="shared" si="245"/>
        <v>-460</v>
      </c>
      <c r="W388">
        <f t="shared" si="262"/>
        <v>100</v>
      </c>
      <c r="X388">
        <f t="shared" si="263"/>
        <v>20</v>
      </c>
      <c r="Y388">
        <f t="shared" si="264"/>
        <v>660</v>
      </c>
      <c r="Z388">
        <f t="shared" si="265"/>
        <v>580</v>
      </c>
      <c r="AA388">
        <f t="shared" si="266"/>
        <v>500</v>
      </c>
      <c r="AB388">
        <f t="shared" si="267"/>
        <v>420</v>
      </c>
      <c r="AC388">
        <f t="shared" si="268"/>
        <v>340</v>
      </c>
      <c r="AD388">
        <f t="shared" si="269"/>
        <v>260</v>
      </c>
      <c r="AF388">
        <f t="shared" si="312"/>
        <v>2.1520879969158901</v>
      </c>
      <c r="AG388">
        <f t="shared" si="313"/>
        <v>0.18707655519047378</v>
      </c>
      <c r="AH388">
        <f t="shared" si="314"/>
        <v>1.3005648209430472</v>
      </c>
      <c r="AI388">
        <f t="shared" si="315"/>
        <v>2.0464650897797267</v>
      </c>
      <c r="AJ388">
        <f t="shared" si="316"/>
        <v>2.0464650897797263</v>
      </c>
      <c r="AK388">
        <f t="shared" si="317"/>
        <v>1.3005648209430456</v>
      </c>
      <c r="AL388">
        <f t="shared" si="318"/>
        <v>0.18707655519047364</v>
      </c>
      <c r="AM388">
        <f t="shared" si="319"/>
        <v>2.1520879969158901</v>
      </c>
      <c r="AO388">
        <f t="shared" si="270"/>
        <v>4.2908666599868799E-2</v>
      </c>
      <c r="AP388">
        <f t="shared" si="271"/>
        <v>3.7299615753740582E-3</v>
      </c>
      <c r="AQ388">
        <f t="shared" si="272"/>
        <v>2.5930864524748482E-2</v>
      </c>
      <c r="AR388">
        <f t="shared" si="273"/>
        <v>4.0802740580993438E-2</v>
      </c>
      <c r="AS388">
        <f t="shared" si="274"/>
        <v>4.0802740580993424E-2</v>
      </c>
      <c r="AT388">
        <f t="shared" si="275"/>
        <v>2.5930864524748451E-2</v>
      </c>
      <c r="AU388">
        <f t="shared" si="276"/>
        <v>3.7299615753740552E-3</v>
      </c>
      <c r="AV388">
        <f t="shared" si="277"/>
        <v>4.2908666599868799E-2</v>
      </c>
      <c r="AX388" s="34">
        <f t="shared" si="278"/>
        <v>79460.142999999996</v>
      </c>
      <c r="AY388" s="34">
        <f t="shared" si="279"/>
        <v>79460.142999999996</v>
      </c>
      <c r="AZ388" s="34">
        <f t="shared" si="280"/>
        <v>0</v>
      </c>
      <c r="BA388" s="34">
        <f t="shared" si="281"/>
        <v>0</v>
      </c>
      <c r="BB388" s="34">
        <f t="shared" si="282"/>
        <v>5653965.6085764868</v>
      </c>
      <c r="BC388" s="34">
        <f t="shared" si="283"/>
        <v>9019053.4791048858</v>
      </c>
      <c r="BD388" s="34">
        <f t="shared" si="284"/>
        <v>531476.82128157513</v>
      </c>
      <c r="BE388" s="34">
        <f t="shared" si="285"/>
        <v>64002.294618725769</v>
      </c>
      <c r="BG388" s="34">
        <f t="shared" si="286"/>
        <v>1584.288741376291</v>
      </c>
      <c r="BH388" s="34">
        <f t="shared" si="287"/>
        <v>1584.288741376291</v>
      </c>
      <c r="BI388" s="34">
        <f t="shared" si="288"/>
        <v>0</v>
      </c>
      <c r="BJ388" s="34">
        <f t="shared" si="289"/>
        <v>0</v>
      </c>
      <c r="BK388" s="34">
        <f t="shared" si="290"/>
        <v>112729.64935132924</v>
      </c>
      <c r="BL388" s="34">
        <f t="shared" si="291"/>
        <v>179823.29688000359</v>
      </c>
      <c r="BM388" s="34">
        <f t="shared" si="292"/>
        <v>10596.667869813155</v>
      </c>
      <c r="BN388" s="34">
        <f t="shared" si="293"/>
        <v>1276.0877461131126</v>
      </c>
      <c r="BP388" s="34">
        <f t="shared" si="294"/>
        <v>109492.62443112554</v>
      </c>
      <c r="BQ388" s="34">
        <f t="shared" si="295"/>
        <v>-494168.69808618369</v>
      </c>
      <c r="BR388" s="34">
        <f t="shared" si="296"/>
        <v>-1459507.6823620666</v>
      </c>
      <c r="BS388" s="34">
        <f t="shared" si="297"/>
        <v>-1417637.246626172</v>
      </c>
      <c r="BT388" s="34">
        <f t="shared" si="298"/>
        <v>-1304907.5972748424</v>
      </c>
      <c r="BU388" s="34">
        <f t="shared" si="299"/>
        <v>-1279684.3854820635</v>
      </c>
      <c r="BV388" s="34">
        <f t="shared" si="300"/>
        <v>-485156.31895774713</v>
      </c>
      <c r="BW388" s="34">
        <f t="shared" si="301"/>
        <v>109184.42343586237</v>
      </c>
      <c r="BY388" s="22" t="e">
        <f t="shared" si="246"/>
        <v>#NUM!</v>
      </c>
      <c r="BZ388" s="22" t="e">
        <f t="shared" si="247"/>
        <v>#NUM!</v>
      </c>
      <c r="CA388" s="22" t="e">
        <f t="shared" si="248"/>
        <v>#NUM!</v>
      </c>
      <c r="CB388" s="22" t="e">
        <f t="shared" si="249"/>
        <v>#NUM!</v>
      </c>
      <c r="CC388" s="22" t="e">
        <f t="shared" si="250"/>
        <v>#NUM!</v>
      </c>
      <c r="CD388" s="22" t="e">
        <f t="shared" si="251"/>
        <v>#NUM!</v>
      </c>
      <c r="CE388" s="22" t="e">
        <f t="shared" si="252"/>
        <v>#NUM!</v>
      </c>
      <c r="CF388" s="22" t="e">
        <f t="shared" si="253"/>
        <v>#NUM!</v>
      </c>
      <c r="CI388" s="44">
        <f t="shared" si="302"/>
        <v>180</v>
      </c>
      <c r="CJ388" s="45">
        <f t="shared" si="303"/>
        <v>3.1415926535897931</v>
      </c>
      <c r="CM388" t="e">
        <f t="shared" si="254"/>
        <v>#NUM!</v>
      </c>
      <c r="CN388" t="e">
        <f t="shared" si="255"/>
        <v>#NUM!</v>
      </c>
      <c r="CO388" t="e">
        <f t="shared" si="256"/>
        <v>#NUM!</v>
      </c>
      <c r="CP388" t="e">
        <f t="shared" si="257"/>
        <v>#NUM!</v>
      </c>
      <c r="CQ388" t="e">
        <f t="shared" si="258"/>
        <v>#NUM!</v>
      </c>
      <c r="CR388" t="e">
        <f t="shared" si="259"/>
        <v>#NUM!</v>
      </c>
      <c r="CS388" t="e">
        <f t="shared" si="260"/>
        <v>#NUM!</v>
      </c>
      <c r="CT388" t="e">
        <f t="shared" si="261"/>
        <v>#NUM!</v>
      </c>
      <c r="CW388" t="e">
        <f t="shared" si="304"/>
        <v>#NUM!</v>
      </c>
      <c r="CX388" t="e">
        <f t="shared" si="305"/>
        <v>#NUM!</v>
      </c>
      <c r="CY388" t="e">
        <f t="shared" si="306"/>
        <v>#NUM!</v>
      </c>
      <c r="CZ388" t="e">
        <f t="shared" si="307"/>
        <v>#NUM!</v>
      </c>
      <c r="DA388" t="e">
        <f t="shared" si="308"/>
        <v>#NUM!</v>
      </c>
      <c r="DB388" t="e">
        <f t="shared" si="309"/>
        <v>#NUM!</v>
      </c>
      <c r="DC388" t="e">
        <f t="shared" si="310"/>
        <v>#NUM!</v>
      </c>
      <c r="DD388" t="e">
        <f t="shared" si="311"/>
        <v>#NUM!</v>
      </c>
    </row>
    <row r="389" spans="2:108">
      <c r="B389" s="30">
        <f t="shared" si="229"/>
        <v>182</v>
      </c>
      <c r="C389" s="31">
        <f t="shared" si="230"/>
        <v>101824.71449123496</v>
      </c>
      <c r="D389" s="31"/>
      <c r="E389" s="31">
        <f t="shared" si="231"/>
        <v>-397256.20550977287</v>
      </c>
      <c r="F389" s="31">
        <f t="shared" si="232"/>
        <v>-1330474.7340793374</v>
      </c>
      <c r="G389" s="31">
        <f t="shared" si="233"/>
        <v>-1369621.7291617657</v>
      </c>
      <c r="H389" s="31">
        <f t="shared" si="234"/>
        <v>-1459490.3991315253</v>
      </c>
      <c r="I389" s="31">
        <f t="shared" si="235"/>
        <v>-1581826.0477582035</v>
      </c>
      <c r="J389" s="31">
        <f t="shared" si="236"/>
        <v>-591696.98290621012</v>
      </c>
      <c r="K389" s="31">
        <f t="shared" si="237"/>
        <v>114072.9330095732</v>
      </c>
      <c r="L389" s="17"/>
      <c r="N389" s="32">
        <f t="shared" si="238"/>
        <v>102</v>
      </c>
      <c r="O389" s="32">
        <f t="shared" si="239"/>
        <v>22</v>
      </c>
      <c r="P389" s="32"/>
      <c r="Q389" s="32">
        <f t="shared" si="240"/>
        <v>-58</v>
      </c>
      <c r="R389" s="32">
        <f t="shared" si="241"/>
        <v>-138</v>
      </c>
      <c r="S389" s="32">
        <f t="shared" si="242"/>
        <v>-218</v>
      </c>
      <c r="T389" s="32">
        <f t="shared" si="243"/>
        <v>-298</v>
      </c>
      <c r="U389" s="32">
        <f t="shared" si="244"/>
        <v>-378</v>
      </c>
      <c r="V389" s="32">
        <f t="shared" si="245"/>
        <v>-458</v>
      </c>
      <c r="W389">
        <f t="shared" si="262"/>
        <v>102</v>
      </c>
      <c r="X389">
        <f t="shared" si="263"/>
        <v>22</v>
      </c>
      <c r="Y389">
        <f t="shared" si="264"/>
        <v>662</v>
      </c>
      <c r="Z389">
        <f t="shared" si="265"/>
        <v>582</v>
      </c>
      <c r="AA389">
        <f t="shared" si="266"/>
        <v>502</v>
      </c>
      <c r="AB389">
        <f t="shared" si="267"/>
        <v>422</v>
      </c>
      <c r="AC389">
        <f t="shared" si="268"/>
        <v>342</v>
      </c>
      <c r="AD389">
        <f t="shared" si="269"/>
        <v>262</v>
      </c>
      <c r="AF389">
        <f t="shared" si="312"/>
        <v>2.1677654982618271</v>
      </c>
      <c r="AG389">
        <f t="shared" si="313"/>
        <v>0.22484170625910541</v>
      </c>
      <c r="AH389">
        <f t="shared" si="314"/>
        <v>1.2387639265626569</v>
      </c>
      <c r="AI389">
        <f t="shared" si="315"/>
        <v>2.0654053302023252</v>
      </c>
      <c r="AJ389">
        <f t="shared" si="316"/>
        <v>2.0271740080953728</v>
      </c>
      <c r="AK389">
        <f t="shared" si="317"/>
        <v>1.3615216682757632</v>
      </c>
      <c r="AL389">
        <f t="shared" si="318"/>
        <v>0.15245881342193912</v>
      </c>
      <c r="AM389">
        <f t="shared" si="319"/>
        <v>2.1336139275316124</v>
      </c>
      <c r="AO389">
        <f t="shared" si="270"/>
        <v>4.3221247070247257E-2</v>
      </c>
      <c r="AP389">
        <f t="shared" si="271"/>
        <v>4.4829290556164221E-3</v>
      </c>
      <c r="AQ389">
        <f t="shared" si="272"/>
        <v>2.4698668640406346E-2</v>
      </c>
      <c r="AR389">
        <f t="shared" si="273"/>
        <v>4.1180374052663414E-2</v>
      </c>
      <c r="AS389">
        <f t="shared" si="274"/>
        <v>4.0418111981451496E-2</v>
      </c>
      <c r="AT389">
        <f t="shared" si="275"/>
        <v>2.7146231667229154E-2</v>
      </c>
      <c r="AU389">
        <f t="shared" si="276"/>
        <v>3.0397476333256374E-3</v>
      </c>
      <c r="AV389">
        <f t="shared" si="277"/>
        <v>4.2540327719168373E-2</v>
      </c>
      <c r="AX389" s="34">
        <f t="shared" si="278"/>
        <v>79460.142999999996</v>
      </c>
      <c r="AY389" s="34">
        <f t="shared" si="279"/>
        <v>79460.142999999996</v>
      </c>
      <c r="AZ389" s="34">
        <f t="shared" si="280"/>
        <v>0</v>
      </c>
      <c r="BA389" s="34">
        <f t="shared" si="281"/>
        <v>0</v>
      </c>
      <c r="BB389" s="34">
        <f t="shared" si="282"/>
        <v>5711387.8092740085</v>
      </c>
      <c r="BC389" s="34">
        <f t="shared" si="283"/>
        <v>8617900.8704273608</v>
      </c>
      <c r="BD389" s="34">
        <f t="shared" si="284"/>
        <v>583545.07924276986</v>
      </c>
      <c r="BE389" s="34">
        <f t="shared" si="285"/>
        <v>64650.938228052713</v>
      </c>
      <c r="BG389" s="34">
        <f t="shared" si="286"/>
        <v>1584.288741376291</v>
      </c>
      <c r="BH389" s="34">
        <f t="shared" si="287"/>
        <v>1584.288741376291</v>
      </c>
      <c r="BI389" s="34">
        <f t="shared" si="288"/>
        <v>0</v>
      </c>
      <c r="BJ389" s="34">
        <f t="shared" si="289"/>
        <v>0</v>
      </c>
      <c r="BK389" s="34">
        <f t="shared" si="290"/>
        <v>113874.54215714929</v>
      </c>
      <c r="BL389" s="34">
        <f t="shared" si="291"/>
        <v>171825.05351538328</v>
      </c>
      <c r="BM389" s="34">
        <f t="shared" si="292"/>
        <v>11634.812929166965</v>
      </c>
      <c r="BN389" s="34">
        <f t="shared" si="293"/>
        <v>1289.020503702315</v>
      </c>
      <c r="BP389" s="34">
        <f t="shared" si="294"/>
        <v>103409.00323261126</v>
      </c>
      <c r="BQ389" s="34">
        <f t="shared" si="295"/>
        <v>-395671.91676839656</v>
      </c>
      <c r="BR389" s="34">
        <f t="shared" si="296"/>
        <v>-1330474.7340793374</v>
      </c>
      <c r="BS389" s="34">
        <f t="shared" si="297"/>
        <v>-1369621.7291617657</v>
      </c>
      <c r="BT389" s="34">
        <f t="shared" si="298"/>
        <v>-1345615.8569743759</v>
      </c>
      <c r="BU389" s="34">
        <f t="shared" si="299"/>
        <v>-1410000.9942428202</v>
      </c>
      <c r="BV389" s="34">
        <f t="shared" si="300"/>
        <v>-580062.16997704317</v>
      </c>
      <c r="BW389" s="34">
        <f t="shared" si="301"/>
        <v>115361.95351327551</v>
      </c>
      <c r="BY389" s="22" t="e">
        <f t="shared" si="246"/>
        <v>#NUM!</v>
      </c>
      <c r="BZ389" s="22" t="e">
        <f t="shared" si="247"/>
        <v>#NUM!</v>
      </c>
      <c r="CA389" s="22" t="e">
        <f t="shared" si="248"/>
        <v>#NUM!</v>
      </c>
      <c r="CB389" s="22" t="e">
        <f t="shared" si="249"/>
        <v>#NUM!</v>
      </c>
      <c r="CC389" s="22">
        <f t="shared" si="250"/>
        <v>-1.3142883957776217</v>
      </c>
      <c r="CD389" s="22" t="e">
        <f t="shared" si="251"/>
        <v>#NUM!</v>
      </c>
      <c r="CE389" s="22" t="e">
        <f t="shared" si="252"/>
        <v>#NUM!</v>
      </c>
      <c r="CF389" s="22" t="e">
        <f t="shared" si="253"/>
        <v>#NUM!</v>
      </c>
      <c r="CI389" s="44">
        <f t="shared" si="302"/>
        <v>182</v>
      </c>
      <c r="CJ389" s="45">
        <f t="shared" si="303"/>
        <v>3.1764992386296798</v>
      </c>
      <c r="CM389" t="e">
        <f t="shared" si="254"/>
        <v>#NUM!</v>
      </c>
      <c r="CN389" t="e">
        <f t="shared" si="255"/>
        <v>#NUM!</v>
      </c>
      <c r="CO389" t="e">
        <f t="shared" si="256"/>
        <v>#NUM!</v>
      </c>
      <c r="CP389" t="e">
        <f t="shared" si="257"/>
        <v>#NUM!</v>
      </c>
      <c r="CQ389">
        <f t="shared" si="258"/>
        <v>1607402.2760018937</v>
      </c>
      <c r="CR389" t="e">
        <f t="shared" si="259"/>
        <v>#NUM!</v>
      </c>
      <c r="CS389" t="e">
        <f t="shared" si="260"/>
        <v>#NUM!</v>
      </c>
      <c r="CT389" t="e">
        <f t="shared" si="261"/>
        <v>#NUM!</v>
      </c>
      <c r="CW389" t="e">
        <f t="shared" si="304"/>
        <v>#NUM!</v>
      </c>
      <c r="CX389" t="e">
        <f t="shared" si="305"/>
        <v>#NUM!</v>
      </c>
      <c r="CY389" t="e">
        <f t="shared" si="306"/>
        <v>#NUM!</v>
      </c>
      <c r="CZ389" t="e">
        <f t="shared" si="307"/>
        <v>#NUM!</v>
      </c>
      <c r="DA389">
        <f t="shared" si="308"/>
        <v>-2309678.2908763392</v>
      </c>
      <c r="DB389" t="e">
        <f t="shared" si="309"/>
        <v>#NUM!</v>
      </c>
      <c r="DC389" t="e">
        <f t="shared" si="310"/>
        <v>#NUM!</v>
      </c>
      <c r="DD389" t="e">
        <f t="shared" si="311"/>
        <v>#NUM!</v>
      </c>
    </row>
    <row r="390" spans="2:108">
      <c r="B390" s="30">
        <f t="shared" si="229"/>
        <v>184</v>
      </c>
      <c r="C390" s="31">
        <f t="shared" si="230"/>
        <v>95869.105164080524</v>
      </c>
      <c r="D390" s="31"/>
      <c r="E390" s="31">
        <f t="shared" si="231"/>
        <v>-296659.36922783306</v>
      </c>
      <c r="F390" s="31">
        <f t="shared" si="232"/>
        <v>-1195331.6604400971</v>
      </c>
      <c r="G390" s="31">
        <f t="shared" si="233"/>
        <v>-1315667.8667743711</v>
      </c>
      <c r="H390" s="31">
        <f t="shared" si="234"/>
        <v>-1494986.2823455022</v>
      </c>
      <c r="I390" s="31">
        <f t="shared" si="235"/>
        <v>-1696857.6030554869</v>
      </c>
      <c r="J390" s="31">
        <f t="shared" si="236"/>
        <v>-684648.06793869659</v>
      </c>
      <c r="K390" s="31">
        <f t="shared" si="237"/>
        <v>120270.33702911311</v>
      </c>
      <c r="L390" s="17"/>
      <c r="N390" s="32">
        <f t="shared" si="238"/>
        <v>104</v>
      </c>
      <c r="O390" s="32">
        <f t="shared" si="239"/>
        <v>24</v>
      </c>
      <c r="P390" s="32"/>
      <c r="Q390" s="32">
        <f t="shared" si="240"/>
        <v>-56</v>
      </c>
      <c r="R390" s="32">
        <f t="shared" si="241"/>
        <v>-136</v>
      </c>
      <c r="S390" s="32">
        <f t="shared" si="242"/>
        <v>-216</v>
      </c>
      <c r="T390" s="32">
        <f t="shared" si="243"/>
        <v>-296</v>
      </c>
      <c r="U390" s="32">
        <f t="shared" si="244"/>
        <v>-376</v>
      </c>
      <c r="V390" s="32">
        <f t="shared" si="245"/>
        <v>-456</v>
      </c>
      <c r="W390">
        <f t="shared" si="262"/>
        <v>104</v>
      </c>
      <c r="X390">
        <f t="shared" si="263"/>
        <v>24</v>
      </c>
      <c r="Y390">
        <f t="shared" si="264"/>
        <v>664</v>
      </c>
      <c r="Z390">
        <f t="shared" si="265"/>
        <v>584</v>
      </c>
      <c r="AA390">
        <f t="shared" si="266"/>
        <v>504</v>
      </c>
      <c r="AB390">
        <f t="shared" si="267"/>
        <v>424</v>
      </c>
      <c r="AC390">
        <f t="shared" si="268"/>
        <v>344</v>
      </c>
      <c r="AD390">
        <f t="shared" si="269"/>
        <v>264</v>
      </c>
      <c r="AF390">
        <f t="shared" si="312"/>
        <v>2.1806817474071503</v>
      </c>
      <c r="AG390">
        <f t="shared" si="313"/>
        <v>0.26561105572390342</v>
      </c>
      <c r="AH390">
        <f t="shared" si="314"/>
        <v>1.176322539575174</v>
      </c>
      <c r="AI390">
        <f t="shared" si="315"/>
        <v>2.083827804338533</v>
      </c>
      <c r="AJ390">
        <f t="shared" si="316"/>
        <v>2.0076976769650186</v>
      </c>
      <c r="AK390">
        <f t="shared" si="317"/>
        <v>1.4214370120653328</v>
      </c>
      <c r="AL390">
        <f t="shared" si="318"/>
        <v>0.12112009014040694</v>
      </c>
      <c r="AM390">
        <f t="shared" si="319"/>
        <v>2.1123209091971686</v>
      </c>
      <c r="AO390">
        <f t="shared" si="270"/>
        <v>4.347877326299205E-2</v>
      </c>
      <c r="AP390">
        <f t="shared" si="271"/>
        <v>5.2957947126831984E-3</v>
      </c>
      <c r="AQ390">
        <f t="shared" si="272"/>
        <v>2.3453702514430595E-2</v>
      </c>
      <c r="AR390">
        <f t="shared" si="273"/>
        <v>4.1547684219249571E-2</v>
      </c>
      <c r="AS390">
        <f t="shared" si="274"/>
        <v>4.0029789849522573E-2</v>
      </c>
      <c r="AT390">
        <f t="shared" si="275"/>
        <v>2.8340833149402483E-2</v>
      </c>
      <c r="AU390">
        <f t="shared" si="276"/>
        <v>2.4149112739946643E-3</v>
      </c>
      <c r="AV390">
        <f t="shared" si="277"/>
        <v>4.2115784194030517E-2</v>
      </c>
      <c r="AX390" s="34">
        <f t="shared" si="278"/>
        <v>79460.142999999996</v>
      </c>
      <c r="AY390" s="34">
        <f t="shared" si="279"/>
        <v>79460.142999999996</v>
      </c>
      <c r="AZ390" s="34">
        <f t="shared" si="280"/>
        <v>0</v>
      </c>
      <c r="BA390" s="34">
        <f t="shared" si="281"/>
        <v>0</v>
      </c>
      <c r="BB390" s="34">
        <f t="shared" si="282"/>
        <v>5770439.0625871457</v>
      </c>
      <c r="BC390" s="34">
        <f t="shared" si="283"/>
        <v>8253943.7992799478</v>
      </c>
      <c r="BD390" s="34">
        <f t="shared" si="284"/>
        <v>638869.66766207898</v>
      </c>
      <c r="BE390" s="34">
        <f t="shared" si="285"/>
        <v>65412.879533198364</v>
      </c>
      <c r="BG390" s="34">
        <f t="shared" si="286"/>
        <v>1584.288741376291</v>
      </c>
      <c r="BH390" s="34">
        <f t="shared" si="287"/>
        <v>1584.288741376291</v>
      </c>
      <c r="BI390" s="34">
        <f t="shared" si="288"/>
        <v>0</v>
      </c>
      <c r="BJ390" s="34">
        <f t="shared" si="289"/>
        <v>0</v>
      </c>
      <c r="BK390" s="34">
        <f t="shared" si="290"/>
        <v>115051.91526844815</v>
      </c>
      <c r="BL390" s="34">
        <f t="shared" si="291"/>
        <v>164568.42058731092</v>
      </c>
      <c r="BM390" s="34">
        <f t="shared" si="292"/>
        <v>12737.88321377479</v>
      </c>
      <c r="BN390" s="34">
        <f t="shared" si="293"/>
        <v>1304.212208445809</v>
      </c>
      <c r="BP390" s="34">
        <f t="shared" si="294"/>
        <v>97453.393905456818</v>
      </c>
      <c r="BQ390" s="34">
        <f t="shared" si="295"/>
        <v>-295075.08048645675</v>
      </c>
      <c r="BR390" s="34">
        <f t="shared" si="296"/>
        <v>-1195331.6604400971</v>
      </c>
      <c r="BS390" s="34">
        <f t="shared" si="297"/>
        <v>-1315667.8667743711</v>
      </c>
      <c r="BT390" s="34">
        <f t="shared" si="298"/>
        <v>-1379934.367077054</v>
      </c>
      <c r="BU390" s="34">
        <f t="shared" si="299"/>
        <v>-1532289.1824681759</v>
      </c>
      <c r="BV390" s="34">
        <f t="shared" si="300"/>
        <v>-671910.18472492183</v>
      </c>
      <c r="BW390" s="34">
        <f t="shared" si="301"/>
        <v>121574.54923755892</v>
      </c>
      <c r="BY390" s="22" t="e">
        <f t="shared" si="246"/>
        <v>#NUM!</v>
      </c>
      <c r="BZ390" s="22" t="e">
        <f t="shared" si="247"/>
        <v>#NUM!</v>
      </c>
      <c r="CA390" s="22" t="e">
        <f t="shared" si="248"/>
        <v>#NUM!</v>
      </c>
      <c r="CB390" s="22" t="e">
        <f t="shared" si="249"/>
        <v>#NUM!</v>
      </c>
      <c r="CC390" s="22">
        <f t="shared" si="250"/>
        <v>-0.9658733531241509</v>
      </c>
      <c r="CD390" s="22" t="e">
        <f t="shared" si="251"/>
        <v>#NUM!</v>
      </c>
      <c r="CE390" s="22" t="e">
        <f t="shared" si="252"/>
        <v>#NUM!</v>
      </c>
      <c r="CF390" s="22" t="e">
        <f t="shared" si="253"/>
        <v>#NUM!</v>
      </c>
      <c r="CI390" s="44">
        <f t="shared" si="302"/>
        <v>184</v>
      </c>
      <c r="CJ390" s="45">
        <f t="shared" si="303"/>
        <v>3.2114058236695664</v>
      </c>
      <c r="CM390" t="e">
        <f t="shared" si="254"/>
        <v>#NUM!</v>
      </c>
      <c r="CN390" t="e">
        <f t="shared" si="255"/>
        <v>#NUM!</v>
      </c>
      <c r="CO390" t="e">
        <f t="shared" si="256"/>
        <v>#NUM!</v>
      </c>
      <c r="CP390" t="e">
        <f t="shared" si="257"/>
        <v>#NUM!</v>
      </c>
      <c r="CQ390">
        <f t="shared" si="258"/>
        <v>560216.72374686878</v>
      </c>
      <c r="CR390" t="e">
        <f t="shared" si="259"/>
        <v>#NUM!</v>
      </c>
      <c r="CS390" t="e">
        <f t="shared" si="260"/>
        <v>#NUM!</v>
      </c>
      <c r="CT390" t="e">
        <f t="shared" si="261"/>
        <v>#NUM!</v>
      </c>
      <c r="CW390" t="e">
        <f t="shared" si="304"/>
        <v>#NUM!</v>
      </c>
      <c r="CX390" t="e">
        <f t="shared" si="305"/>
        <v>#NUM!</v>
      </c>
      <c r="CY390" t="e">
        <f t="shared" si="306"/>
        <v>#NUM!</v>
      </c>
      <c r="CZ390" t="e">
        <f t="shared" si="307"/>
        <v>#NUM!</v>
      </c>
      <c r="DA390">
        <f t="shared" si="308"/>
        <v>-1698483.0227605226</v>
      </c>
      <c r="DB390" t="e">
        <f t="shared" si="309"/>
        <v>#NUM!</v>
      </c>
      <c r="DC390" t="e">
        <f t="shared" si="310"/>
        <v>#NUM!</v>
      </c>
      <c r="DD390" t="e">
        <f t="shared" si="311"/>
        <v>#NUM!</v>
      </c>
    </row>
    <row r="391" spans="2:108">
      <c r="B391" s="30">
        <f t="shared" si="229"/>
        <v>186</v>
      </c>
      <c r="C391" s="31">
        <f t="shared" si="230"/>
        <v>90087.15943783072</v>
      </c>
      <c r="D391" s="31"/>
      <c r="E391" s="31">
        <f t="shared" si="231"/>
        <v>-194425.64012950537</v>
      </c>
      <c r="F391" s="31">
        <f t="shared" si="232"/>
        <v>-1054712.2338931307</v>
      </c>
      <c r="G391" s="31">
        <f t="shared" si="233"/>
        <v>-1256027.7158705306</v>
      </c>
      <c r="H391" s="31">
        <f t="shared" si="234"/>
        <v>-1523960.0462286973</v>
      </c>
      <c r="I391" s="31">
        <f t="shared" si="235"/>
        <v>-1804065.1103235418</v>
      </c>
      <c r="J391" s="31">
        <f t="shared" si="236"/>
        <v>-774180.83156929677</v>
      </c>
      <c r="K391" s="31">
        <f t="shared" si="237"/>
        <v>126451.5014278834</v>
      </c>
      <c r="L391" s="17"/>
      <c r="N391" s="32">
        <f t="shared" si="238"/>
        <v>106</v>
      </c>
      <c r="O391" s="32">
        <f t="shared" si="239"/>
        <v>26</v>
      </c>
      <c r="P391" s="32"/>
      <c r="Q391" s="32">
        <f t="shared" si="240"/>
        <v>-54</v>
      </c>
      <c r="R391" s="32">
        <f t="shared" si="241"/>
        <v>-134</v>
      </c>
      <c r="S391" s="32">
        <f t="shared" si="242"/>
        <v>-214</v>
      </c>
      <c r="T391" s="32">
        <f t="shared" si="243"/>
        <v>-294</v>
      </c>
      <c r="U391" s="32">
        <f t="shared" si="244"/>
        <v>-374</v>
      </c>
      <c r="V391" s="32">
        <f t="shared" si="245"/>
        <v>-454</v>
      </c>
      <c r="W391">
        <f t="shared" si="262"/>
        <v>106</v>
      </c>
      <c r="X391">
        <f t="shared" si="263"/>
        <v>26</v>
      </c>
      <c r="Y391">
        <f t="shared" si="264"/>
        <v>666</v>
      </c>
      <c r="Z391">
        <f t="shared" si="265"/>
        <v>586</v>
      </c>
      <c r="AA391">
        <f t="shared" si="266"/>
        <v>506</v>
      </c>
      <c r="AB391">
        <f t="shared" si="267"/>
        <v>426</v>
      </c>
      <c r="AC391">
        <f t="shared" si="268"/>
        <v>346</v>
      </c>
      <c r="AD391">
        <f t="shared" si="269"/>
        <v>266</v>
      </c>
      <c r="AF391">
        <f t="shared" si="312"/>
        <v>2.1908846869770722</v>
      </c>
      <c r="AG391">
        <f t="shared" si="313"/>
        <v>0.30923043899240737</v>
      </c>
      <c r="AH391">
        <f t="shared" si="314"/>
        <v>1.1134494394987973</v>
      </c>
      <c r="AI391">
        <f t="shared" si="315"/>
        <v>2.101565158146395</v>
      </c>
      <c r="AJ391">
        <f t="shared" si="316"/>
        <v>1.9881994610060156</v>
      </c>
      <c r="AK391">
        <f t="shared" si="317"/>
        <v>1.4801203345008302</v>
      </c>
      <c r="AL391">
        <f t="shared" si="318"/>
        <v>9.3179796762622849E-2</v>
      </c>
      <c r="AM391">
        <f t="shared" si="319"/>
        <v>2.0881997418876677</v>
      </c>
      <c r="AO391">
        <f t="shared" si="270"/>
        <v>4.3682201065652439E-2</v>
      </c>
      <c r="AP391">
        <f t="shared" si="271"/>
        <v>6.1654847888521795E-3</v>
      </c>
      <c r="AQ391">
        <f t="shared" si="272"/>
        <v>2.2200128825462673E-2</v>
      </c>
      <c r="AR391">
        <f t="shared" si="273"/>
        <v>4.1901334349725726E-2</v>
      </c>
      <c r="AS391">
        <f t="shared" si="274"/>
        <v>3.9641031374462045E-2</v>
      </c>
      <c r="AT391">
        <f t="shared" si="275"/>
        <v>2.9510870397398793E-2</v>
      </c>
      <c r="AU391">
        <f t="shared" si="276"/>
        <v>1.8578333408581249E-3</v>
      </c>
      <c r="AV391">
        <f t="shared" si="277"/>
        <v>4.1634852592922073E-2</v>
      </c>
      <c r="AX391" s="34">
        <f t="shared" si="278"/>
        <v>79460.142999999996</v>
      </c>
      <c r="AY391" s="34">
        <f t="shared" si="279"/>
        <v>79460.142999999996</v>
      </c>
      <c r="AZ391" s="34">
        <f t="shared" si="280"/>
        <v>0</v>
      </c>
      <c r="BA391" s="34">
        <f t="shared" si="281"/>
        <v>0</v>
      </c>
      <c r="BB391" s="34">
        <f t="shared" si="282"/>
        <v>5830670.745438165</v>
      </c>
      <c r="BC391" s="34">
        <f t="shared" si="283"/>
        <v>7923518.8491981374</v>
      </c>
      <c r="BD391" s="34">
        <f t="shared" si="284"/>
        <v>696399.35875569924</v>
      </c>
      <c r="BE391" s="34">
        <f t="shared" si="285"/>
        <v>66295.097135388656</v>
      </c>
      <c r="BG391" s="34">
        <f t="shared" si="286"/>
        <v>1584.288741376291</v>
      </c>
      <c r="BH391" s="34">
        <f t="shared" si="287"/>
        <v>1584.288741376291</v>
      </c>
      <c r="BI391" s="34">
        <f t="shared" si="288"/>
        <v>0</v>
      </c>
      <c r="BJ391" s="34">
        <f t="shared" si="289"/>
        <v>0</v>
      </c>
      <c r="BK391" s="34">
        <f t="shared" si="290"/>
        <v>116252.82396823514</v>
      </c>
      <c r="BL391" s="34">
        <f t="shared" si="291"/>
        <v>157980.35632615758</v>
      </c>
      <c r="BM391" s="34">
        <f t="shared" si="292"/>
        <v>13884.919179900329</v>
      </c>
      <c r="BN391" s="34">
        <f t="shared" si="293"/>
        <v>1321.802000784769</v>
      </c>
      <c r="BP391" s="34">
        <f t="shared" si="294"/>
        <v>91671.448179207015</v>
      </c>
      <c r="BQ391" s="34">
        <f t="shared" si="295"/>
        <v>-192841.35138812909</v>
      </c>
      <c r="BR391" s="34">
        <f t="shared" si="296"/>
        <v>-1054712.2338931307</v>
      </c>
      <c r="BS391" s="34">
        <f t="shared" si="297"/>
        <v>-1256027.7158705306</v>
      </c>
      <c r="BT391" s="34">
        <f t="shared" si="298"/>
        <v>-1407707.2222604621</v>
      </c>
      <c r="BU391" s="34">
        <f t="shared" si="299"/>
        <v>-1646084.7539973841</v>
      </c>
      <c r="BV391" s="34">
        <f t="shared" si="300"/>
        <v>-760295.91238939646</v>
      </c>
      <c r="BW391" s="34">
        <f t="shared" si="301"/>
        <v>127773.30342866816</v>
      </c>
      <c r="BY391" s="22" t="e">
        <f t="shared" si="246"/>
        <v>#NUM!</v>
      </c>
      <c r="BZ391" s="22" t="e">
        <f t="shared" si="247"/>
        <v>#NUM!</v>
      </c>
      <c r="CA391" s="22" t="e">
        <f t="shared" si="248"/>
        <v>#NUM!</v>
      </c>
      <c r="CB391" s="22" t="e">
        <f t="shared" si="249"/>
        <v>#NUM!</v>
      </c>
      <c r="CC391" s="22">
        <f t="shared" si="250"/>
        <v>-0.74341770621589687</v>
      </c>
      <c r="CD391" s="22" t="e">
        <f t="shared" si="251"/>
        <v>#NUM!</v>
      </c>
      <c r="CE391" s="22" t="e">
        <f t="shared" si="252"/>
        <v>#NUM!</v>
      </c>
      <c r="CF391" s="22" t="e">
        <f t="shared" si="253"/>
        <v>#NUM!</v>
      </c>
      <c r="CI391" s="44">
        <f t="shared" si="302"/>
        <v>186</v>
      </c>
      <c r="CJ391" s="45">
        <f t="shared" si="303"/>
        <v>3.246312408709453</v>
      </c>
      <c r="CM391" t="e">
        <f t="shared" si="254"/>
        <v>#NUM!</v>
      </c>
      <c r="CN391" t="e">
        <f t="shared" si="255"/>
        <v>#NUM!</v>
      </c>
      <c r="CO391" t="e">
        <f t="shared" si="256"/>
        <v>#NUM!</v>
      </c>
      <c r="CP391" t="e">
        <f t="shared" si="257"/>
        <v>#NUM!</v>
      </c>
      <c r="CQ391">
        <f t="shared" si="258"/>
        <v>290139.68420349871</v>
      </c>
      <c r="CR391" t="e">
        <f t="shared" si="259"/>
        <v>#NUM!</v>
      </c>
      <c r="CS391" t="e">
        <f t="shared" si="260"/>
        <v>#NUM!</v>
      </c>
      <c r="CT391" t="e">
        <f t="shared" si="261"/>
        <v>#NUM!</v>
      </c>
      <c r="CW391" t="e">
        <f t="shared" si="304"/>
        <v>#NUM!</v>
      </c>
      <c r="CX391" t="e">
        <f t="shared" si="305"/>
        <v>#NUM!</v>
      </c>
      <c r="CY391" t="e">
        <f t="shared" si="306"/>
        <v>#NUM!</v>
      </c>
      <c r="CZ391" t="e">
        <f t="shared" si="307"/>
        <v>#NUM!</v>
      </c>
      <c r="DA391">
        <f t="shared" si="308"/>
        <v>-1610266.6565757352</v>
      </c>
      <c r="DB391" t="e">
        <f t="shared" si="309"/>
        <v>#NUM!</v>
      </c>
      <c r="DC391" t="e">
        <f t="shared" si="310"/>
        <v>#NUM!</v>
      </c>
      <c r="DD391" t="e">
        <f t="shared" si="311"/>
        <v>#NUM!</v>
      </c>
    </row>
    <row r="392" spans="2:108">
      <c r="B392" s="30">
        <f t="shared" si="229"/>
        <v>188</v>
      </c>
      <c r="C392" s="31">
        <f t="shared" si="230"/>
        <v>84522.902341754554</v>
      </c>
      <c r="D392" s="31"/>
      <c r="E392" s="31">
        <f t="shared" si="231"/>
        <v>-91026.388572696582</v>
      </c>
      <c r="F392" s="31">
        <f t="shared" si="232"/>
        <v>-909276.48413935327</v>
      </c>
      <c r="G392" s="31">
        <f t="shared" si="233"/>
        <v>-1190980.1543936161</v>
      </c>
      <c r="H392" s="31">
        <f t="shared" si="234"/>
        <v>-1546277.6883203636</v>
      </c>
      <c r="I392" s="31">
        <f t="shared" si="235"/>
        <v>-1902948.9100366412</v>
      </c>
      <c r="J392" s="31">
        <f t="shared" si="236"/>
        <v>-859886.61802111892</v>
      </c>
      <c r="K392" s="31">
        <f t="shared" si="237"/>
        <v>132566.76490495965</v>
      </c>
      <c r="L392" s="17"/>
      <c r="N392" s="32">
        <f t="shared" si="238"/>
        <v>108</v>
      </c>
      <c r="O392" s="32">
        <f t="shared" si="239"/>
        <v>28</v>
      </c>
      <c r="P392" s="32"/>
      <c r="Q392" s="32">
        <f t="shared" si="240"/>
        <v>-52</v>
      </c>
      <c r="R392" s="32">
        <f t="shared" si="241"/>
        <v>-132</v>
      </c>
      <c r="S392" s="32">
        <f t="shared" si="242"/>
        <v>-212</v>
      </c>
      <c r="T392" s="32">
        <f t="shared" si="243"/>
        <v>-292</v>
      </c>
      <c r="U392" s="32">
        <f t="shared" si="244"/>
        <v>-372</v>
      </c>
      <c r="V392" s="32">
        <f t="shared" si="245"/>
        <v>-452</v>
      </c>
      <c r="W392">
        <f t="shared" si="262"/>
        <v>108</v>
      </c>
      <c r="X392">
        <f t="shared" si="263"/>
        <v>28</v>
      </c>
      <c r="Y392">
        <f t="shared" si="264"/>
        <v>668</v>
      </c>
      <c r="Z392">
        <f t="shared" si="265"/>
        <v>588</v>
      </c>
      <c r="AA392">
        <f t="shared" si="266"/>
        <v>508</v>
      </c>
      <c r="AB392">
        <f t="shared" si="267"/>
        <v>428</v>
      </c>
      <c r="AC392">
        <f t="shared" si="268"/>
        <v>348</v>
      </c>
      <c r="AD392">
        <f t="shared" si="269"/>
        <v>268</v>
      </c>
      <c r="AF392">
        <f t="shared" si="312"/>
        <v>2.198434517735484</v>
      </c>
      <c r="AG392">
        <f t="shared" si="313"/>
        <v>0.3555354346908749</v>
      </c>
      <c r="AH392">
        <f t="shared" si="314"/>
        <v>1.0503577300416345</v>
      </c>
      <c r="AI392">
        <f t="shared" si="315"/>
        <v>2.1184505184442979</v>
      </c>
      <c r="AJ392">
        <f t="shared" si="316"/>
        <v>1.9688396183115633</v>
      </c>
      <c r="AK392">
        <f t="shared" si="317"/>
        <v>1.5373888611190574</v>
      </c>
      <c r="AL392">
        <f t="shared" si="318"/>
        <v>6.8744605706308248E-2</v>
      </c>
      <c r="AM392">
        <f t="shared" si="319"/>
        <v>2.0612545888836515</v>
      </c>
      <c r="AO392">
        <f t="shared" si="270"/>
        <v>4.3832730770461147E-2</v>
      </c>
      <c r="AP392">
        <f t="shared" si="271"/>
        <v>7.0887210250940354E-3</v>
      </c>
      <c r="AQ392">
        <f t="shared" si="272"/>
        <v>2.0942196468517797E-2</v>
      </c>
      <c r="AR392">
        <f t="shared" si="273"/>
        <v>4.2237997300534277E-2</v>
      </c>
      <c r="AS392">
        <f t="shared" si="274"/>
        <v>3.9255031807161528E-2</v>
      </c>
      <c r="AT392">
        <f t="shared" si="275"/>
        <v>3.0652699225424761E-2</v>
      </c>
      <c r="AU392">
        <f t="shared" si="276"/>
        <v>1.3706406852408569E-3</v>
      </c>
      <c r="AV392">
        <f t="shared" si="277"/>
        <v>4.1097615923980708E-2</v>
      </c>
      <c r="AX392" s="34">
        <f t="shared" si="278"/>
        <v>79460.142999999996</v>
      </c>
      <c r="AY392" s="34">
        <f t="shared" si="279"/>
        <v>79460.142999999996</v>
      </c>
      <c r="AZ392" s="34">
        <f t="shared" si="280"/>
        <v>0</v>
      </c>
      <c r="BA392" s="34">
        <f t="shared" si="281"/>
        <v>0</v>
      </c>
      <c r="BB392" s="34">
        <f t="shared" si="282"/>
        <v>5891608.093724791</v>
      </c>
      <c r="BC392" s="34">
        <f t="shared" si="283"/>
        <v>7623395.3968897928</v>
      </c>
      <c r="BD392" s="34">
        <f t="shared" si="284"/>
        <v>754552.98606211809</v>
      </c>
      <c r="BE392" s="34">
        <f t="shared" si="285"/>
        <v>67305.371328146517</v>
      </c>
      <c r="BG392" s="34">
        <f t="shared" si="286"/>
        <v>1584.288741376291</v>
      </c>
      <c r="BH392" s="34">
        <f t="shared" si="287"/>
        <v>1584.288741376291</v>
      </c>
      <c r="BI392" s="34">
        <f t="shared" si="288"/>
        <v>0</v>
      </c>
      <c r="BJ392" s="34">
        <f t="shared" si="289"/>
        <v>0</v>
      </c>
      <c r="BK392" s="34">
        <f t="shared" si="290"/>
        <v>117467.80233568946</v>
      </c>
      <c r="BL392" s="34">
        <f t="shared" si="291"/>
        <v>151996.44806015943</v>
      </c>
      <c r="BM392" s="34">
        <f t="shared" si="292"/>
        <v>15044.395283684238</v>
      </c>
      <c r="BN392" s="34">
        <f t="shared" si="293"/>
        <v>1341.9450054265967</v>
      </c>
      <c r="BP392" s="34">
        <f t="shared" si="294"/>
        <v>86107.191083130849</v>
      </c>
      <c r="BQ392" s="34">
        <f t="shared" si="295"/>
        <v>-89442.099831320287</v>
      </c>
      <c r="BR392" s="34">
        <f t="shared" si="296"/>
        <v>-909276.48413935327</v>
      </c>
      <c r="BS392" s="34">
        <f t="shared" si="297"/>
        <v>-1190980.1543936161</v>
      </c>
      <c r="BT392" s="34">
        <f t="shared" si="298"/>
        <v>-1428809.8859846741</v>
      </c>
      <c r="BU392" s="34">
        <f t="shared" si="299"/>
        <v>-1750952.4619764818</v>
      </c>
      <c r="BV392" s="34">
        <f t="shared" si="300"/>
        <v>-844842.22273743467</v>
      </c>
      <c r="BW392" s="34">
        <f t="shared" si="301"/>
        <v>133908.70991038624</v>
      </c>
      <c r="BY392" s="22" t="e">
        <f t="shared" si="246"/>
        <v>#NUM!</v>
      </c>
      <c r="BZ392" s="22" t="e">
        <f t="shared" si="247"/>
        <v>#NUM!</v>
      </c>
      <c r="CA392" s="22" t="e">
        <f t="shared" si="248"/>
        <v>#NUM!</v>
      </c>
      <c r="CB392" s="22" t="e">
        <f t="shared" si="249"/>
        <v>#NUM!</v>
      </c>
      <c r="CC392" s="22">
        <f t="shared" si="250"/>
        <v>-0.55888972376084312</v>
      </c>
      <c r="CD392" s="22" t="e">
        <f t="shared" si="251"/>
        <v>#NUM!</v>
      </c>
      <c r="CE392" s="22" t="e">
        <f t="shared" si="252"/>
        <v>#NUM!</v>
      </c>
      <c r="CF392" s="22" t="e">
        <f t="shared" si="253"/>
        <v>#NUM!</v>
      </c>
      <c r="CI392" s="44">
        <f t="shared" si="302"/>
        <v>188</v>
      </c>
      <c r="CJ392" s="45">
        <f t="shared" si="303"/>
        <v>3.2812189937493397</v>
      </c>
      <c r="CM392" t="e">
        <f t="shared" si="254"/>
        <v>#NUM!</v>
      </c>
      <c r="CN392" t="e">
        <f t="shared" si="255"/>
        <v>#NUM!</v>
      </c>
      <c r="CO392" t="e">
        <f t="shared" si="256"/>
        <v>#NUM!</v>
      </c>
      <c r="CP392" t="e">
        <f t="shared" si="257"/>
        <v>#NUM!</v>
      </c>
      <c r="CQ392">
        <f t="shared" si="258"/>
        <v>112395.84772749865</v>
      </c>
      <c r="CR392" t="e">
        <f t="shared" si="259"/>
        <v>#NUM!</v>
      </c>
      <c r="CS392" t="e">
        <f t="shared" si="260"/>
        <v>#NUM!</v>
      </c>
      <c r="CT392" t="e">
        <f t="shared" si="261"/>
        <v>#NUM!</v>
      </c>
      <c r="CW392" t="e">
        <f t="shared" si="304"/>
        <v>#NUM!</v>
      </c>
      <c r="CX392" t="e">
        <f t="shared" si="305"/>
        <v>#NUM!</v>
      </c>
      <c r="CY392" t="e">
        <f t="shared" si="306"/>
        <v>#NUM!</v>
      </c>
      <c r="CZ392" t="e">
        <f t="shared" si="307"/>
        <v>#NUM!</v>
      </c>
      <c r="DA392">
        <f t="shared" si="308"/>
        <v>-1587098.5564397117</v>
      </c>
      <c r="DB392" t="e">
        <f t="shared" si="309"/>
        <v>#NUM!</v>
      </c>
      <c r="DC392" t="e">
        <f t="shared" si="310"/>
        <v>#NUM!</v>
      </c>
      <c r="DD392" t="e">
        <f t="shared" si="311"/>
        <v>#NUM!</v>
      </c>
    </row>
    <row r="393" spans="2:108">
      <c r="B393" s="30">
        <f t="shared" si="229"/>
        <v>190</v>
      </c>
      <c r="C393" s="31">
        <f t="shared" si="230"/>
        <v>79218.4984012684</v>
      </c>
      <c r="D393" s="31"/>
      <c r="E393" s="31">
        <f t="shared" si="231"/>
        <v>13061.070811158475</v>
      </c>
      <c r="F393" s="31">
        <f t="shared" si="232"/>
        <v>-759707.51305792131</v>
      </c>
      <c r="G393" s="31">
        <f t="shared" si="233"/>
        <v>-1120829.5373923068</v>
      </c>
      <c r="H393" s="31">
        <f t="shared" si="234"/>
        <v>-1561836.697867905</v>
      </c>
      <c r="I393" s="31">
        <f t="shared" si="235"/>
        <v>-1993049.3277756397</v>
      </c>
      <c r="J393" s="31">
        <f t="shared" si="236"/>
        <v>-941375.48347412562</v>
      </c>
      <c r="K393" s="31">
        <f t="shared" si="237"/>
        <v>138566.11693920533</v>
      </c>
      <c r="L393" s="17"/>
      <c r="N393" s="32">
        <f t="shared" si="238"/>
        <v>110</v>
      </c>
      <c r="O393" s="32">
        <f t="shared" si="239"/>
        <v>30</v>
      </c>
      <c r="P393" s="32"/>
      <c r="Q393" s="32">
        <f t="shared" si="240"/>
        <v>-50</v>
      </c>
      <c r="R393" s="32">
        <f t="shared" si="241"/>
        <v>-130</v>
      </c>
      <c r="S393" s="32">
        <f t="shared" si="242"/>
        <v>-210</v>
      </c>
      <c r="T393" s="32">
        <f t="shared" si="243"/>
        <v>-290</v>
      </c>
      <c r="U393" s="32">
        <f t="shared" si="244"/>
        <v>-370</v>
      </c>
      <c r="V393" s="32">
        <f t="shared" si="245"/>
        <v>-450</v>
      </c>
      <c r="W393">
        <f t="shared" si="262"/>
        <v>110</v>
      </c>
      <c r="X393">
        <f t="shared" si="263"/>
        <v>30</v>
      </c>
      <c r="Y393">
        <f t="shared" si="264"/>
        <v>670</v>
      </c>
      <c r="Z393">
        <f t="shared" si="265"/>
        <v>590</v>
      </c>
      <c r="AA393">
        <f t="shared" si="266"/>
        <v>510</v>
      </c>
      <c r="AB393">
        <f t="shared" si="267"/>
        <v>430</v>
      </c>
      <c r="AC393">
        <f t="shared" si="268"/>
        <v>350</v>
      </c>
      <c r="AD393">
        <f t="shared" si="269"/>
        <v>270</v>
      </c>
      <c r="AF393">
        <f t="shared" si="312"/>
        <v>2.2034032713863545</v>
      </c>
      <c r="AG393">
        <f t="shared" si="313"/>
        <v>0.40435210712101627</v>
      </c>
      <c r="AH393">
        <f t="shared" si="314"/>
        <v>0.98726391444109318</v>
      </c>
      <c r="AI393">
        <f t="shared" si="315"/>
        <v>2.1343184039267236</v>
      </c>
      <c r="AJ393">
        <f t="shared" si="316"/>
        <v>1.9497744401743471</v>
      </c>
      <c r="AK393">
        <f t="shared" si="317"/>
        <v>1.5930683256216986</v>
      </c>
      <c r="AL393">
        <f t="shared" si="318"/>
        <v>4.7907966573012613E-2</v>
      </c>
      <c r="AM393">
        <f t="shared" si="319"/>
        <v>2.0315030945907271</v>
      </c>
      <c r="AO393">
        <f t="shared" si="270"/>
        <v>4.3931798556781976E-2</v>
      </c>
      <c r="AP393">
        <f t="shared" si="271"/>
        <v>8.0620354642906445E-3</v>
      </c>
      <c r="AQ393">
        <f t="shared" si="272"/>
        <v>1.9684222118957297E-2</v>
      </c>
      <c r="AR393">
        <f t="shared" si="273"/>
        <v>4.2554373679560623E-2</v>
      </c>
      <c r="AS393">
        <f t="shared" si="274"/>
        <v>3.8874907307824488E-2</v>
      </c>
      <c r="AT393">
        <f t="shared" si="275"/>
        <v>3.1762845084807312E-2</v>
      </c>
      <c r="AU393">
        <f t="shared" si="276"/>
        <v>9.5519651989369771E-4</v>
      </c>
      <c r="AV393">
        <f t="shared" si="277"/>
        <v>4.0504425984121163E-2</v>
      </c>
      <c r="AX393" s="34">
        <f t="shared" si="278"/>
        <v>79460.142999999996</v>
      </c>
      <c r="AY393" s="34">
        <f t="shared" si="279"/>
        <v>79460.142999999996</v>
      </c>
      <c r="AZ393" s="34">
        <f t="shared" si="280"/>
        <v>0</v>
      </c>
      <c r="BA393" s="34">
        <f t="shared" si="281"/>
        <v>0</v>
      </c>
      <c r="BB393" s="34">
        <f t="shared" si="282"/>
        <v>5952751.6844272958</v>
      </c>
      <c r="BC393" s="34">
        <f t="shared" si="283"/>
        <v>7350721.5414290521</v>
      </c>
      <c r="BD393" s="34">
        <f t="shared" si="284"/>
        <v>811183.48166648636</v>
      </c>
      <c r="BE393" s="34">
        <f t="shared" si="285"/>
        <v>68452.39478115672</v>
      </c>
      <c r="BG393" s="34">
        <f t="shared" si="286"/>
        <v>1584.288741376291</v>
      </c>
      <c r="BH393" s="34">
        <f t="shared" si="287"/>
        <v>1584.288741376291</v>
      </c>
      <c r="BI393" s="34">
        <f t="shared" si="288"/>
        <v>0</v>
      </c>
      <c r="BJ393" s="34">
        <f t="shared" si="289"/>
        <v>0</v>
      </c>
      <c r="BK393" s="34">
        <f t="shared" si="290"/>
        <v>118686.89279664293</v>
      </c>
      <c r="BL393" s="34">
        <f t="shared" si="291"/>
        <v>146559.83414324114</v>
      </c>
      <c r="BM393" s="34">
        <f t="shared" si="292"/>
        <v>16173.502949706941</v>
      </c>
      <c r="BN393" s="34">
        <f t="shared" si="293"/>
        <v>1364.8145381771058</v>
      </c>
      <c r="BP393" s="34">
        <f t="shared" si="294"/>
        <v>80802.787142644695</v>
      </c>
      <c r="BQ393" s="34">
        <f t="shared" si="295"/>
        <v>14645.359552534766</v>
      </c>
      <c r="BR393" s="34">
        <f t="shared" si="296"/>
        <v>-759707.51305792131</v>
      </c>
      <c r="BS393" s="34">
        <f t="shared" si="297"/>
        <v>-1120829.5373923068</v>
      </c>
      <c r="BT393" s="34">
        <f t="shared" si="298"/>
        <v>-1443149.8050712622</v>
      </c>
      <c r="BU393" s="34">
        <f t="shared" si="299"/>
        <v>-1846489.4936323985</v>
      </c>
      <c r="BV393" s="34">
        <f t="shared" si="300"/>
        <v>-925201.98052441864</v>
      </c>
      <c r="BW393" s="34">
        <f t="shared" si="301"/>
        <v>139930.93147738243</v>
      </c>
      <c r="BY393" s="22" t="e">
        <f t="shared" si="246"/>
        <v>#NUM!</v>
      </c>
      <c r="BZ393" s="22" t="e">
        <f t="shared" si="247"/>
        <v>#NUM!</v>
      </c>
      <c r="CA393" s="22" t="e">
        <f t="shared" si="248"/>
        <v>#NUM!</v>
      </c>
      <c r="CB393" s="22" t="e">
        <f t="shared" si="249"/>
        <v>#NUM!</v>
      </c>
      <c r="CC393" s="22">
        <f t="shared" si="250"/>
        <v>-0.39308127794330022</v>
      </c>
      <c r="CD393" s="22" t="e">
        <f t="shared" si="251"/>
        <v>#NUM!</v>
      </c>
      <c r="CE393" s="22" t="e">
        <f t="shared" si="252"/>
        <v>#NUM!</v>
      </c>
      <c r="CF393" s="22" t="e">
        <f t="shared" si="253"/>
        <v>#NUM!</v>
      </c>
      <c r="CI393" s="44">
        <f t="shared" si="302"/>
        <v>190</v>
      </c>
      <c r="CJ393" s="45">
        <f t="shared" si="303"/>
        <v>3.3161255787892263</v>
      </c>
      <c r="CM393" t="e">
        <f t="shared" si="254"/>
        <v>#NUM!</v>
      </c>
      <c r="CN393" t="e">
        <f t="shared" si="255"/>
        <v>#NUM!</v>
      </c>
      <c r="CO393" t="e">
        <f t="shared" si="256"/>
        <v>#NUM!</v>
      </c>
      <c r="CP393" t="e">
        <f t="shared" si="257"/>
        <v>#NUM!</v>
      </c>
      <c r="CQ393">
        <f t="shared" si="258"/>
        <v>-37078.976828165301</v>
      </c>
      <c r="CR393" t="e">
        <f t="shared" si="259"/>
        <v>#NUM!</v>
      </c>
      <c r="CS393" t="e">
        <f t="shared" si="260"/>
        <v>#NUM!</v>
      </c>
      <c r="CT393" t="e">
        <f t="shared" si="261"/>
        <v>#NUM!</v>
      </c>
      <c r="CW393" t="e">
        <f t="shared" si="304"/>
        <v>#NUM!</v>
      </c>
      <c r="CX393" t="e">
        <f t="shared" si="305"/>
        <v>#NUM!</v>
      </c>
      <c r="CY393" t="e">
        <f t="shared" si="306"/>
        <v>#NUM!</v>
      </c>
      <c r="CZ393" t="e">
        <f t="shared" si="307"/>
        <v>#NUM!</v>
      </c>
      <c r="DA393">
        <f t="shared" si="308"/>
        <v>-1586818.9191459813</v>
      </c>
      <c r="DB393" t="e">
        <f t="shared" si="309"/>
        <v>#NUM!</v>
      </c>
      <c r="DC393" t="e">
        <f t="shared" si="310"/>
        <v>#NUM!</v>
      </c>
      <c r="DD393" t="e">
        <f t="shared" si="311"/>
        <v>#NUM!</v>
      </c>
    </row>
    <row r="394" spans="2:108">
      <c r="B394" s="30">
        <f t="shared" ref="B394:B425" si="320">B131</f>
        <v>192</v>
      </c>
      <c r="C394" s="31">
        <f t="shared" ref="C394:C425" si="321">-($J$25*((COS(C131-$F$25)+$K$25*COS(2*C131)-$L$25*COS(2*C131-$F$25)+$M$25*COS(2*(C131-$F$25)))))</f>
        <v>74214.027873162311</v>
      </c>
      <c r="D394" s="31"/>
      <c r="E394" s="31">
        <f t="shared" ref="E394:E425" si="322">-($J$26*((COS(C131-$F$26)+$K$26*COS(2*C131)-$L$26*COS(2*C131-$F$26)+$M$26*COS(2*(C131-$F$26)))))</f>
        <v>117355.77233765002</v>
      </c>
      <c r="F394" s="31">
        <f t="shared" ref="F394:F425" si="323">-($J$27*((COS(C131-$F$27)+$K$27*COS(2*C131)-$L$27*COS(2*C131-$F$27)+$M$27*COS(2*(C131-$F$27)))))</f>
        <v>-606708.19770513568</v>
      </c>
      <c r="G394" s="31">
        <f t="shared" ref="G394:G425" si="324">-($J$28*((COS(C131-$F$28)+$K$28*COS(2*C131)-$L$28*COS(2*C131-$F$28)+$M$28*COS(2*(C131-$F$28)))))</f>
        <v>-1045904.2295237882</v>
      </c>
      <c r="H394" s="31">
        <f t="shared" ref="H394:H425" si="325">-($J$29*((COS(C131-$F$29)+$K$29*COS(2*C131)-$L$29*COS(2*C131-$F$29)+$M$29*COS(2*(C131-$F$29)))))</f>
        <v>-1570566.5476726054</v>
      </c>
      <c r="I394" s="31">
        <f t="shared" ref="I394:I425" si="326">-($J$30*((COS(C131-$F$30)+$K$30*COS(2*C131)-$L$30*COS(2*C131-$F$30)+$M$30*COS(2*(C131-$F$30)))))</f>
        <v>-2073948.8868174949</v>
      </c>
      <c r="J394" s="31">
        <f t="shared" ref="J394:J425" si="327">-($J$31*((COS(C131-$F$31)+$K$31*COS(2*C131)-$L$31*COS(2*C131-$F$31)+$M$31*COS(2*(C131-$F$31)))))</f>
        <v>-1018278.0621983787</v>
      </c>
      <c r="K394" s="31">
        <f t="shared" ref="K394:K425" si="328">-($J$32*((COS(C131-$F$32)+$K$32*COS(2*C131)-$L$32*COS(2*C131-$F$32)+$M$32*COS(2*(C131-$F$32)))))</f>
        <v>144399.46606750169</v>
      </c>
      <c r="L394" s="17"/>
      <c r="N394" s="32">
        <f t="shared" ref="N394:N425" si="329">($B394-$C$25*2)</f>
        <v>112</v>
      </c>
      <c r="O394" s="32">
        <f t="shared" ref="O394:O425" si="330">($B394-$C$26*2)</f>
        <v>32</v>
      </c>
      <c r="P394" s="32"/>
      <c r="Q394" s="32">
        <f t="shared" ref="Q394:Q425" si="331">($B394-$C$27*2)</f>
        <v>-48</v>
      </c>
      <c r="R394" s="32">
        <f t="shared" ref="R394:R425" si="332">($B394-$C$28*2)</f>
        <v>-128</v>
      </c>
      <c r="S394" s="32">
        <f t="shared" ref="S394:S425" si="333">($B394-$C$29*2)</f>
        <v>-208</v>
      </c>
      <c r="T394" s="32">
        <f t="shared" ref="T394:T425" si="334">($B394-$C$30*2)</f>
        <v>-288</v>
      </c>
      <c r="U394" s="32">
        <f t="shared" ref="U394:U425" si="335">($B394-$C$31*2)</f>
        <v>-368</v>
      </c>
      <c r="V394" s="32">
        <f t="shared" ref="V394:V425" si="336">($B394-$C$32*2)</f>
        <v>-448</v>
      </c>
      <c r="W394">
        <f t="shared" si="262"/>
        <v>112</v>
      </c>
      <c r="X394">
        <f t="shared" si="263"/>
        <v>32</v>
      </c>
      <c r="Y394">
        <f t="shared" si="264"/>
        <v>672</v>
      </c>
      <c r="Z394">
        <f t="shared" si="265"/>
        <v>592</v>
      </c>
      <c r="AA394">
        <f t="shared" si="266"/>
        <v>512</v>
      </c>
      <c r="AB394">
        <f t="shared" si="267"/>
        <v>432</v>
      </c>
      <c r="AC394">
        <f t="shared" si="268"/>
        <v>352</v>
      </c>
      <c r="AD394">
        <f t="shared" si="269"/>
        <v>272</v>
      </c>
      <c r="AF394">
        <f t="shared" si="312"/>
        <v>2.2058743270697527</v>
      </c>
      <c r="AG394">
        <f t="shared" si="313"/>
        <v>0.45549779072042129</v>
      </c>
      <c r="AH394">
        <f t="shared" si="314"/>
        <v>0.92438695139691573</v>
      </c>
      <c r="AI394">
        <f t="shared" si="315"/>
        <v>2.1490056327602702</v>
      </c>
      <c r="AJ394">
        <f t="shared" si="316"/>
        <v>1.9311554141476301</v>
      </c>
      <c r="AK394">
        <f t="shared" si="317"/>
        <v>1.64699369127339</v>
      </c>
      <c r="AL394">
        <f t="shared" si="318"/>
        <v>3.0749682056067432E-2</v>
      </c>
      <c r="AM394">
        <f t="shared" si="319"/>
        <v>1.998976437018039</v>
      </c>
      <c r="AO394">
        <f t="shared" si="270"/>
        <v>4.3981066850931935E-2</v>
      </c>
      <c r="AP394">
        <f t="shared" si="271"/>
        <v>9.0817860919296042E-3</v>
      </c>
      <c r="AQ394">
        <f t="shared" si="272"/>
        <v>1.8430571409534038E-2</v>
      </c>
      <c r="AR394">
        <f t="shared" si="273"/>
        <v>4.284720994192432E-2</v>
      </c>
      <c r="AS394">
        <f t="shared" si="274"/>
        <v>3.8503678258947495E-2</v>
      </c>
      <c r="AT394">
        <f t="shared" si="275"/>
        <v>3.2838017447340995E-2</v>
      </c>
      <c r="AU394">
        <f t="shared" si="276"/>
        <v>6.1309196338003304E-4</v>
      </c>
      <c r="AV394">
        <f t="shared" si="277"/>
        <v>3.9855904405359195E-2</v>
      </c>
      <c r="AX394" s="34">
        <f t="shared" si="278"/>
        <v>79460.142999999996</v>
      </c>
      <c r="AY394" s="34">
        <f t="shared" si="279"/>
        <v>79460.142999999996</v>
      </c>
      <c r="AZ394" s="34">
        <f t="shared" si="280"/>
        <v>0</v>
      </c>
      <c r="BA394" s="34">
        <f t="shared" si="281"/>
        <v>0</v>
      </c>
      <c r="BB394" s="34">
        <f t="shared" si="282"/>
        <v>6013579.8933881149</v>
      </c>
      <c r="BC394" s="34">
        <f t="shared" si="283"/>
        <v>7102976.8867427008</v>
      </c>
      <c r="BD394" s="34">
        <f t="shared" si="284"/>
        <v>863630.75721440336</v>
      </c>
      <c r="BE394" s="34">
        <f t="shared" si="285"/>
        <v>69745.897032004956</v>
      </c>
      <c r="BG394" s="34">
        <f t="shared" si="286"/>
        <v>1584.288741376291</v>
      </c>
      <c r="BH394" s="34">
        <f t="shared" si="287"/>
        <v>1584.288741376291</v>
      </c>
      <c r="BI394" s="34">
        <f t="shared" si="288"/>
        <v>0</v>
      </c>
      <c r="BJ394" s="34">
        <f t="shared" si="289"/>
        <v>0</v>
      </c>
      <c r="BK394" s="34">
        <f t="shared" si="290"/>
        <v>119899.69512717372</v>
      </c>
      <c r="BL394" s="34">
        <f t="shared" si="291"/>
        <v>141620.26252485451</v>
      </c>
      <c r="BM394" s="34">
        <f t="shared" si="292"/>
        <v>17219.204920900538</v>
      </c>
      <c r="BN394" s="34">
        <f t="shared" si="293"/>
        <v>1390.6045880762576</v>
      </c>
      <c r="BP394" s="34">
        <f t="shared" si="294"/>
        <v>75798.316614538606</v>
      </c>
      <c r="BQ394" s="34">
        <f t="shared" si="295"/>
        <v>118940.06107902632</v>
      </c>
      <c r="BR394" s="34">
        <f t="shared" si="296"/>
        <v>-606708.19770513568</v>
      </c>
      <c r="BS394" s="34">
        <f t="shared" si="297"/>
        <v>-1045904.2295237882</v>
      </c>
      <c r="BT394" s="34">
        <f t="shared" si="298"/>
        <v>-1450666.8525454316</v>
      </c>
      <c r="BU394" s="34">
        <f t="shared" si="299"/>
        <v>-1932328.6242926405</v>
      </c>
      <c r="BV394" s="34">
        <f t="shared" si="300"/>
        <v>-1001058.8572774782</v>
      </c>
      <c r="BW394" s="34">
        <f t="shared" si="301"/>
        <v>145790.07065557796</v>
      </c>
      <c r="BY394" s="22" t="e">
        <f t="shared" ref="BY394:BY425" si="337">ASIN($G$3/$G$15*SIN(C131-$E$25)-$G$25/$H$25*SIN(E131))</f>
        <v>#NUM!</v>
      </c>
      <c r="BZ394" s="22" t="e">
        <f t="shared" ref="BZ394:BZ425" si="338">ASIN($G$3/$G$15*SIN(C131-$E$26)-$G$26/$H$26*SIN(E131))</f>
        <v>#NUM!</v>
      </c>
      <c r="CA394" s="22" t="e">
        <f t="shared" ref="CA394:CA425" si="339">ASIN($G$3/$G$15*SIN(C131-$E$27)-$G$27/$H$27*SIN(E131))</f>
        <v>#NUM!</v>
      </c>
      <c r="CB394" s="22" t="e">
        <f t="shared" ref="CB394:CB425" si="340">ASIN($G$3/$G$15*SIN(C131-$E$28)-$G$28/$H$28*SIN(E131))</f>
        <v>#NUM!</v>
      </c>
      <c r="CC394" s="22">
        <f t="shared" ref="CC394:CC425" si="341">ASIN($G$3/$G$15*SIN(C131-$E$29)-$G$29/$H$29*SIN(E131))</f>
        <v>-0.23759015128641117</v>
      </c>
      <c r="CD394" s="22" t="e">
        <f t="shared" ref="CD394:CD425" si="342">ASIN($G$3/$G$15*SIN(C131-$E$30)-$G$30/$H$30*SIN(E131))</f>
        <v>#NUM!</v>
      </c>
      <c r="CE394" s="22" t="e">
        <f t="shared" ref="CE394:CE425" si="343">ASIN($G$3/$G$15*SIN(C131-$E$31)-$G$31/$H$31*SIN(E131))</f>
        <v>#NUM!</v>
      </c>
      <c r="CF394" s="22" t="e">
        <f t="shared" ref="CF394:CF425" si="344">ASIN($G$3/$G$15*SIN(C131-$E$32)-$G$32/$H$32*SIN(E131))</f>
        <v>#NUM!</v>
      </c>
      <c r="CI394" s="44">
        <f t="shared" si="302"/>
        <v>192</v>
      </c>
      <c r="CJ394" s="45">
        <f t="shared" si="303"/>
        <v>3.351032163829113</v>
      </c>
      <c r="CM394" t="e">
        <f t="shared" ref="CM394:CM425" si="345">BP394*$G$25/$G$4*SIN(BY394-$E131)/(COS($E131)*COS(BY394))</f>
        <v>#NUM!</v>
      </c>
      <c r="CN394" t="e">
        <f t="shared" ref="CN394:CN425" si="346">BQ394*$G$26/$G$4*SIN(BZ394-$E131)/(COS($E131)*COS(BZ394))</f>
        <v>#NUM!</v>
      </c>
      <c r="CO394" t="e">
        <f t="shared" ref="CO394:CO425" si="347">BR394*$G$27/$G$4*SIN(CA394-$E131)/(COS($E131)*COS(CA394))</f>
        <v>#NUM!</v>
      </c>
      <c r="CP394" t="e">
        <f t="shared" ref="CP394:CP425" si="348">BS394*$G$28/$G$4*SIN(CB394-$E131)/(COS($E131)*COS(CB394))</f>
        <v>#NUM!</v>
      </c>
      <c r="CQ394">
        <f t="shared" ref="CQ394:CQ425" si="349">BT394*$G$29/$G$4*SIN(CC394-$E131)/(COS($E131)*COS(CC394))</f>
        <v>-178901.89839959281</v>
      </c>
      <c r="CR394" t="e">
        <f t="shared" ref="CR394:CR425" si="350">BU394*$G$30/$G$4*SIN(CD394-$E131)/(COS($E131)*COS(CD394))</f>
        <v>#NUM!</v>
      </c>
      <c r="CS394" t="e">
        <f t="shared" ref="CS394:CS425" si="351">BV394*$G$31/$G$4*SIN(CE394-$E131)/(COS($E131)*COS(CE394))</f>
        <v>#NUM!</v>
      </c>
      <c r="CT394" t="e">
        <f t="shared" ref="CT394:CT425" si="352">BW394*$G$32/$G$4*SIN(CF394-$E131)/(COS($E131)*COS(CF394))</f>
        <v>#NUM!</v>
      </c>
      <c r="CW394" t="e">
        <f t="shared" si="304"/>
        <v>#NUM!</v>
      </c>
      <c r="CX394" t="e">
        <f t="shared" si="305"/>
        <v>#NUM!</v>
      </c>
      <c r="CY394" t="e">
        <f t="shared" si="306"/>
        <v>#NUM!</v>
      </c>
      <c r="CZ394" t="e">
        <f t="shared" si="307"/>
        <v>#NUM!</v>
      </c>
      <c r="DA394">
        <f t="shared" si="308"/>
        <v>-1597898.9255648982</v>
      </c>
      <c r="DB394" t="e">
        <f t="shared" si="309"/>
        <v>#NUM!</v>
      </c>
      <c r="DC394" t="e">
        <f t="shared" si="310"/>
        <v>#NUM!</v>
      </c>
      <c r="DD394" t="e">
        <f t="shared" si="311"/>
        <v>#NUM!</v>
      </c>
    </row>
    <row r="395" spans="2:108">
      <c r="B395" s="30">
        <f t="shared" si="320"/>
        <v>194</v>
      </c>
      <c r="C395" s="31">
        <f t="shared" si="321"/>
        <v>69547.274132130478</v>
      </c>
      <c r="D395" s="31"/>
      <c r="E395" s="31">
        <f t="shared" si="322"/>
        <v>221375.4106407901</v>
      </c>
      <c r="F395" s="31">
        <f t="shared" si="323"/>
        <v>-450997.79741108895</v>
      </c>
      <c r="G395" s="31">
        <f t="shared" si="324"/>
        <v>-966555.02162254381</v>
      </c>
      <c r="H395" s="31">
        <f t="shared" si="325"/>
        <v>-1572429.0312646034</v>
      </c>
      <c r="I395" s="31">
        <f t="shared" si="326"/>
        <v>-2145274.3158656089</v>
      </c>
      <c r="J395" s="31">
        <f t="shared" si="327"/>
        <v>-1090247.3323918707</v>
      </c>
      <c r="K395" s="31">
        <f t="shared" si="328"/>
        <v>150016.90934394373</v>
      </c>
      <c r="L395" s="17"/>
      <c r="N395" s="32">
        <f t="shared" si="329"/>
        <v>114</v>
      </c>
      <c r="O395" s="32">
        <f t="shared" si="330"/>
        <v>34</v>
      </c>
      <c r="P395" s="32"/>
      <c r="Q395" s="32">
        <f t="shared" si="331"/>
        <v>-46</v>
      </c>
      <c r="R395" s="32">
        <f t="shared" si="332"/>
        <v>-126</v>
      </c>
      <c r="S395" s="32">
        <f t="shared" si="333"/>
        <v>-206</v>
      </c>
      <c r="T395" s="32">
        <f t="shared" si="334"/>
        <v>-286</v>
      </c>
      <c r="U395" s="32">
        <f t="shared" si="335"/>
        <v>-366</v>
      </c>
      <c r="V395" s="32">
        <f t="shared" si="336"/>
        <v>-446</v>
      </c>
      <c r="W395">
        <f t="shared" si="262"/>
        <v>114</v>
      </c>
      <c r="X395">
        <f t="shared" si="263"/>
        <v>34</v>
      </c>
      <c r="Y395">
        <f t="shared" si="264"/>
        <v>674</v>
      </c>
      <c r="Z395">
        <f t="shared" si="265"/>
        <v>594</v>
      </c>
      <c r="AA395">
        <f t="shared" si="266"/>
        <v>514</v>
      </c>
      <c r="AB395">
        <f t="shared" si="267"/>
        <v>434</v>
      </c>
      <c r="AC395">
        <f t="shared" si="268"/>
        <v>354</v>
      </c>
      <c r="AD395">
        <f t="shared" si="269"/>
        <v>274</v>
      </c>
      <c r="AF395">
        <f t="shared" si="312"/>
        <v>2.2059418740695955</v>
      </c>
      <c r="AG395">
        <f t="shared" si="313"/>
        <v>0.50878191278154361</v>
      </c>
      <c r="AH395">
        <f t="shared" si="314"/>
        <v>0.86194729606231524</v>
      </c>
      <c r="AI395">
        <f t="shared" si="315"/>
        <v>2.1623522222147145</v>
      </c>
      <c r="AJ395">
        <f t="shared" si="316"/>
        <v>1.9131284146132712</v>
      </c>
      <c r="AK395">
        <f t="shared" si="317"/>
        <v>1.6990098255216377</v>
      </c>
      <c r="AL395">
        <f t="shared" si="318"/>
        <v>1.7335545601780158E-2</v>
      </c>
      <c r="AM395">
        <f t="shared" si="319"/>
        <v>1.9637193144912761</v>
      </c>
      <c r="AO395">
        <f t="shared" si="270"/>
        <v>4.3982413613564426E-2</v>
      </c>
      <c r="AP395">
        <f t="shared" si="271"/>
        <v>1.0144173239603829E-2</v>
      </c>
      <c r="AQ395">
        <f t="shared" si="272"/>
        <v>1.7185639809523912E-2</v>
      </c>
      <c r="AR395">
        <f t="shared" si="273"/>
        <v>4.3113316326963767E-2</v>
      </c>
      <c r="AS395">
        <f t="shared" si="274"/>
        <v>3.8144253126739004E-2</v>
      </c>
      <c r="AT395">
        <f t="shared" si="275"/>
        <v>3.3875123255965284E-2</v>
      </c>
      <c r="AU395">
        <f t="shared" si="276"/>
        <v>3.456388157080913E-4</v>
      </c>
      <c r="AV395">
        <f t="shared" si="277"/>
        <v>3.9152942389893468E-2</v>
      </c>
      <c r="AX395" s="34">
        <f t="shared" si="278"/>
        <v>79460.142999999996</v>
      </c>
      <c r="AY395" s="34">
        <f t="shared" si="279"/>
        <v>79460.142999999996</v>
      </c>
      <c r="AZ395" s="34">
        <f t="shared" si="280"/>
        <v>0</v>
      </c>
      <c r="BA395" s="34">
        <f t="shared" si="281"/>
        <v>0</v>
      </c>
      <c r="BB395" s="34">
        <f t="shared" si="282"/>
        <v>6073552.3924112851</v>
      </c>
      <c r="BC395" s="34">
        <f t="shared" si="283"/>
        <v>6877931.3862922993</v>
      </c>
      <c r="BD395" s="34">
        <f t="shared" si="284"/>
        <v>908899.07476276078</v>
      </c>
      <c r="BE395" s="34">
        <f t="shared" si="285"/>
        <v>71196.785239702847</v>
      </c>
      <c r="BG395" s="34">
        <f t="shared" si="286"/>
        <v>1584.288741376291</v>
      </c>
      <c r="BH395" s="34">
        <f t="shared" si="287"/>
        <v>1584.288741376291</v>
      </c>
      <c r="BI395" s="34">
        <f t="shared" si="288"/>
        <v>0</v>
      </c>
      <c r="BJ395" s="34">
        <f t="shared" si="289"/>
        <v>0</v>
      </c>
      <c r="BK395" s="34">
        <f t="shared" si="290"/>
        <v>121095.4361793212</v>
      </c>
      <c r="BL395" s="34">
        <f t="shared" si="291"/>
        <v>137133.27018882305</v>
      </c>
      <c r="BM395" s="34">
        <f t="shared" si="292"/>
        <v>18121.771706275053</v>
      </c>
      <c r="BN395" s="34">
        <f t="shared" si="293"/>
        <v>1419.5326237639281</v>
      </c>
      <c r="BP395" s="34">
        <f t="shared" si="294"/>
        <v>71131.562873506773</v>
      </c>
      <c r="BQ395" s="34">
        <f t="shared" si="295"/>
        <v>222959.69938216638</v>
      </c>
      <c r="BR395" s="34">
        <f t="shared" si="296"/>
        <v>-450997.79741108895</v>
      </c>
      <c r="BS395" s="34">
        <f t="shared" si="297"/>
        <v>-966555.02162254381</v>
      </c>
      <c r="BT395" s="34">
        <f t="shared" si="298"/>
        <v>-1451333.5950852821</v>
      </c>
      <c r="BU395" s="34">
        <f t="shared" si="299"/>
        <v>-2008141.0456767858</v>
      </c>
      <c r="BV395" s="34">
        <f t="shared" si="300"/>
        <v>-1072125.5606855957</v>
      </c>
      <c r="BW395" s="34">
        <f t="shared" si="301"/>
        <v>151436.44196770765</v>
      </c>
      <c r="BY395" s="22" t="e">
        <f t="shared" si="337"/>
        <v>#NUM!</v>
      </c>
      <c r="BZ395" s="22" t="e">
        <f t="shared" si="338"/>
        <v>#NUM!</v>
      </c>
      <c r="CA395" s="22" t="e">
        <f t="shared" si="339"/>
        <v>#NUM!</v>
      </c>
      <c r="CB395" s="22" t="e">
        <f t="shared" si="340"/>
        <v>#NUM!</v>
      </c>
      <c r="CC395" s="22">
        <f t="shared" si="341"/>
        <v>-8.7510714713732826E-2</v>
      </c>
      <c r="CD395" s="22" t="e">
        <f t="shared" si="342"/>
        <v>#NUM!</v>
      </c>
      <c r="CE395" s="22" t="e">
        <f t="shared" si="343"/>
        <v>#NUM!</v>
      </c>
      <c r="CF395" s="22" t="e">
        <f t="shared" si="344"/>
        <v>#NUM!</v>
      </c>
      <c r="CI395" s="44">
        <f t="shared" si="302"/>
        <v>194</v>
      </c>
      <c r="CJ395" s="45">
        <f t="shared" si="303"/>
        <v>3.3859387488689991</v>
      </c>
      <c r="CM395" t="e">
        <f t="shared" si="345"/>
        <v>#NUM!</v>
      </c>
      <c r="CN395" t="e">
        <f t="shared" si="346"/>
        <v>#NUM!</v>
      </c>
      <c r="CO395" t="e">
        <f t="shared" si="347"/>
        <v>#NUM!</v>
      </c>
      <c r="CP395" t="e">
        <f t="shared" si="348"/>
        <v>#NUM!</v>
      </c>
      <c r="CQ395">
        <f t="shared" si="349"/>
        <v>-324980.96098137903</v>
      </c>
      <c r="CR395" t="e">
        <f t="shared" si="350"/>
        <v>#NUM!</v>
      </c>
      <c r="CS395" t="e">
        <f t="shared" si="351"/>
        <v>#NUM!</v>
      </c>
      <c r="CT395" t="e">
        <f t="shared" si="352"/>
        <v>#NUM!</v>
      </c>
      <c r="CW395" t="e">
        <f t="shared" si="304"/>
        <v>#NUM!</v>
      </c>
      <c r="CX395" t="e">
        <f t="shared" si="305"/>
        <v>#NUM!</v>
      </c>
      <c r="CY395" t="e">
        <f t="shared" si="306"/>
        <v>#NUM!</v>
      </c>
      <c r="CZ395" t="e">
        <f t="shared" si="307"/>
        <v>#NUM!</v>
      </c>
      <c r="DA395">
        <f t="shared" si="308"/>
        <v>-1617075.2717956384</v>
      </c>
      <c r="DB395" t="e">
        <f t="shared" si="309"/>
        <v>#NUM!</v>
      </c>
      <c r="DC395" t="e">
        <f t="shared" si="310"/>
        <v>#NUM!</v>
      </c>
      <c r="DD395" t="e">
        <f t="shared" si="311"/>
        <v>#NUM!</v>
      </c>
    </row>
    <row r="396" spans="2:108">
      <c r="B396" s="30">
        <f t="shared" si="320"/>
        <v>196</v>
      </c>
      <c r="C396" s="31">
        <f t="shared" si="321"/>
        <v>65253.523265577198</v>
      </c>
      <c r="D396" s="31"/>
      <c r="E396" s="31">
        <f t="shared" si="322"/>
        <v>324638.65897328313</v>
      </c>
      <c r="F396" s="31">
        <f t="shared" si="323"/>
        <v>-293308.48146556172</v>
      </c>
      <c r="G396" s="31">
        <f t="shared" si="324"/>
        <v>-883153.43902914831</v>
      </c>
      <c r="H396" s="31">
        <f t="shared" si="325"/>
        <v>-1567418.4437722578</v>
      </c>
      <c r="I396" s="31">
        <f t="shared" si="326"/>
        <v>-2206698.3421714487</v>
      </c>
      <c r="J396" s="31">
        <f t="shared" si="327"/>
        <v>-1156960.2731609866</v>
      </c>
      <c r="K396" s="31">
        <f t="shared" si="328"/>
        <v>155369.00163625836</v>
      </c>
      <c r="L396" s="17"/>
      <c r="N396" s="32">
        <f t="shared" si="329"/>
        <v>116</v>
      </c>
      <c r="O396" s="32">
        <f t="shared" si="330"/>
        <v>36</v>
      </c>
      <c r="P396" s="32"/>
      <c r="Q396" s="32">
        <f t="shared" si="331"/>
        <v>-44</v>
      </c>
      <c r="R396" s="32">
        <f t="shared" si="332"/>
        <v>-124</v>
      </c>
      <c r="S396" s="32">
        <f t="shared" si="333"/>
        <v>-204</v>
      </c>
      <c r="T396" s="32">
        <f t="shared" si="334"/>
        <v>-284</v>
      </c>
      <c r="U396" s="32">
        <f t="shared" si="335"/>
        <v>-364</v>
      </c>
      <c r="V396" s="32">
        <f t="shared" si="336"/>
        <v>-444</v>
      </c>
      <c r="W396">
        <f t="shared" si="262"/>
        <v>116</v>
      </c>
      <c r="X396">
        <f t="shared" si="263"/>
        <v>36</v>
      </c>
      <c r="Y396">
        <f t="shared" si="264"/>
        <v>676</v>
      </c>
      <c r="Z396">
        <f t="shared" si="265"/>
        <v>596</v>
      </c>
      <c r="AA396">
        <f t="shared" si="266"/>
        <v>516</v>
      </c>
      <c r="AB396">
        <f t="shared" si="267"/>
        <v>436</v>
      </c>
      <c r="AC396">
        <f t="shared" si="268"/>
        <v>356</v>
      </c>
      <c r="AD396">
        <f t="shared" si="269"/>
        <v>276</v>
      </c>
      <c r="AF396">
        <f t="shared" si="312"/>
        <v>2.2037103235104425</v>
      </c>
      <c r="AG396">
        <f t="shared" si="313"/>
        <v>0.56400685050292454</v>
      </c>
      <c r="AH396">
        <f t="shared" si="314"/>
        <v>0.8001659306342116</v>
      </c>
      <c r="AI396">
        <f t="shared" si="315"/>
        <v>2.1742022758187209</v>
      </c>
      <c r="AJ396">
        <f t="shared" si="316"/>
        <v>1.8958329248871253</v>
      </c>
      <c r="AK396">
        <f t="shared" si="317"/>
        <v>1.7489721247095427</v>
      </c>
      <c r="AL396">
        <f t="shared" si="318"/>
        <v>7.7170425569270205E-3</v>
      </c>
      <c r="AM396">
        <f t="shared" si="319"/>
        <v>1.9257898664960418</v>
      </c>
      <c r="AO396">
        <f t="shared" si="270"/>
        <v>4.3937920609988051E-2</v>
      </c>
      <c r="AP396">
        <f t="shared" si="271"/>
        <v>1.124525667303272E-2</v>
      </c>
      <c r="AQ396">
        <f t="shared" si="272"/>
        <v>1.5953833296482534E-2</v>
      </c>
      <c r="AR396">
        <f t="shared" si="273"/>
        <v>4.3349584546485256E-2</v>
      </c>
      <c r="AS396">
        <f t="shared" si="274"/>
        <v>3.7799412951335314E-2</v>
      </c>
      <c r="AT396">
        <f t="shared" si="275"/>
        <v>3.4871279380384437E-2</v>
      </c>
      <c r="AU396">
        <f t="shared" si="276"/>
        <v>1.5386359976298034E-4</v>
      </c>
      <c r="AV396">
        <f t="shared" si="277"/>
        <v>3.839669913186828E-2</v>
      </c>
      <c r="AX396" s="34">
        <f t="shared" si="278"/>
        <v>79460.142999999996</v>
      </c>
      <c r="AY396" s="34">
        <f t="shared" si="279"/>
        <v>79460.142999999996</v>
      </c>
      <c r="AZ396" s="34">
        <f t="shared" si="280"/>
        <v>0</v>
      </c>
      <c r="BA396" s="34">
        <f t="shared" si="281"/>
        <v>0</v>
      </c>
      <c r="BB396" s="34">
        <f t="shared" si="282"/>
        <v>6132114.7207079055</v>
      </c>
      <c r="BC396" s="34">
        <f t="shared" si="283"/>
        <v>6673609.5092177829</v>
      </c>
      <c r="BD396" s="34">
        <f t="shared" si="284"/>
        <v>943970.39854279009</v>
      </c>
      <c r="BE396" s="34">
        <f t="shared" si="285"/>
        <v>72817.304044767559</v>
      </c>
      <c r="BG396" s="34">
        <f t="shared" si="286"/>
        <v>1584.288741376291</v>
      </c>
      <c r="BH396" s="34">
        <f t="shared" si="287"/>
        <v>1584.288741376291</v>
      </c>
      <c r="BI396" s="34">
        <f t="shared" si="288"/>
        <v>0</v>
      </c>
      <c r="BJ396" s="34">
        <f t="shared" si="289"/>
        <v>0</v>
      </c>
      <c r="BK396" s="34">
        <f t="shared" si="290"/>
        <v>122263.06102727947</v>
      </c>
      <c r="BL396" s="34">
        <f t="shared" si="291"/>
        <v>133059.46869231647</v>
      </c>
      <c r="BM396" s="34">
        <f t="shared" si="292"/>
        <v>18821.029237309991</v>
      </c>
      <c r="BN396" s="34">
        <f t="shared" si="293"/>
        <v>1451.8427807951402</v>
      </c>
      <c r="BP396" s="34">
        <f t="shared" si="294"/>
        <v>66837.812006953493</v>
      </c>
      <c r="BQ396" s="34">
        <f t="shared" si="295"/>
        <v>326222.94771465944</v>
      </c>
      <c r="BR396" s="34">
        <f t="shared" si="296"/>
        <v>-293308.48146556172</v>
      </c>
      <c r="BS396" s="34">
        <f t="shared" si="297"/>
        <v>-883153.43902914831</v>
      </c>
      <c r="BT396" s="34">
        <f t="shared" si="298"/>
        <v>-1445155.3827449782</v>
      </c>
      <c r="BU396" s="34">
        <f t="shared" si="299"/>
        <v>-2073638.8734791323</v>
      </c>
      <c r="BV396" s="34">
        <f t="shared" si="300"/>
        <v>-1138139.2439236767</v>
      </c>
      <c r="BW396" s="34">
        <f t="shared" si="301"/>
        <v>156820.84441705351</v>
      </c>
      <c r="BY396" s="22" t="e">
        <f t="shared" si="337"/>
        <v>#NUM!</v>
      </c>
      <c r="BZ396" s="22" t="e">
        <f t="shared" si="338"/>
        <v>#NUM!</v>
      </c>
      <c r="CA396" s="22" t="e">
        <f t="shared" si="339"/>
        <v>#NUM!</v>
      </c>
      <c r="CB396" s="22" t="e">
        <f t="shared" si="340"/>
        <v>#NUM!</v>
      </c>
      <c r="CC396" s="22">
        <f t="shared" si="341"/>
        <v>6.0706798004713639E-2</v>
      </c>
      <c r="CD396" s="22" t="e">
        <f t="shared" si="342"/>
        <v>#NUM!</v>
      </c>
      <c r="CE396" s="22" t="e">
        <f t="shared" si="343"/>
        <v>#NUM!</v>
      </c>
      <c r="CF396" s="22" t="e">
        <f t="shared" si="344"/>
        <v>#NUM!</v>
      </c>
      <c r="CI396" s="44">
        <f t="shared" si="302"/>
        <v>196</v>
      </c>
      <c r="CJ396" s="45">
        <f t="shared" si="303"/>
        <v>3.4208453339088858</v>
      </c>
      <c r="CM396" t="e">
        <f t="shared" si="345"/>
        <v>#NUM!</v>
      </c>
      <c r="CN396" t="e">
        <f t="shared" si="346"/>
        <v>#NUM!</v>
      </c>
      <c r="CO396" t="e">
        <f t="shared" si="347"/>
        <v>#NUM!</v>
      </c>
      <c r="CP396" t="e">
        <f t="shared" si="348"/>
        <v>#NUM!</v>
      </c>
      <c r="CQ396">
        <f t="shared" si="349"/>
        <v>-487653.34461608151</v>
      </c>
      <c r="CR396" t="e">
        <f t="shared" si="350"/>
        <v>#NUM!</v>
      </c>
      <c r="CS396" t="e">
        <f t="shared" si="351"/>
        <v>#NUM!</v>
      </c>
      <c r="CT396" t="e">
        <f t="shared" si="352"/>
        <v>#NUM!</v>
      </c>
      <c r="CW396" t="e">
        <f t="shared" si="304"/>
        <v>#NUM!</v>
      </c>
      <c r="CX396" t="e">
        <f t="shared" si="305"/>
        <v>#NUM!</v>
      </c>
      <c r="CY396" t="e">
        <f t="shared" si="306"/>
        <v>#NUM!</v>
      </c>
      <c r="CZ396" t="e">
        <f t="shared" si="307"/>
        <v>#NUM!</v>
      </c>
      <c r="DA396">
        <f t="shared" si="308"/>
        <v>-1645826.3813341295</v>
      </c>
      <c r="DB396" t="e">
        <f t="shared" si="309"/>
        <v>#NUM!</v>
      </c>
      <c r="DC396" t="e">
        <f t="shared" si="310"/>
        <v>#NUM!</v>
      </c>
      <c r="DD396" t="e">
        <f t="shared" si="311"/>
        <v>#NUM!</v>
      </c>
    </row>
    <row r="397" spans="2:108">
      <c r="B397" s="30">
        <f t="shared" si="320"/>
        <v>198</v>
      </c>
      <c r="C397" s="31">
        <f t="shared" si="321"/>
        <v>61365.376872942667</v>
      </c>
      <c r="D397" s="31"/>
      <c r="E397" s="31">
        <f t="shared" si="322"/>
        <v>426667.48317944049</v>
      </c>
      <c r="F397" s="31">
        <f t="shared" si="323"/>
        <v>-134381.79427120302</v>
      </c>
      <c r="G397" s="31">
        <f t="shared" si="324"/>
        <v>-796089.94989961258</v>
      </c>
      <c r="H397" s="31">
        <f t="shared" si="325"/>
        <v>-1555561.6056111509</v>
      </c>
      <c r="I397" s="31">
        <f t="shared" si="326"/>
        <v>-2257941.2613424761</v>
      </c>
      <c r="J397" s="31">
        <f t="shared" si="327"/>
        <v>-1218119.4046119747</v>
      </c>
      <c r="K397" s="31">
        <f t="shared" si="328"/>
        <v>160407.02341556703</v>
      </c>
      <c r="L397" s="17"/>
      <c r="N397" s="32">
        <f t="shared" si="329"/>
        <v>118</v>
      </c>
      <c r="O397" s="32">
        <f t="shared" si="330"/>
        <v>38</v>
      </c>
      <c r="P397" s="32"/>
      <c r="Q397" s="32">
        <f t="shared" si="331"/>
        <v>-42</v>
      </c>
      <c r="R397" s="32">
        <f t="shared" si="332"/>
        <v>-122</v>
      </c>
      <c r="S397" s="32">
        <f t="shared" si="333"/>
        <v>-202</v>
      </c>
      <c r="T397" s="32">
        <f t="shared" si="334"/>
        <v>-282</v>
      </c>
      <c r="U397" s="32">
        <f t="shared" si="335"/>
        <v>-362</v>
      </c>
      <c r="V397" s="32">
        <f t="shared" si="336"/>
        <v>-442</v>
      </c>
      <c r="W397">
        <f t="shared" si="262"/>
        <v>118</v>
      </c>
      <c r="X397">
        <f t="shared" si="263"/>
        <v>38</v>
      </c>
      <c r="Y397">
        <f t="shared" si="264"/>
        <v>678</v>
      </c>
      <c r="Z397">
        <f t="shared" si="265"/>
        <v>598</v>
      </c>
      <c r="AA397">
        <f t="shared" si="266"/>
        <v>518</v>
      </c>
      <c r="AB397">
        <f t="shared" si="267"/>
        <v>438</v>
      </c>
      <c r="AC397">
        <f t="shared" si="268"/>
        <v>358</v>
      </c>
      <c r="AD397">
        <f t="shared" si="269"/>
        <v>278</v>
      </c>
      <c r="AF397">
        <f t="shared" si="312"/>
        <v>2.1992936720671858</v>
      </c>
      <c r="AG397">
        <f t="shared" si="313"/>
        <v>0.62096881828417771</v>
      </c>
      <c r="AH397">
        <f t="shared" si="314"/>
        <v>0.73926338913791656</v>
      </c>
      <c r="AI397">
        <f t="shared" si="315"/>
        <v>2.1844048535868121</v>
      </c>
      <c r="AJ397">
        <f t="shared" si="316"/>
        <v>1.8794012947335372</v>
      </c>
      <c r="AK397">
        <f t="shared" si="317"/>
        <v>1.7967470859975356</v>
      </c>
      <c r="AL397">
        <f t="shared" si="318"/>
        <v>1.931116232093123E-3</v>
      </c>
      <c r="AM397">
        <f t="shared" si="319"/>
        <v>1.8852595288683751</v>
      </c>
      <c r="AO397">
        <f t="shared" si="270"/>
        <v>4.3849860723711047E-2</v>
      </c>
      <c r="AP397">
        <f t="shared" si="271"/>
        <v>1.2380973283088133E-2</v>
      </c>
      <c r="AQ397">
        <f t="shared" si="272"/>
        <v>1.4739548912250018E-2</v>
      </c>
      <c r="AR397">
        <f t="shared" si="273"/>
        <v>4.3553005135484234E-2</v>
      </c>
      <c r="AS397">
        <f t="shared" si="274"/>
        <v>3.7471796543008577E-2</v>
      </c>
      <c r="AT397">
        <f t="shared" si="275"/>
        <v>3.5823824020132386E-2</v>
      </c>
      <c r="AU397">
        <f t="shared" si="276"/>
        <v>3.8502897041025199E-5</v>
      </c>
      <c r="AV397">
        <f t="shared" si="277"/>
        <v>3.758859893013957E-2</v>
      </c>
      <c r="AX397" s="34">
        <f t="shared" si="278"/>
        <v>79460.142999999996</v>
      </c>
      <c r="AY397" s="34">
        <f t="shared" si="279"/>
        <v>79460.142999999996</v>
      </c>
      <c r="AZ397" s="34">
        <f t="shared" si="280"/>
        <v>0</v>
      </c>
      <c r="BA397" s="34">
        <f t="shared" si="281"/>
        <v>0</v>
      </c>
      <c r="BB397" s="34">
        <f t="shared" si="282"/>
        <v>6188703.9290010994</v>
      </c>
      <c r="BC397" s="34">
        <f t="shared" si="283"/>
        <v>6488259.0515105547</v>
      </c>
      <c r="BD397" s="34">
        <f t="shared" si="284"/>
        <v>966220.2829940432</v>
      </c>
      <c r="BE397" s="34">
        <f t="shared" si="285"/>
        <v>74621.217839238714</v>
      </c>
      <c r="BG397" s="34">
        <f t="shared" si="286"/>
        <v>1584.288741376291</v>
      </c>
      <c r="BH397" s="34">
        <f t="shared" si="287"/>
        <v>1584.288741376291</v>
      </c>
      <c r="BI397" s="34">
        <f t="shared" si="288"/>
        <v>0</v>
      </c>
      <c r="BJ397" s="34">
        <f t="shared" si="289"/>
        <v>0</v>
      </c>
      <c r="BK397" s="34">
        <f t="shared" si="290"/>
        <v>123391.34550044365</v>
      </c>
      <c r="BL397" s="34">
        <f t="shared" si="291"/>
        <v>129363.92231814867</v>
      </c>
      <c r="BM397" s="34">
        <f t="shared" si="292"/>
        <v>19264.650908530035</v>
      </c>
      <c r="BN397" s="34">
        <f t="shared" si="293"/>
        <v>1487.8094957681305</v>
      </c>
      <c r="BP397" s="34">
        <f t="shared" si="294"/>
        <v>62949.665614318961</v>
      </c>
      <c r="BQ397" s="34">
        <f t="shared" si="295"/>
        <v>428251.7719208168</v>
      </c>
      <c r="BR397" s="34">
        <f t="shared" si="296"/>
        <v>-134381.79427120302</v>
      </c>
      <c r="BS397" s="34">
        <f t="shared" si="297"/>
        <v>-796089.94989961258</v>
      </c>
      <c r="BT397" s="34">
        <f t="shared" si="298"/>
        <v>-1432170.2601107073</v>
      </c>
      <c r="BU397" s="34">
        <f t="shared" si="299"/>
        <v>-2128577.3390243272</v>
      </c>
      <c r="BV397" s="34">
        <f t="shared" si="300"/>
        <v>-1198854.7537034447</v>
      </c>
      <c r="BW397" s="34">
        <f t="shared" si="301"/>
        <v>161894.83291133516</v>
      </c>
      <c r="BY397" s="22" t="e">
        <f t="shared" si="337"/>
        <v>#NUM!</v>
      </c>
      <c r="BZ397" s="22" t="e">
        <f t="shared" si="338"/>
        <v>#NUM!</v>
      </c>
      <c r="CA397" s="22" t="e">
        <f t="shared" si="339"/>
        <v>#NUM!</v>
      </c>
      <c r="CB397" s="22" t="e">
        <f t="shared" si="340"/>
        <v>#NUM!</v>
      </c>
      <c r="CC397" s="22">
        <f t="shared" si="341"/>
        <v>0.21020887502615385</v>
      </c>
      <c r="CD397" s="22" t="e">
        <f t="shared" si="342"/>
        <v>#NUM!</v>
      </c>
      <c r="CE397" s="22" t="e">
        <f t="shared" si="343"/>
        <v>#NUM!</v>
      </c>
      <c r="CF397" s="22" t="e">
        <f t="shared" si="344"/>
        <v>#NUM!</v>
      </c>
      <c r="CI397" s="44">
        <f t="shared" si="302"/>
        <v>198</v>
      </c>
      <c r="CJ397" s="45">
        <f t="shared" si="303"/>
        <v>3.4557519189487724</v>
      </c>
      <c r="CM397" t="e">
        <f t="shared" si="345"/>
        <v>#NUM!</v>
      </c>
      <c r="CN397" t="e">
        <f t="shared" si="346"/>
        <v>#NUM!</v>
      </c>
      <c r="CO397" t="e">
        <f t="shared" si="347"/>
        <v>#NUM!</v>
      </c>
      <c r="CP397" t="e">
        <f t="shared" si="348"/>
        <v>#NUM!</v>
      </c>
      <c r="CQ397">
        <f t="shared" si="349"/>
        <v>-688376.90119528305</v>
      </c>
      <c r="CR397" t="e">
        <f t="shared" si="350"/>
        <v>#NUM!</v>
      </c>
      <c r="CS397" t="e">
        <f t="shared" si="351"/>
        <v>#NUM!</v>
      </c>
      <c r="CT397" t="e">
        <f t="shared" si="352"/>
        <v>#NUM!</v>
      </c>
      <c r="CW397" t="e">
        <f t="shared" si="304"/>
        <v>#NUM!</v>
      </c>
      <c r="CX397" t="e">
        <f t="shared" si="305"/>
        <v>#NUM!</v>
      </c>
      <c r="CY397" t="e">
        <f t="shared" si="306"/>
        <v>#NUM!</v>
      </c>
      <c r="CZ397" t="e">
        <f t="shared" si="307"/>
        <v>#NUM!</v>
      </c>
      <c r="DA397">
        <f t="shared" si="308"/>
        <v>-1692489.2518153097</v>
      </c>
      <c r="DB397" t="e">
        <f t="shared" si="309"/>
        <v>#NUM!</v>
      </c>
      <c r="DC397" t="e">
        <f t="shared" si="310"/>
        <v>#NUM!</v>
      </c>
      <c r="DD397" t="e">
        <f t="shared" si="311"/>
        <v>#NUM!</v>
      </c>
    </row>
    <row r="398" spans="2:108">
      <c r="B398" s="30">
        <f t="shared" si="320"/>
        <v>200</v>
      </c>
      <c r="C398" s="31">
        <f t="shared" si="321"/>
        <v>57912.579000202262</v>
      </c>
      <c r="D398" s="31"/>
      <c r="E398" s="31">
        <f t="shared" si="322"/>
        <v>526989.44010508491</v>
      </c>
      <c r="F398" s="31">
        <f t="shared" si="323"/>
        <v>25034.924853869048</v>
      </c>
      <c r="G398" s="31">
        <f t="shared" si="324"/>
        <v>-705772.08220182371</v>
      </c>
      <c r="H398" s="31">
        <f t="shared" si="325"/>
        <v>-1536917.7288823121</v>
      </c>
      <c r="I398" s="31">
        <f t="shared" si="326"/>
        <v>-2298772.2762184711</v>
      </c>
      <c r="J398" s="31">
        <f t="shared" si="327"/>
        <v>-1273454.2035912441</v>
      </c>
      <c r="K398" s="31">
        <f t="shared" si="328"/>
        <v>165083.2457020795</v>
      </c>
      <c r="L398" s="17"/>
      <c r="N398" s="32">
        <f t="shared" si="329"/>
        <v>120</v>
      </c>
      <c r="O398" s="32">
        <f t="shared" si="330"/>
        <v>40</v>
      </c>
      <c r="P398" s="32"/>
      <c r="Q398" s="32">
        <f t="shared" si="331"/>
        <v>-40</v>
      </c>
      <c r="R398" s="32">
        <f t="shared" si="332"/>
        <v>-120</v>
      </c>
      <c r="S398" s="32">
        <f t="shared" si="333"/>
        <v>-200</v>
      </c>
      <c r="T398" s="32">
        <f t="shared" si="334"/>
        <v>-280</v>
      </c>
      <c r="U398" s="32">
        <f t="shared" si="335"/>
        <v>-360</v>
      </c>
      <c r="V398" s="32">
        <f t="shared" si="336"/>
        <v>-440</v>
      </c>
      <c r="W398">
        <f t="shared" si="262"/>
        <v>120</v>
      </c>
      <c r="X398">
        <f t="shared" si="263"/>
        <v>40</v>
      </c>
      <c r="Y398">
        <f t="shared" si="264"/>
        <v>680</v>
      </c>
      <c r="Z398">
        <f t="shared" si="265"/>
        <v>600</v>
      </c>
      <c r="AA398">
        <f t="shared" si="266"/>
        <v>520</v>
      </c>
      <c r="AB398">
        <f t="shared" si="267"/>
        <v>440</v>
      </c>
      <c r="AC398">
        <f t="shared" si="268"/>
        <v>360</v>
      </c>
      <c r="AD398">
        <f t="shared" si="269"/>
        <v>280</v>
      </c>
      <c r="AF398">
        <f t="shared" si="312"/>
        <v>2.1928148209430454</v>
      </c>
      <c r="AG398">
        <f t="shared" si="313"/>
        <v>0.67945878103390989</v>
      </c>
      <c r="AH398">
        <f t="shared" si="314"/>
        <v>0.67945878103390944</v>
      </c>
      <c r="AI398">
        <f t="shared" si="315"/>
        <v>2.1928148209430454</v>
      </c>
      <c r="AJ398">
        <f t="shared" si="316"/>
        <v>1.8639580369829272</v>
      </c>
      <c r="AK398">
        <f t="shared" si="317"/>
        <v>1.842212823869253</v>
      </c>
      <c r="AL398">
        <f t="shared" si="318"/>
        <v>0</v>
      </c>
      <c r="AM398">
        <f t="shared" si="319"/>
        <v>1.8422128238692539</v>
      </c>
      <c r="AO398">
        <f t="shared" si="270"/>
        <v>4.3720684378118144E-2</v>
      </c>
      <c r="AP398">
        <f t="shared" si="271"/>
        <v>1.354715529547036E-2</v>
      </c>
      <c r="AQ398">
        <f t="shared" si="272"/>
        <v>1.354715529547035E-2</v>
      </c>
      <c r="AR398">
        <f t="shared" si="273"/>
        <v>4.3720684378118144E-2</v>
      </c>
      <c r="AS398">
        <f t="shared" si="274"/>
        <v>3.7163886458018373E-2</v>
      </c>
      <c r="AT398">
        <f t="shared" si="275"/>
        <v>3.6730327002747545E-2</v>
      </c>
      <c r="AU398">
        <f t="shared" si="276"/>
        <v>0</v>
      </c>
      <c r="AV398">
        <f t="shared" si="277"/>
        <v>3.6730327002747566E-2</v>
      </c>
      <c r="AX398" s="34">
        <f t="shared" si="278"/>
        <v>79460.142999999996</v>
      </c>
      <c r="AY398" s="34">
        <f t="shared" si="279"/>
        <v>79460.142999999996</v>
      </c>
      <c r="AZ398" s="34">
        <f t="shared" si="280"/>
        <v>0</v>
      </c>
      <c r="BA398" s="34">
        <f t="shared" si="281"/>
        <v>0</v>
      </c>
      <c r="BB398" s="34">
        <f t="shared" si="282"/>
        <v>6242755.2505426528</v>
      </c>
      <c r="BC398" s="34">
        <f t="shared" si="283"/>
        <v>6320323.9849388571</v>
      </c>
      <c r="BD398" s="34">
        <f t="shared" si="284"/>
        <v>65298136.104446083</v>
      </c>
      <c r="BE398" s="34">
        <f t="shared" si="285"/>
        <v>76624.019287579082</v>
      </c>
      <c r="BG398" s="34">
        <f t="shared" si="286"/>
        <v>1584.288741376291</v>
      </c>
      <c r="BH398" s="34">
        <f t="shared" si="287"/>
        <v>1584.288741376291</v>
      </c>
      <c r="BI398" s="34">
        <f t="shared" si="288"/>
        <v>0</v>
      </c>
      <c r="BJ398" s="34">
        <f t="shared" si="289"/>
        <v>0</v>
      </c>
      <c r="BK398" s="34">
        <f t="shared" si="290"/>
        <v>124469.02919118144</v>
      </c>
      <c r="BL398" s="34">
        <f t="shared" si="291"/>
        <v>126015.60673241132</v>
      </c>
      <c r="BM398" s="34">
        <f t="shared" si="292"/>
        <v>1301924.4360424904</v>
      </c>
      <c r="BN398" s="34">
        <f t="shared" si="293"/>
        <v>1527.741663846632</v>
      </c>
      <c r="BP398" s="34">
        <f t="shared" si="294"/>
        <v>59496.86774157855</v>
      </c>
      <c r="BQ398" s="34">
        <f t="shared" si="295"/>
        <v>528573.72884646116</v>
      </c>
      <c r="BR398" s="34">
        <f t="shared" si="296"/>
        <v>25034.924853869048</v>
      </c>
      <c r="BS398" s="34">
        <f t="shared" si="297"/>
        <v>-705772.08220182371</v>
      </c>
      <c r="BT398" s="34">
        <f t="shared" si="298"/>
        <v>-1412448.6996911305</v>
      </c>
      <c r="BU398" s="34">
        <f t="shared" si="299"/>
        <v>-2172756.6694860598</v>
      </c>
      <c r="BV398" s="34">
        <f t="shared" si="300"/>
        <v>28470.232451246353</v>
      </c>
      <c r="BW398" s="34">
        <f t="shared" si="301"/>
        <v>166610.98736592612</v>
      </c>
      <c r="BY398" s="22" t="e">
        <f t="shared" si="337"/>
        <v>#NUM!</v>
      </c>
      <c r="BZ398" s="22" t="e">
        <f t="shared" si="338"/>
        <v>#NUM!</v>
      </c>
      <c r="CA398" s="22" t="e">
        <f t="shared" si="339"/>
        <v>#NUM!</v>
      </c>
      <c r="CB398" s="22" t="e">
        <f t="shared" si="340"/>
        <v>#NUM!</v>
      </c>
      <c r="CC398" s="22">
        <f t="shared" si="341"/>
        <v>0.3644169792483391</v>
      </c>
      <c r="CD398" s="22" t="e">
        <f t="shared" si="342"/>
        <v>#NUM!</v>
      </c>
      <c r="CE398" s="22" t="e">
        <f t="shared" si="343"/>
        <v>#NUM!</v>
      </c>
      <c r="CF398" s="22" t="e">
        <f t="shared" si="344"/>
        <v>#NUM!</v>
      </c>
      <c r="CI398" s="44">
        <f t="shared" si="302"/>
        <v>200</v>
      </c>
      <c r="CJ398" s="45">
        <f t="shared" si="303"/>
        <v>3.4906585039886591</v>
      </c>
      <c r="CM398" t="e">
        <f t="shared" si="345"/>
        <v>#NUM!</v>
      </c>
      <c r="CN398" t="e">
        <f t="shared" si="346"/>
        <v>#NUM!</v>
      </c>
      <c r="CO398" t="e">
        <f t="shared" si="347"/>
        <v>#NUM!</v>
      </c>
      <c r="CP398" t="e">
        <f t="shared" si="348"/>
        <v>#NUM!</v>
      </c>
      <c r="CQ398">
        <f t="shared" si="349"/>
        <v>-985611.16843368241</v>
      </c>
      <c r="CR398" t="e">
        <f t="shared" si="350"/>
        <v>#NUM!</v>
      </c>
      <c r="CS398" t="e">
        <f t="shared" si="351"/>
        <v>#NUM!</v>
      </c>
      <c r="CT398" t="e">
        <f t="shared" si="352"/>
        <v>#NUM!</v>
      </c>
      <c r="CW398" t="e">
        <f t="shared" si="304"/>
        <v>#NUM!</v>
      </c>
      <c r="CX398" t="e">
        <f t="shared" si="305"/>
        <v>#NUM!</v>
      </c>
      <c r="CY398" t="e">
        <f t="shared" si="306"/>
        <v>#NUM!</v>
      </c>
      <c r="CZ398" t="e">
        <f t="shared" si="307"/>
        <v>#NUM!</v>
      </c>
      <c r="DA398">
        <f t="shared" si="308"/>
        <v>-1786850.4628442975</v>
      </c>
      <c r="DB398" t="e">
        <f t="shared" si="309"/>
        <v>#NUM!</v>
      </c>
      <c r="DC398" t="e">
        <f t="shared" si="310"/>
        <v>#NUM!</v>
      </c>
      <c r="DD398" t="e">
        <f t="shared" si="311"/>
        <v>#NUM!</v>
      </c>
    </row>
    <row r="399" spans="2:108">
      <c r="B399" s="30">
        <f t="shared" si="320"/>
        <v>202</v>
      </c>
      <c r="C399" s="31">
        <f t="shared" si="321"/>
        <v>54921.858070037175</v>
      </c>
      <c r="D399" s="31"/>
      <c r="E399" s="31">
        <f t="shared" si="322"/>
        <v>625139.94928400661</v>
      </c>
      <c r="F399" s="31">
        <f t="shared" si="323"/>
        <v>184192.14982132716</v>
      </c>
      <c r="G399" s="31">
        <f t="shared" si="324"/>
        <v>-612622.45854939194</v>
      </c>
      <c r="H399" s="31">
        <f t="shared" si="325"/>
        <v>-1511578.1271341383</v>
      </c>
      <c r="I399" s="31">
        <f t="shared" si="326"/>
        <v>-2329010.5983223938</v>
      </c>
      <c r="J399" s="31">
        <f t="shared" si="327"/>
        <v>-1322722.3882180152</v>
      </c>
      <c r="K399" s="31">
        <f t="shared" si="328"/>
        <v>169351.19084231622</v>
      </c>
      <c r="L399" s="17"/>
      <c r="N399" s="32">
        <f t="shared" si="329"/>
        <v>122</v>
      </c>
      <c r="O399" s="32">
        <f t="shared" si="330"/>
        <v>42</v>
      </c>
      <c r="P399" s="32"/>
      <c r="Q399" s="32">
        <f t="shared" si="331"/>
        <v>-38</v>
      </c>
      <c r="R399" s="32">
        <f t="shared" si="332"/>
        <v>-118</v>
      </c>
      <c r="S399" s="32">
        <f t="shared" si="333"/>
        <v>-198</v>
      </c>
      <c r="T399" s="32">
        <f t="shared" si="334"/>
        <v>-278</v>
      </c>
      <c r="U399" s="32">
        <f t="shared" si="335"/>
        <v>-358</v>
      </c>
      <c r="V399" s="32">
        <f t="shared" si="336"/>
        <v>-438</v>
      </c>
      <c r="W399">
        <f t="shared" si="262"/>
        <v>122</v>
      </c>
      <c r="X399">
        <f t="shared" si="263"/>
        <v>42</v>
      </c>
      <c r="Y399">
        <f t="shared" si="264"/>
        <v>682</v>
      </c>
      <c r="Z399">
        <f t="shared" si="265"/>
        <v>602</v>
      </c>
      <c r="AA399">
        <f t="shared" si="266"/>
        <v>522</v>
      </c>
      <c r="AB399">
        <f t="shared" si="267"/>
        <v>442</v>
      </c>
      <c r="AC399">
        <f t="shared" si="268"/>
        <v>362</v>
      </c>
      <c r="AD399">
        <f t="shared" si="269"/>
        <v>282</v>
      </c>
      <c r="AF399">
        <f t="shared" si="312"/>
        <v>2.1844048535868117</v>
      </c>
      <c r="AG399">
        <f t="shared" si="313"/>
        <v>0.73926338913791489</v>
      </c>
      <c r="AH399">
        <f t="shared" si="314"/>
        <v>0.62096881828417783</v>
      </c>
      <c r="AI399">
        <f t="shared" si="315"/>
        <v>2.1992936720671858</v>
      </c>
      <c r="AJ399">
        <f t="shared" si="316"/>
        <v>1.8496191667506405</v>
      </c>
      <c r="AK399">
        <f t="shared" si="317"/>
        <v>1.8852595288683744</v>
      </c>
      <c r="AL399">
        <f t="shared" si="318"/>
        <v>1.9311162320931863E-3</v>
      </c>
      <c r="AM399">
        <f t="shared" si="319"/>
        <v>1.796747085997535</v>
      </c>
      <c r="AO399">
        <f t="shared" si="270"/>
        <v>4.3553005135484227E-2</v>
      </c>
      <c r="AP399">
        <f t="shared" si="271"/>
        <v>1.4739548912249987E-2</v>
      </c>
      <c r="AQ399">
        <f t="shared" si="272"/>
        <v>1.2380973283088136E-2</v>
      </c>
      <c r="AR399">
        <f t="shared" si="273"/>
        <v>4.3849860723711047E-2</v>
      </c>
      <c r="AS399">
        <f t="shared" si="274"/>
        <v>3.6877995823853933E-2</v>
      </c>
      <c r="AT399">
        <f t="shared" si="275"/>
        <v>3.7588598930139556E-2</v>
      </c>
      <c r="AU399">
        <f t="shared" si="276"/>
        <v>3.8502897041026466E-5</v>
      </c>
      <c r="AV399">
        <f t="shared" si="277"/>
        <v>3.5823824020132372E-2</v>
      </c>
      <c r="AX399" s="34">
        <f t="shared" si="278"/>
        <v>79460.142999999996</v>
      </c>
      <c r="AY399" s="34">
        <f t="shared" si="279"/>
        <v>79460.142999999996</v>
      </c>
      <c r="AZ399" s="34">
        <f t="shared" si="280"/>
        <v>0</v>
      </c>
      <c r="BA399" s="34">
        <f t="shared" si="281"/>
        <v>0</v>
      </c>
      <c r="BB399" s="34">
        <f t="shared" si="282"/>
        <v>6293709.7034192672</v>
      </c>
      <c r="BC399" s="34">
        <f t="shared" si="283"/>
        <v>6168420.8049768154</v>
      </c>
      <c r="BD399" s="34">
        <f t="shared" si="284"/>
        <v>64828053.395439535</v>
      </c>
      <c r="BE399" s="34">
        <f t="shared" si="285"/>
        <v>78843.168568034904</v>
      </c>
      <c r="BG399" s="34">
        <f t="shared" si="286"/>
        <v>1584.288741376291</v>
      </c>
      <c r="BH399" s="34">
        <f t="shared" si="287"/>
        <v>1584.288741376291</v>
      </c>
      <c r="BI399" s="34">
        <f t="shared" si="288"/>
        <v>0</v>
      </c>
      <c r="BJ399" s="34">
        <f t="shared" si="289"/>
        <v>0</v>
      </c>
      <c r="BK399" s="34">
        <f t="shared" si="290"/>
        <v>125484.96703080261</v>
      </c>
      <c r="BL399" s="34">
        <f t="shared" si="291"/>
        <v>122986.93740578905</v>
      </c>
      <c r="BM399" s="34">
        <f t="shared" si="292"/>
        <v>1292551.8535718706</v>
      </c>
      <c r="BN399" s="34">
        <f t="shared" si="293"/>
        <v>1571.9874087914839</v>
      </c>
      <c r="BP399" s="34">
        <f t="shared" si="294"/>
        <v>56506.146811413462</v>
      </c>
      <c r="BQ399" s="34">
        <f t="shared" si="295"/>
        <v>626724.23802538286</v>
      </c>
      <c r="BR399" s="34">
        <f t="shared" si="296"/>
        <v>184192.14982132716</v>
      </c>
      <c r="BS399" s="34">
        <f t="shared" si="297"/>
        <v>-612622.45854939194</v>
      </c>
      <c r="BT399" s="34">
        <f t="shared" si="298"/>
        <v>-1386093.1601033357</v>
      </c>
      <c r="BU399" s="34">
        <f t="shared" si="299"/>
        <v>-2206023.6609166046</v>
      </c>
      <c r="BV399" s="34">
        <f t="shared" si="300"/>
        <v>-30170.534646144602</v>
      </c>
      <c r="BW399" s="34">
        <f t="shared" si="301"/>
        <v>170923.17825110772</v>
      </c>
      <c r="BY399" s="22" t="e">
        <f t="shared" si="337"/>
        <v>#NUM!</v>
      </c>
      <c r="BZ399" s="22" t="e">
        <f t="shared" si="338"/>
        <v>#NUM!</v>
      </c>
      <c r="CA399" s="22" t="e">
        <f t="shared" si="339"/>
        <v>#NUM!</v>
      </c>
      <c r="CB399" s="22" t="e">
        <f t="shared" si="340"/>
        <v>#NUM!</v>
      </c>
      <c r="CC399" s="22">
        <f t="shared" si="341"/>
        <v>0.52788900523947246</v>
      </c>
      <c r="CD399" s="22">
        <f t="shared" si="342"/>
        <v>-1.1292467587155628</v>
      </c>
      <c r="CE399" s="22" t="e">
        <f t="shared" si="343"/>
        <v>#NUM!</v>
      </c>
      <c r="CF399" s="22" t="e">
        <f t="shared" si="344"/>
        <v>#NUM!</v>
      </c>
      <c r="CI399" s="44">
        <f t="shared" si="302"/>
        <v>202</v>
      </c>
      <c r="CJ399" s="45">
        <f t="shared" si="303"/>
        <v>3.5255650890285457</v>
      </c>
      <c r="CM399" t="e">
        <f t="shared" si="345"/>
        <v>#NUM!</v>
      </c>
      <c r="CN399" t="e">
        <f t="shared" si="346"/>
        <v>#NUM!</v>
      </c>
      <c r="CO399" t="e">
        <f t="shared" si="347"/>
        <v>#NUM!</v>
      </c>
      <c r="CP399" t="e">
        <f t="shared" si="348"/>
        <v>#NUM!</v>
      </c>
      <c r="CQ399">
        <f t="shared" si="349"/>
        <v>-1719538.8036076599</v>
      </c>
      <c r="CR399">
        <f t="shared" si="350"/>
        <v>-2319779.6722208541</v>
      </c>
      <c r="CS399" t="e">
        <f t="shared" si="351"/>
        <v>#NUM!</v>
      </c>
      <c r="CT399" t="e">
        <f t="shared" si="352"/>
        <v>#NUM!</v>
      </c>
      <c r="CW399" t="e">
        <f t="shared" si="304"/>
        <v>#NUM!</v>
      </c>
      <c r="CX399" t="e">
        <f t="shared" si="305"/>
        <v>#NUM!</v>
      </c>
      <c r="CY399" t="e">
        <f t="shared" si="306"/>
        <v>#NUM!</v>
      </c>
      <c r="CZ399" t="e">
        <f t="shared" si="307"/>
        <v>#NUM!</v>
      </c>
      <c r="DA399">
        <f t="shared" si="308"/>
        <v>-2120244.9843744198</v>
      </c>
      <c r="DB399">
        <f t="shared" si="309"/>
        <v>-5810643.1939232983</v>
      </c>
      <c r="DC399" t="e">
        <f t="shared" si="310"/>
        <v>#NUM!</v>
      </c>
      <c r="DD399" t="e">
        <f t="shared" si="311"/>
        <v>#NUM!</v>
      </c>
    </row>
    <row r="400" spans="2:108">
      <c r="B400" s="30">
        <f t="shared" si="320"/>
        <v>204</v>
      </c>
      <c r="C400" s="31">
        <f t="shared" si="321"/>
        <v>52416.784593811135</v>
      </c>
      <c r="D400" s="31"/>
      <c r="E400" s="31">
        <f t="shared" si="322"/>
        <v>720664.52687009017</v>
      </c>
      <c r="F400" s="31">
        <f t="shared" si="323"/>
        <v>342341.78632716712</v>
      </c>
      <c r="G400" s="31">
        <f t="shared" si="324"/>
        <v>-517076.75842226844</v>
      </c>
      <c r="H400" s="31">
        <f t="shared" si="325"/>
        <v>-1479665.7699041686</v>
      </c>
      <c r="I400" s="31">
        <f t="shared" si="326"/>
        <v>-2348526.3065475924</v>
      </c>
      <c r="J400" s="31">
        <f t="shared" si="327"/>
        <v>-1365711.0649919407</v>
      </c>
      <c r="K400" s="31">
        <f t="shared" si="328"/>
        <v>173165.88781296404</v>
      </c>
      <c r="L400" s="17"/>
      <c r="N400" s="32">
        <f t="shared" si="329"/>
        <v>124</v>
      </c>
      <c r="O400" s="32">
        <f t="shared" si="330"/>
        <v>44</v>
      </c>
      <c r="P400" s="32"/>
      <c r="Q400" s="32">
        <f t="shared" si="331"/>
        <v>-36</v>
      </c>
      <c r="R400" s="32">
        <f t="shared" si="332"/>
        <v>-116</v>
      </c>
      <c r="S400" s="32">
        <f t="shared" si="333"/>
        <v>-196</v>
      </c>
      <c r="T400" s="32">
        <f t="shared" si="334"/>
        <v>-276</v>
      </c>
      <c r="U400" s="32">
        <f t="shared" si="335"/>
        <v>-356</v>
      </c>
      <c r="V400" s="32">
        <f t="shared" si="336"/>
        <v>-436</v>
      </c>
      <c r="W400">
        <f t="shared" si="262"/>
        <v>124</v>
      </c>
      <c r="X400">
        <f t="shared" si="263"/>
        <v>44</v>
      </c>
      <c r="Y400">
        <f t="shared" si="264"/>
        <v>684</v>
      </c>
      <c r="Z400">
        <f t="shared" si="265"/>
        <v>604</v>
      </c>
      <c r="AA400">
        <f t="shared" si="266"/>
        <v>524</v>
      </c>
      <c r="AB400">
        <f t="shared" si="267"/>
        <v>444</v>
      </c>
      <c r="AC400">
        <f t="shared" si="268"/>
        <v>364</v>
      </c>
      <c r="AD400">
        <f t="shared" si="269"/>
        <v>284</v>
      </c>
      <c r="AF400">
        <f t="shared" si="312"/>
        <v>2.1742022758187214</v>
      </c>
      <c r="AG400">
        <f t="shared" si="313"/>
        <v>0.80016593063421038</v>
      </c>
      <c r="AH400">
        <f t="shared" si="314"/>
        <v>0.56400685050292532</v>
      </c>
      <c r="AI400">
        <f t="shared" si="315"/>
        <v>2.203710323510442</v>
      </c>
      <c r="AJ400">
        <f t="shared" si="316"/>
        <v>1.8364915865423375</v>
      </c>
      <c r="AK400">
        <f t="shared" si="317"/>
        <v>1.9257898664960409</v>
      </c>
      <c r="AL400">
        <f t="shared" si="318"/>
        <v>7.7170425569268565E-3</v>
      </c>
      <c r="AM400">
        <f t="shared" si="319"/>
        <v>1.7489721247095433</v>
      </c>
      <c r="AO400">
        <f t="shared" si="270"/>
        <v>4.334958454648527E-2</v>
      </c>
      <c r="AP400">
        <f t="shared" si="271"/>
        <v>1.5953833296482513E-2</v>
      </c>
      <c r="AQ400">
        <f t="shared" si="272"/>
        <v>1.1245256673032736E-2</v>
      </c>
      <c r="AR400">
        <f t="shared" si="273"/>
        <v>4.3937920609988045E-2</v>
      </c>
      <c r="AS400">
        <f t="shared" si="274"/>
        <v>3.6616256079369344E-2</v>
      </c>
      <c r="AT400">
        <f t="shared" si="275"/>
        <v>3.8396699131868266E-2</v>
      </c>
      <c r="AU400">
        <f t="shared" si="276"/>
        <v>1.5386359976297706E-4</v>
      </c>
      <c r="AV400">
        <f t="shared" si="277"/>
        <v>3.4871279380384451E-2</v>
      </c>
      <c r="AX400" s="34">
        <f t="shared" si="278"/>
        <v>79460.142999999996</v>
      </c>
      <c r="AY400" s="34">
        <f t="shared" si="279"/>
        <v>79460.142999999996</v>
      </c>
      <c r="AZ400" s="34">
        <f t="shared" si="280"/>
        <v>0</v>
      </c>
      <c r="BA400" s="34">
        <f t="shared" si="281"/>
        <v>0</v>
      </c>
      <c r="BB400" s="34">
        <f t="shared" si="282"/>
        <v>6341022.4752139291</v>
      </c>
      <c r="BC400" s="34">
        <f t="shared" si="283"/>
        <v>6031317.9037720375</v>
      </c>
      <c r="BD400" s="34">
        <f t="shared" si="284"/>
        <v>63455550.788375244</v>
      </c>
      <c r="BE400" s="34">
        <f t="shared" si="285"/>
        <v>81298.368536436567</v>
      </c>
      <c r="BG400" s="34">
        <f t="shared" si="286"/>
        <v>1584.288741376291</v>
      </c>
      <c r="BH400" s="34">
        <f t="shared" si="287"/>
        <v>1584.288741376291</v>
      </c>
      <c r="BI400" s="34">
        <f t="shared" si="288"/>
        <v>0</v>
      </c>
      <c r="BJ400" s="34">
        <f t="shared" si="289"/>
        <v>0</v>
      </c>
      <c r="BK400" s="34">
        <f t="shared" si="290"/>
        <v>126428.29646424686</v>
      </c>
      <c r="BL400" s="34">
        <f t="shared" si="291"/>
        <v>120253.35834856592</v>
      </c>
      <c r="BM400" s="34">
        <f t="shared" si="292"/>
        <v>1265186.6822320509</v>
      </c>
      <c r="BN400" s="34">
        <f t="shared" si="293"/>
        <v>1620.9395692194632</v>
      </c>
      <c r="BP400" s="34">
        <f t="shared" si="294"/>
        <v>54001.073335187422</v>
      </c>
      <c r="BQ400" s="34">
        <f t="shared" si="295"/>
        <v>722248.81561146642</v>
      </c>
      <c r="BR400" s="34">
        <f t="shared" si="296"/>
        <v>342341.78632716712</v>
      </c>
      <c r="BS400" s="34">
        <f t="shared" si="297"/>
        <v>-517076.75842226844</v>
      </c>
      <c r="BT400" s="34">
        <f t="shared" si="298"/>
        <v>-1353237.4734399216</v>
      </c>
      <c r="BU400" s="34">
        <f t="shared" si="299"/>
        <v>-2228272.9481990263</v>
      </c>
      <c r="BV400" s="34">
        <f t="shared" si="300"/>
        <v>-100524.38275988982</v>
      </c>
      <c r="BW400" s="34">
        <f t="shared" si="301"/>
        <v>174786.82738218349</v>
      </c>
      <c r="BY400" s="22" t="e">
        <f t="shared" si="337"/>
        <v>#NUM!</v>
      </c>
      <c r="BZ400" s="22" t="e">
        <f t="shared" si="338"/>
        <v>#NUM!</v>
      </c>
      <c r="CA400" s="22" t="e">
        <f t="shared" si="339"/>
        <v>#NUM!</v>
      </c>
      <c r="CB400" s="22" t="e">
        <f t="shared" si="340"/>
        <v>#NUM!</v>
      </c>
      <c r="CC400" s="22" t="e">
        <f t="shared" si="341"/>
        <v>#NUM!</v>
      </c>
      <c r="CD400" s="22" t="e">
        <f t="shared" si="342"/>
        <v>#NUM!</v>
      </c>
      <c r="CE400" s="22" t="e">
        <f t="shared" si="343"/>
        <v>#NUM!</v>
      </c>
      <c r="CF400" s="22" t="e">
        <f t="shared" si="344"/>
        <v>#NUM!</v>
      </c>
      <c r="CI400" s="44">
        <f t="shared" si="302"/>
        <v>204</v>
      </c>
      <c r="CJ400" s="45">
        <f t="shared" si="303"/>
        <v>3.5604716740684323</v>
      </c>
      <c r="CM400" t="e">
        <f t="shared" si="345"/>
        <v>#NUM!</v>
      </c>
      <c r="CN400" t="e">
        <f t="shared" si="346"/>
        <v>#NUM!</v>
      </c>
      <c r="CO400" t="e">
        <f t="shared" si="347"/>
        <v>#NUM!</v>
      </c>
      <c r="CP400" t="e">
        <f t="shared" si="348"/>
        <v>#NUM!</v>
      </c>
      <c r="CQ400" t="e">
        <f t="shared" si="349"/>
        <v>#NUM!</v>
      </c>
      <c r="CR400" t="e">
        <f t="shared" si="350"/>
        <v>#NUM!</v>
      </c>
      <c r="CS400" t="e">
        <f t="shared" si="351"/>
        <v>#NUM!</v>
      </c>
      <c r="CT400" t="e">
        <f t="shared" si="352"/>
        <v>#NUM!</v>
      </c>
      <c r="CW400" t="e">
        <f t="shared" si="304"/>
        <v>#NUM!</v>
      </c>
      <c r="CX400" t="e">
        <f t="shared" si="305"/>
        <v>#NUM!</v>
      </c>
      <c r="CY400" t="e">
        <f t="shared" si="306"/>
        <v>#NUM!</v>
      </c>
      <c r="CZ400" t="e">
        <f t="shared" si="307"/>
        <v>#NUM!</v>
      </c>
      <c r="DA400" t="e">
        <f t="shared" si="308"/>
        <v>#NUM!</v>
      </c>
      <c r="DB400" t="e">
        <f t="shared" si="309"/>
        <v>#NUM!</v>
      </c>
      <c r="DC400" t="e">
        <f t="shared" si="310"/>
        <v>#NUM!</v>
      </c>
      <c r="DD400" t="e">
        <f t="shared" si="311"/>
        <v>#NUM!</v>
      </c>
    </row>
    <row r="401" spans="2:108">
      <c r="B401" s="30">
        <f t="shared" si="320"/>
        <v>206</v>
      </c>
      <c r="C401" s="31">
        <f t="shared" si="321"/>
        <v>50417.645373270323</v>
      </c>
      <c r="D401" s="31"/>
      <c r="E401" s="31">
        <f t="shared" si="322"/>
        <v>813120.97096753714</v>
      </c>
      <c r="F401" s="31">
        <f t="shared" si="323"/>
        <v>498740.78322662745</v>
      </c>
      <c r="G401" s="31">
        <f t="shared" si="324"/>
        <v>-419581.61767619062</v>
      </c>
      <c r="H401" s="31">
        <f t="shared" si="325"/>
        <v>-1441334.6842116546</v>
      </c>
      <c r="I401" s="31">
        <f t="shared" si="326"/>
        <v>-2357240.9589248658</v>
      </c>
      <c r="J401" s="31">
        <f t="shared" si="327"/>
        <v>-1402237.7329276274</v>
      </c>
      <c r="K401" s="31">
        <f t="shared" si="328"/>
        <v>176484.12077237896</v>
      </c>
      <c r="L401" s="17"/>
      <c r="N401" s="32">
        <f t="shared" si="329"/>
        <v>126</v>
      </c>
      <c r="O401" s="32">
        <f t="shared" si="330"/>
        <v>46</v>
      </c>
      <c r="P401" s="32"/>
      <c r="Q401" s="32">
        <f t="shared" si="331"/>
        <v>-34</v>
      </c>
      <c r="R401" s="32">
        <f t="shared" si="332"/>
        <v>-114</v>
      </c>
      <c r="S401" s="32">
        <f t="shared" si="333"/>
        <v>-194</v>
      </c>
      <c r="T401" s="32">
        <f t="shared" si="334"/>
        <v>-274</v>
      </c>
      <c r="U401" s="32">
        <f t="shared" si="335"/>
        <v>-354</v>
      </c>
      <c r="V401" s="32">
        <f t="shared" si="336"/>
        <v>-434</v>
      </c>
      <c r="W401">
        <f t="shared" si="262"/>
        <v>126</v>
      </c>
      <c r="X401">
        <f t="shared" si="263"/>
        <v>46</v>
      </c>
      <c r="Y401">
        <f t="shared" si="264"/>
        <v>686</v>
      </c>
      <c r="Z401">
        <f t="shared" si="265"/>
        <v>606</v>
      </c>
      <c r="AA401">
        <f t="shared" si="266"/>
        <v>526</v>
      </c>
      <c r="AB401">
        <f t="shared" si="267"/>
        <v>446</v>
      </c>
      <c r="AC401">
        <f t="shared" si="268"/>
        <v>366</v>
      </c>
      <c r="AD401">
        <f t="shared" si="269"/>
        <v>286</v>
      </c>
      <c r="AF401">
        <f t="shared" si="312"/>
        <v>2.1623522222147145</v>
      </c>
      <c r="AG401">
        <f t="shared" si="313"/>
        <v>0.86194729606231468</v>
      </c>
      <c r="AH401">
        <f t="shared" si="314"/>
        <v>0.50878191278154494</v>
      </c>
      <c r="AI401">
        <f t="shared" si="315"/>
        <v>2.2059418740695955</v>
      </c>
      <c r="AJ401">
        <f t="shared" si="316"/>
        <v>1.8246725203021383</v>
      </c>
      <c r="AK401">
        <f t="shared" si="317"/>
        <v>1.9637193144912755</v>
      </c>
      <c r="AL401">
        <f t="shared" si="318"/>
        <v>1.7335545601779932E-2</v>
      </c>
      <c r="AM401">
        <f t="shared" si="319"/>
        <v>1.699009825521637</v>
      </c>
      <c r="AO401">
        <f t="shared" si="270"/>
        <v>4.3113316326963767E-2</v>
      </c>
      <c r="AP401">
        <f t="shared" si="271"/>
        <v>1.7185639809523898E-2</v>
      </c>
      <c r="AQ401">
        <f t="shared" si="272"/>
        <v>1.0144173239603857E-2</v>
      </c>
      <c r="AR401">
        <f t="shared" si="273"/>
        <v>4.3982413613564426E-2</v>
      </c>
      <c r="AS401">
        <f t="shared" si="274"/>
        <v>3.6380605690747116E-2</v>
      </c>
      <c r="AT401">
        <f t="shared" si="275"/>
        <v>3.9152942389893454E-2</v>
      </c>
      <c r="AU401">
        <f t="shared" si="276"/>
        <v>3.456388157080868E-4</v>
      </c>
      <c r="AV401">
        <f t="shared" si="277"/>
        <v>3.387512325596527E-2</v>
      </c>
      <c r="AX401" s="34">
        <f t="shared" si="278"/>
        <v>79460.142999999996</v>
      </c>
      <c r="AY401" s="34">
        <f t="shared" si="279"/>
        <v>79460.142999999996</v>
      </c>
      <c r="AZ401" s="34">
        <f t="shared" si="280"/>
        <v>0</v>
      </c>
      <c r="BA401" s="34">
        <f t="shared" si="281"/>
        <v>0</v>
      </c>
      <c r="BB401" s="34">
        <f t="shared" si="282"/>
        <v>6384171.8875096627</v>
      </c>
      <c r="BC401" s="34">
        <f t="shared" si="283"/>
        <v>5907917.5536168898</v>
      </c>
      <c r="BD401" s="34">
        <f t="shared" si="284"/>
        <v>61286762.539504908</v>
      </c>
      <c r="BE401" s="34">
        <f t="shared" si="285"/>
        <v>84011.881863251372</v>
      </c>
      <c r="BG401" s="34">
        <f t="shared" si="286"/>
        <v>1584.288741376291</v>
      </c>
      <c r="BH401" s="34">
        <f t="shared" si="287"/>
        <v>1584.288741376291</v>
      </c>
      <c r="BI401" s="34">
        <f t="shared" si="288"/>
        <v>0</v>
      </c>
      <c r="BJ401" s="34">
        <f t="shared" si="289"/>
        <v>0</v>
      </c>
      <c r="BK401" s="34">
        <f t="shared" si="290"/>
        <v>127288.61618575975</v>
      </c>
      <c r="BL401" s="34">
        <f t="shared" si="291"/>
        <v>117792.98289426183</v>
      </c>
      <c r="BM401" s="34">
        <f t="shared" si="292"/>
        <v>1221945.0434004359</v>
      </c>
      <c r="BN401" s="34">
        <f t="shared" si="293"/>
        <v>1675.0420217313751</v>
      </c>
      <c r="BP401" s="34">
        <f t="shared" si="294"/>
        <v>52001.934114646618</v>
      </c>
      <c r="BQ401" s="34">
        <f t="shared" si="295"/>
        <v>814705.25970891339</v>
      </c>
      <c r="BR401" s="34">
        <f t="shared" si="296"/>
        <v>498740.78322662745</v>
      </c>
      <c r="BS401" s="34">
        <f t="shared" si="297"/>
        <v>-419581.61767619062</v>
      </c>
      <c r="BT401" s="34">
        <f t="shared" si="298"/>
        <v>-1314046.0680258949</v>
      </c>
      <c r="BU401" s="34">
        <f t="shared" si="299"/>
        <v>-2239447.976030604</v>
      </c>
      <c r="BV401" s="34">
        <f t="shared" si="300"/>
        <v>-180292.68952719145</v>
      </c>
      <c r="BW401" s="34">
        <f t="shared" si="301"/>
        <v>178159.16279411034</v>
      </c>
      <c r="BY401" s="22" t="e">
        <f t="shared" si="337"/>
        <v>#NUM!</v>
      </c>
      <c r="BZ401" s="22" t="e">
        <f t="shared" si="338"/>
        <v>#NUM!</v>
      </c>
      <c r="CA401" s="22" t="e">
        <f t="shared" si="339"/>
        <v>#NUM!</v>
      </c>
      <c r="CB401" s="22" t="e">
        <f t="shared" si="340"/>
        <v>#NUM!</v>
      </c>
      <c r="CC401" s="22" t="e">
        <f t="shared" si="341"/>
        <v>#NUM!</v>
      </c>
      <c r="CD401" s="22" t="e">
        <f t="shared" si="342"/>
        <v>#NUM!</v>
      </c>
      <c r="CE401" s="22" t="e">
        <f t="shared" si="343"/>
        <v>#NUM!</v>
      </c>
      <c r="CF401" s="22" t="e">
        <f t="shared" si="344"/>
        <v>#NUM!</v>
      </c>
      <c r="CI401" s="44">
        <f t="shared" si="302"/>
        <v>206</v>
      </c>
      <c r="CJ401" s="45">
        <f t="shared" si="303"/>
        <v>3.595378259108319</v>
      </c>
      <c r="CM401" t="e">
        <f t="shared" si="345"/>
        <v>#NUM!</v>
      </c>
      <c r="CN401" t="e">
        <f t="shared" si="346"/>
        <v>#NUM!</v>
      </c>
      <c r="CO401" t="e">
        <f t="shared" si="347"/>
        <v>#NUM!</v>
      </c>
      <c r="CP401" t="e">
        <f t="shared" si="348"/>
        <v>#NUM!</v>
      </c>
      <c r="CQ401" t="e">
        <f t="shared" si="349"/>
        <v>#NUM!</v>
      </c>
      <c r="CR401" t="e">
        <f t="shared" si="350"/>
        <v>#NUM!</v>
      </c>
      <c r="CS401" t="e">
        <f t="shared" si="351"/>
        <v>#NUM!</v>
      </c>
      <c r="CT401" t="e">
        <f t="shared" si="352"/>
        <v>#NUM!</v>
      </c>
      <c r="CW401" t="e">
        <f t="shared" si="304"/>
        <v>#NUM!</v>
      </c>
      <c r="CX401" t="e">
        <f t="shared" si="305"/>
        <v>#NUM!</v>
      </c>
      <c r="CY401" t="e">
        <f t="shared" si="306"/>
        <v>#NUM!</v>
      </c>
      <c r="CZ401" t="e">
        <f t="shared" si="307"/>
        <v>#NUM!</v>
      </c>
      <c r="DA401" t="e">
        <f t="shared" si="308"/>
        <v>#NUM!</v>
      </c>
      <c r="DB401" t="e">
        <f t="shared" si="309"/>
        <v>#NUM!</v>
      </c>
      <c r="DC401" t="e">
        <f t="shared" si="310"/>
        <v>#NUM!</v>
      </c>
      <c r="DD401" t="e">
        <f t="shared" si="311"/>
        <v>#NUM!</v>
      </c>
    </row>
    <row r="402" spans="2:108">
      <c r="B402" s="30">
        <f t="shared" si="320"/>
        <v>208</v>
      </c>
      <c r="C402" s="31">
        <f t="shared" si="321"/>
        <v>48941.334818204428</v>
      </c>
      <c r="D402" s="31"/>
      <c r="E402" s="31">
        <f t="shared" si="322"/>
        <v>902081.48774761299</v>
      </c>
      <c r="F402" s="31">
        <f t="shared" si="323"/>
        <v>652654.71917569602</v>
      </c>
      <c r="G402" s="31">
        <f t="shared" si="324"/>
        <v>-320592.47554739245</v>
      </c>
      <c r="H402" s="31">
        <f t="shared" si="325"/>
        <v>-1396769.2059160823</v>
      </c>
      <c r="I402" s="31">
        <f t="shared" si="326"/>
        <v>-2355127.9545147149</v>
      </c>
      <c r="J402" s="31">
        <f t="shared" si="327"/>
        <v>-1432151.1398643022</v>
      </c>
      <c r="K402" s="31">
        <f t="shared" si="328"/>
        <v>179264.66961292786</v>
      </c>
      <c r="L402" s="17"/>
      <c r="N402" s="32">
        <f t="shared" si="329"/>
        <v>128</v>
      </c>
      <c r="O402" s="32">
        <f t="shared" si="330"/>
        <v>48</v>
      </c>
      <c r="P402" s="32"/>
      <c r="Q402" s="32">
        <f t="shared" si="331"/>
        <v>-32</v>
      </c>
      <c r="R402" s="32">
        <f t="shared" si="332"/>
        <v>-112</v>
      </c>
      <c r="S402" s="32">
        <f t="shared" si="333"/>
        <v>-192</v>
      </c>
      <c r="T402" s="32">
        <f t="shared" si="334"/>
        <v>-272</v>
      </c>
      <c r="U402" s="32">
        <f t="shared" si="335"/>
        <v>-352</v>
      </c>
      <c r="V402" s="32">
        <f t="shared" si="336"/>
        <v>-432</v>
      </c>
      <c r="W402">
        <f t="shared" si="262"/>
        <v>128</v>
      </c>
      <c r="X402">
        <f t="shared" si="263"/>
        <v>48</v>
      </c>
      <c r="Y402">
        <f t="shared" si="264"/>
        <v>688</v>
      </c>
      <c r="Z402">
        <f t="shared" si="265"/>
        <v>608</v>
      </c>
      <c r="AA402">
        <f t="shared" si="266"/>
        <v>528</v>
      </c>
      <c r="AB402">
        <f t="shared" si="267"/>
        <v>448</v>
      </c>
      <c r="AC402">
        <f t="shared" si="268"/>
        <v>368</v>
      </c>
      <c r="AD402">
        <f t="shared" si="269"/>
        <v>288</v>
      </c>
      <c r="AF402">
        <f t="shared" si="312"/>
        <v>2.1490056327602702</v>
      </c>
      <c r="AG402">
        <f t="shared" si="313"/>
        <v>0.92438695139691596</v>
      </c>
      <c r="AH402">
        <f t="shared" si="314"/>
        <v>0.45549779072042046</v>
      </c>
      <c r="AI402">
        <f t="shared" si="315"/>
        <v>2.2058743270697532</v>
      </c>
      <c r="AJ402">
        <f t="shared" si="316"/>
        <v>1.814248999215784</v>
      </c>
      <c r="AK402">
        <f t="shared" si="317"/>
        <v>1.9989764370180392</v>
      </c>
      <c r="AL402">
        <f t="shared" si="318"/>
        <v>3.0749682056067203E-2</v>
      </c>
      <c r="AM402">
        <f t="shared" si="319"/>
        <v>1.6469936912733909</v>
      </c>
      <c r="AO402">
        <f t="shared" si="270"/>
        <v>4.284720994192432E-2</v>
      </c>
      <c r="AP402">
        <f t="shared" si="271"/>
        <v>1.8430571409534042E-2</v>
      </c>
      <c r="AQ402">
        <f t="shared" si="272"/>
        <v>9.0817860919295869E-3</v>
      </c>
      <c r="AR402">
        <f t="shared" si="273"/>
        <v>4.3981066850931949E-2</v>
      </c>
      <c r="AS402">
        <f t="shared" si="274"/>
        <v>3.617277989936124E-2</v>
      </c>
      <c r="AT402">
        <f t="shared" si="275"/>
        <v>3.9855904405359195E-2</v>
      </c>
      <c r="AU402">
        <f t="shared" si="276"/>
        <v>6.1309196338002849E-4</v>
      </c>
      <c r="AV402">
        <f t="shared" si="277"/>
        <v>3.2838017447341016E-2</v>
      </c>
      <c r="AX402" s="34">
        <f t="shared" si="278"/>
        <v>79460.142999999996</v>
      </c>
      <c r="AY402" s="34">
        <f t="shared" si="279"/>
        <v>79460.142999999996</v>
      </c>
      <c r="AZ402" s="34">
        <f t="shared" si="280"/>
        <v>0</v>
      </c>
      <c r="BA402" s="34">
        <f t="shared" si="281"/>
        <v>0</v>
      </c>
      <c r="BB402" s="34">
        <f t="shared" si="282"/>
        <v>6422668.6876955433</v>
      </c>
      <c r="BC402" s="34">
        <f t="shared" si="283"/>
        <v>5797240.1398111312</v>
      </c>
      <c r="BD402" s="34">
        <f t="shared" si="284"/>
        <v>58477257.314050496</v>
      </c>
      <c r="BE402" s="34">
        <f t="shared" si="285"/>
        <v>87008.897171290359</v>
      </c>
      <c r="BG402" s="34">
        <f t="shared" si="286"/>
        <v>1584.288741376291</v>
      </c>
      <c r="BH402" s="34">
        <f t="shared" si="287"/>
        <v>1584.288741376291</v>
      </c>
      <c r="BI402" s="34">
        <f t="shared" si="288"/>
        <v>0</v>
      </c>
      <c r="BJ402" s="34">
        <f t="shared" si="289"/>
        <v>0</v>
      </c>
      <c r="BK402" s="34">
        <f t="shared" si="290"/>
        <v>128056.17140037223</v>
      </c>
      <c r="BL402" s="34">
        <f t="shared" si="291"/>
        <v>115586.27933198522</v>
      </c>
      <c r="BM402" s="34">
        <f t="shared" si="292"/>
        <v>1165928.6894212433</v>
      </c>
      <c r="BN402" s="34">
        <f t="shared" si="293"/>
        <v>1734.7969810228346</v>
      </c>
      <c r="BP402" s="34">
        <f t="shared" si="294"/>
        <v>50525.623559580723</v>
      </c>
      <c r="BQ402" s="34">
        <f t="shared" si="295"/>
        <v>903665.77648898924</v>
      </c>
      <c r="BR402" s="34">
        <f t="shared" si="296"/>
        <v>652654.71917569602</v>
      </c>
      <c r="BS402" s="34">
        <f t="shared" si="297"/>
        <v>-320592.47554739245</v>
      </c>
      <c r="BT402" s="34">
        <f t="shared" si="298"/>
        <v>-1268713.0345157101</v>
      </c>
      <c r="BU402" s="34">
        <f t="shared" si="299"/>
        <v>-2239541.6751827295</v>
      </c>
      <c r="BV402" s="34">
        <f t="shared" si="300"/>
        <v>-266222.45044305897</v>
      </c>
      <c r="BW402" s="34">
        <f t="shared" si="301"/>
        <v>180999.4665939507</v>
      </c>
      <c r="BY402" s="22" t="e">
        <f t="shared" si="337"/>
        <v>#NUM!</v>
      </c>
      <c r="BZ402" s="22" t="e">
        <f t="shared" si="338"/>
        <v>#NUM!</v>
      </c>
      <c r="CA402" s="22" t="e">
        <f t="shared" si="339"/>
        <v>#NUM!</v>
      </c>
      <c r="CB402" s="22" t="e">
        <f t="shared" si="340"/>
        <v>#NUM!</v>
      </c>
      <c r="CC402" s="22" t="e">
        <f t="shared" si="341"/>
        <v>#NUM!</v>
      </c>
      <c r="CD402" s="22" t="e">
        <f t="shared" si="342"/>
        <v>#NUM!</v>
      </c>
      <c r="CE402" s="22" t="e">
        <f t="shared" si="343"/>
        <v>#NUM!</v>
      </c>
      <c r="CF402" s="22" t="e">
        <f t="shared" si="344"/>
        <v>#NUM!</v>
      </c>
      <c r="CI402" s="44">
        <f t="shared" si="302"/>
        <v>208</v>
      </c>
      <c r="CJ402" s="45">
        <f t="shared" si="303"/>
        <v>3.6302848441482056</v>
      </c>
      <c r="CM402" t="e">
        <f t="shared" si="345"/>
        <v>#NUM!</v>
      </c>
      <c r="CN402" t="e">
        <f t="shared" si="346"/>
        <v>#NUM!</v>
      </c>
      <c r="CO402" t="e">
        <f t="shared" si="347"/>
        <v>#NUM!</v>
      </c>
      <c r="CP402" t="e">
        <f t="shared" si="348"/>
        <v>#NUM!</v>
      </c>
      <c r="CQ402" t="e">
        <f t="shared" si="349"/>
        <v>#NUM!</v>
      </c>
      <c r="CR402" t="e">
        <f t="shared" si="350"/>
        <v>#NUM!</v>
      </c>
      <c r="CS402" t="e">
        <f t="shared" si="351"/>
        <v>#NUM!</v>
      </c>
      <c r="CT402" t="e">
        <f t="shared" si="352"/>
        <v>#NUM!</v>
      </c>
      <c r="CW402" t="e">
        <f t="shared" si="304"/>
        <v>#NUM!</v>
      </c>
      <c r="CX402" t="e">
        <f t="shared" si="305"/>
        <v>#NUM!</v>
      </c>
      <c r="CY402" t="e">
        <f t="shared" si="306"/>
        <v>#NUM!</v>
      </c>
      <c r="CZ402" t="e">
        <f t="shared" si="307"/>
        <v>#NUM!</v>
      </c>
      <c r="DA402" t="e">
        <f t="shared" si="308"/>
        <v>#NUM!</v>
      </c>
      <c r="DB402" t="e">
        <f t="shared" si="309"/>
        <v>#NUM!</v>
      </c>
      <c r="DC402" t="e">
        <f t="shared" si="310"/>
        <v>#NUM!</v>
      </c>
      <c r="DD402" t="e">
        <f t="shared" si="311"/>
        <v>#NUM!</v>
      </c>
    </row>
    <row r="403" spans="2:108">
      <c r="B403" s="30">
        <f t="shared" si="320"/>
        <v>210</v>
      </c>
      <c r="C403" s="31">
        <f t="shared" si="321"/>
        <v>48001.263921552447</v>
      </c>
      <c r="D403" s="31"/>
      <c r="E403" s="31">
        <f t="shared" si="322"/>
        <v>987134.74802814005</v>
      </c>
      <c r="F403" s="31">
        <f t="shared" si="323"/>
        <v>803361.34710624814</v>
      </c>
      <c r="G403" s="31">
        <f t="shared" si="324"/>
        <v>-220571.37961379302</v>
      </c>
      <c r="H403" s="31">
        <f t="shared" si="325"/>
        <v>-1346183.0845867968</v>
      </c>
      <c r="I403" s="31">
        <f t="shared" si="326"/>
        <v>-2342212.6436863886</v>
      </c>
      <c r="J403" s="31">
        <f t="shared" si="327"/>
        <v>-1455331.9868187471</v>
      </c>
      <c r="K403" s="31">
        <f t="shared" si="328"/>
        <v>181468.54130566184</v>
      </c>
      <c r="L403" s="17"/>
      <c r="N403" s="32">
        <f t="shared" si="329"/>
        <v>130</v>
      </c>
      <c r="O403" s="32">
        <f t="shared" si="330"/>
        <v>50</v>
      </c>
      <c r="P403" s="32"/>
      <c r="Q403" s="32">
        <f t="shared" si="331"/>
        <v>-30</v>
      </c>
      <c r="R403" s="32">
        <f t="shared" si="332"/>
        <v>-110</v>
      </c>
      <c r="S403" s="32">
        <f t="shared" si="333"/>
        <v>-190</v>
      </c>
      <c r="T403" s="32">
        <f t="shared" si="334"/>
        <v>-270</v>
      </c>
      <c r="U403" s="32">
        <f t="shared" si="335"/>
        <v>-350</v>
      </c>
      <c r="V403" s="32">
        <f t="shared" si="336"/>
        <v>-430</v>
      </c>
      <c r="W403">
        <f t="shared" si="262"/>
        <v>130</v>
      </c>
      <c r="X403">
        <f t="shared" si="263"/>
        <v>50</v>
      </c>
      <c r="Y403">
        <f t="shared" si="264"/>
        <v>690</v>
      </c>
      <c r="Z403">
        <f t="shared" si="265"/>
        <v>610</v>
      </c>
      <c r="AA403">
        <f t="shared" si="266"/>
        <v>530</v>
      </c>
      <c r="AB403">
        <f t="shared" si="267"/>
        <v>450</v>
      </c>
      <c r="AC403">
        <f t="shared" si="268"/>
        <v>370</v>
      </c>
      <c r="AD403">
        <f t="shared" si="269"/>
        <v>290</v>
      </c>
      <c r="AF403">
        <f t="shared" si="312"/>
        <v>2.1343184039267231</v>
      </c>
      <c r="AG403">
        <f t="shared" si="313"/>
        <v>0.98726391444109396</v>
      </c>
      <c r="AH403">
        <f t="shared" si="314"/>
        <v>0.40435210712101616</v>
      </c>
      <c r="AI403">
        <f t="shared" si="315"/>
        <v>2.2034032713863545</v>
      </c>
      <c r="AJ403">
        <f t="shared" si="316"/>
        <v>1.8052974018232981</v>
      </c>
      <c r="AK403">
        <f t="shared" si="317"/>
        <v>2.0315030945907266</v>
      </c>
      <c r="AL403">
        <f t="shared" si="318"/>
        <v>4.7907966573012321E-2</v>
      </c>
      <c r="AM403">
        <f t="shared" si="319"/>
        <v>1.593068325621698</v>
      </c>
      <c r="AO403">
        <f t="shared" si="270"/>
        <v>4.2554373679560609E-2</v>
      </c>
      <c r="AP403">
        <f t="shared" si="271"/>
        <v>1.968422211895731E-2</v>
      </c>
      <c r="AQ403">
        <f t="shared" si="272"/>
        <v>8.0620354642906428E-3</v>
      </c>
      <c r="AR403">
        <f t="shared" si="273"/>
        <v>4.3931798556781976E-2</v>
      </c>
      <c r="AS403">
        <f t="shared" si="274"/>
        <v>3.5994301552471672E-2</v>
      </c>
      <c r="AT403">
        <f t="shared" si="275"/>
        <v>4.0504425984121149E-2</v>
      </c>
      <c r="AU403">
        <f t="shared" si="276"/>
        <v>9.5519651989369196E-4</v>
      </c>
      <c r="AV403">
        <f t="shared" si="277"/>
        <v>3.1762845084807298E-2</v>
      </c>
      <c r="AX403" s="34">
        <f t="shared" si="278"/>
        <v>79460.142999999996</v>
      </c>
      <c r="AY403" s="34">
        <f t="shared" si="279"/>
        <v>79460.142999999996</v>
      </c>
      <c r="AZ403" s="34">
        <f t="shared" si="280"/>
        <v>0</v>
      </c>
      <c r="BA403" s="34">
        <f t="shared" si="281"/>
        <v>0</v>
      </c>
      <c r="BB403" s="34">
        <f t="shared" si="282"/>
        <v>6456065.3732530903</v>
      </c>
      <c r="BC403" s="34">
        <f t="shared" si="283"/>
        <v>5698410.3291430622</v>
      </c>
      <c r="BD403" s="34">
        <f t="shared" si="284"/>
        <v>55207111.211656995</v>
      </c>
      <c r="BE403" s="34">
        <f t="shared" si="285"/>
        <v>90317.952313847563</v>
      </c>
      <c r="BG403" s="34">
        <f t="shared" si="286"/>
        <v>1584.288741376291</v>
      </c>
      <c r="BH403" s="34">
        <f t="shared" si="287"/>
        <v>1584.288741376291</v>
      </c>
      <c r="BI403" s="34">
        <f t="shared" si="288"/>
        <v>0</v>
      </c>
      <c r="BJ403" s="34">
        <f t="shared" si="289"/>
        <v>0</v>
      </c>
      <c r="BK403" s="34">
        <f t="shared" si="290"/>
        <v>128722.039732979</v>
      </c>
      <c r="BL403" s="34">
        <f t="shared" si="291"/>
        <v>113615.79513144997</v>
      </c>
      <c r="BM403" s="34">
        <f t="shared" si="292"/>
        <v>1100728.0056938357</v>
      </c>
      <c r="BN403" s="34">
        <f t="shared" si="293"/>
        <v>1800.7734392699172</v>
      </c>
      <c r="BP403" s="34">
        <f t="shared" si="294"/>
        <v>49585.552662928734</v>
      </c>
      <c r="BQ403" s="34">
        <f t="shared" si="295"/>
        <v>988719.0367695163</v>
      </c>
      <c r="BR403" s="34">
        <f t="shared" si="296"/>
        <v>803361.34710624814</v>
      </c>
      <c r="BS403" s="34">
        <f t="shared" si="297"/>
        <v>-220571.37961379302</v>
      </c>
      <c r="BT403" s="34">
        <f t="shared" si="298"/>
        <v>-1217461.0448538179</v>
      </c>
      <c r="BU403" s="34">
        <f t="shared" si="299"/>
        <v>-2228596.8485549386</v>
      </c>
      <c r="BV403" s="34">
        <f t="shared" si="300"/>
        <v>-354603.98112491146</v>
      </c>
      <c r="BW403" s="34">
        <f t="shared" si="301"/>
        <v>183269.31474493176</v>
      </c>
      <c r="BY403" s="22" t="e">
        <f t="shared" si="337"/>
        <v>#NUM!</v>
      </c>
      <c r="BZ403" s="22" t="e">
        <f t="shared" si="338"/>
        <v>#NUM!</v>
      </c>
      <c r="CA403" s="22" t="e">
        <f t="shared" si="339"/>
        <v>#NUM!</v>
      </c>
      <c r="CB403" s="22" t="e">
        <f t="shared" si="340"/>
        <v>#NUM!</v>
      </c>
      <c r="CC403" s="22" t="e">
        <f t="shared" si="341"/>
        <v>#NUM!</v>
      </c>
      <c r="CD403" s="22" t="e">
        <f t="shared" si="342"/>
        <v>#NUM!</v>
      </c>
      <c r="CE403" s="22" t="e">
        <f t="shared" si="343"/>
        <v>#NUM!</v>
      </c>
      <c r="CF403" s="22" t="e">
        <f t="shared" si="344"/>
        <v>#NUM!</v>
      </c>
      <c r="CI403" s="44">
        <f t="shared" si="302"/>
        <v>210</v>
      </c>
      <c r="CJ403" s="45">
        <f t="shared" si="303"/>
        <v>3.6651914291880923</v>
      </c>
      <c r="CM403" t="e">
        <f t="shared" si="345"/>
        <v>#NUM!</v>
      </c>
      <c r="CN403" t="e">
        <f t="shared" si="346"/>
        <v>#NUM!</v>
      </c>
      <c r="CO403" t="e">
        <f t="shared" si="347"/>
        <v>#NUM!</v>
      </c>
      <c r="CP403" t="e">
        <f t="shared" si="348"/>
        <v>#NUM!</v>
      </c>
      <c r="CQ403" t="e">
        <f t="shared" si="349"/>
        <v>#NUM!</v>
      </c>
      <c r="CR403" t="e">
        <f t="shared" si="350"/>
        <v>#NUM!</v>
      </c>
      <c r="CS403" t="e">
        <f t="shared" si="351"/>
        <v>#NUM!</v>
      </c>
      <c r="CT403" t="e">
        <f t="shared" si="352"/>
        <v>#NUM!</v>
      </c>
      <c r="CW403" t="e">
        <f t="shared" si="304"/>
        <v>#NUM!</v>
      </c>
      <c r="CX403" t="e">
        <f t="shared" si="305"/>
        <v>#NUM!</v>
      </c>
      <c r="CY403" t="e">
        <f t="shared" si="306"/>
        <v>#NUM!</v>
      </c>
      <c r="CZ403" t="e">
        <f t="shared" si="307"/>
        <v>#NUM!</v>
      </c>
      <c r="DA403" t="e">
        <f t="shared" si="308"/>
        <v>#NUM!</v>
      </c>
      <c r="DB403" t="e">
        <f t="shared" si="309"/>
        <v>#NUM!</v>
      </c>
      <c r="DC403" t="e">
        <f t="shared" si="310"/>
        <v>#NUM!</v>
      </c>
      <c r="DD403" t="e">
        <f t="shared" si="311"/>
        <v>#NUM!</v>
      </c>
    </row>
    <row r="404" spans="2:108">
      <c r="B404" s="30">
        <f t="shared" si="320"/>
        <v>212</v>
      </c>
      <c r="C404" s="31">
        <f t="shared" si="321"/>
        <v>47607.287346040277</v>
      </c>
      <c r="D404" s="31"/>
      <c r="E404" s="31">
        <f t="shared" si="322"/>
        <v>1067887.8643298717</v>
      </c>
      <c r="F404" s="31">
        <f t="shared" si="323"/>
        <v>950154.07930729596</v>
      </c>
      <c r="G404" s="31">
        <f t="shared" si="324"/>
        <v>-119984.75937763455</v>
      </c>
      <c r="H404" s="31">
        <f t="shared" si="325"/>
        <v>-1289818.4462411515</v>
      </c>
      <c r="I404" s="31">
        <f t="shared" si="326"/>
        <v>-2318572.1862699906</v>
      </c>
      <c r="J404" s="31">
        <f t="shared" si="327"/>
        <v>-1471693.4769896055</v>
      </c>
      <c r="K404" s="31">
        <f t="shared" si="328"/>
        <v>183059.19087304341</v>
      </c>
      <c r="L404" s="17"/>
      <c r="N404" s="32">
        <f t="shared" si="329"/>
        <v>132</v>
      </c>
      <c r="O404" s="32">
        <f t="shared" si="330"/>
        <v>52</v>
      </c>
      <c r="P404" s="32"/>
      <c r="Q404" s="32">
        <f t="shared" si="331"/>
        <v>-28</v>
      </c>
      <c r="R404" s="32">
        <f t="shared" si="332"/>
        <v>-108</v>
      </c>
      <c r="S404" s="32">
        <f t="shared" si="333"/>
        <v>-188</v>
      </c>
      <c r="T404" s="32">
        <f t="shared" si="334"/>
        <v>-268</v>
      </c>
      <c r="U404" s="32">
        <f t="shared" si="335"/>
        <v>-348</v>
      </c>
      <c r="V404" s="32">
        <f t="shared" si="336"/>
        <v>-428</v>
      </c>
      <c r="W404">
        <f t="shared" si="262"/>
        <v>132</v>
      </c>
      <c r="X404">
        <f t="shared" si="263"/>
        <v>52</v>
      </c>
      <c r="Y404">
        <f t="shared" si="264"/>
        <v>692</v>
      </c>
      <c r="Z404">
        <f t="shared" si="265"/>
        <v>612</v>
      </c>
      <c r="AA404">
        <f t="shared" si="266"/>
        <v>532</v>
      </c>
      <c r="AB404">
        <f t="shared" si="267"/>
        <v>452</v>
      </c>
      <c r="AC404">
        <f t="shared" si="268"/>
        <v>372</v>
      </c>
      <c r="AD404">
        <f t="shared" si="269"/>
        <v>292</v>
      </c>
      <c r="AF404">
        <f t="shared" si="312"/>
        <v>2.1184505184442983</v>
      </c>
      <c r="AG404">
        <f t="shared" si="313"/>
        <v>1.0503577300416331</v>
      </c>
      <c r="AH404">
        <f t="shared" si="314"/>
        <v>0.3555354346908754</v>
      </c>
      <c r="AI404">
        <f t="shared" si="315"/>
        <v>2.1984345177354845</v>
      </c>
      <c r="AJ404">
        <f t="shared" si="316"/>
        <v>1.7978830507253993</v>
      </c>
      <c r="AK404">
        <f t="shared" si="317"/>
        <v>2.0612545888836524</v>
      </c>
      <c r="AL404">
        <f t="shared" si="318"/>
        <v>6.8744605706307998E-2</v>
      </c>
      <c r="AM404">
        <f t="shared" si="319"/>
        <v>1.5373888611190583</v>
      </c>
      <c r="AO404">
        <f t="shared" si="270"/>
        <v>4.2237997300534284E-2</v>
      </c>
      <c r="AP404">
        <f t="shared" si="271"/>
        <v>2.0942196468517769E-2</v>
      </c>
      <c r="AQ404">
        <f t="shared" si="272"/>
        <v>7.0887210250940467E-3</v>
      </c>
      <c r="AR404">
        <f t="shared" si="273"/>
        <v>4.383273077046116E-2</v>
      </c>
      <c r="AS404">
        <f t="shared" si="274"/>
        <v>3.584647306229375E-2</v>
      </c>
      <c r="AT404">
        <f t="shared" si="275"/>
        <v>4.1097615923980729E-2</v>
      </c>
      <c r="AU404">
        <f t="shared" si="276"/>
        <v>1.3706406852408519E-3</v>
      </c>
      <c r="AV404">
        <f t="shared" si="277"/>
        <v>3.0652699225424778E-2</v>
      </c>
      <c r="AX404" s="34">
        <f t="shared" si="278"/>
        <v>79460.142999999996</v>
      </c>
      <c r="AY404" s="34">
        <f t="shared" si="279"/>
        <v>79460.142999999996</v>
      </c>
      <c r="AZ404" s="34">
        <f t="shared" si="280"/>
        <v>0</v>
      </c>
      <c r="BA404" s="34">
        <f t="shared" si="281"/>
        <v>0</v>
      </c>
      <c r="BB404" s="34">
        <f t="shared" si="282"/>
        <v>6483965.2233648943</v>
      </c>
      <c r="BC404" s="34">
        <f t="shared" si="283"/>
        <v>5610644.9017362986</v>
      </c>
      <c r="BD404" s="34">
        <f t="shared" si="284"/>
        <v>51656690.284084737</v>
      </c>
      <c r="BE404" s="34">
        <f t="shared" si="285"/>
        <v>93971.424182524468</v>
      </c>
      <c r="BG404" s="34">
        <f t="shared" si="286"/>
        <v>1584.288741376291</v>
      </c>
      <c r="BH404" s="34">
        <f t="shared" si="287"/>
        <v>1584.288741376291</v>
      </c>
      <c r="BI404" s="34">
        <f t="shared" si="288"/>
        <v>0</v>
      </c>
      <c r="BJ404" s="34">
        <f t="shared" si="289"/>
        <v>0</v>
      </c>
      <c r="BK404" s="34">
        <f t="shared" si="290"/>
        <v>129278.31130196192</v>
      </c>
      <c r="BL404" s="34">
        <f t="shared" si="291"/>
        <v>111865.91433243589</v>
      </c>
      <c r="BM404" s="34">
        <f t="shared" si="292"/>
        <v>1029939.1587281374</v>
      </c>
      <c r="BN404" s="34">
        <f t="shared" si="293"/>
        <v>1873.6169319940595</v>
      </c>
      <c r="BP404" s="34">
        <f t="shared" si="294"/>
        <v>49191.576087416572</v>
      </c>
      <c r="BQ404" s="34">
        <f t="shared" si="295"/>
        <v>1069472.153071248</v>
      </c>
      <c r="BR404" s="34">
        <f t="shared" si="296"/>
        <v>950154.07930729596</v>
      </c>
      <c r="BS404" s="34">
        <f t="shared" si="297"/>
        <v>-119984.75937763455</v>
      </c>
      <c r="BT404" s="34">
        <f t="shared" si="298"/>
        <v>-1160540.1349391895</v>
      </c>
      <c r="BU404" s="34">
        <f t="shared" si="299"/>
        <v>-2206706.2719375547</v>
      </c>
      <c r="BV404" s="34">
        <f t="shared" si="300"/>
        <v>-441754.31826146808</v>
      </c>
      <c r="BW404" s="34">
        <f t="shared" si="301"/>
        <v>184932.80780503748</v>
      </c>
      <c r="BY404" s="22" t="e">
        <f t="shared" si="337"/>
        <v>#NUM!</v>
      </c>
      <c r="BZ404" s="22" t="e">
        <f t="shared" si="338"/>
        <v>#NUM!</v>
      </c>
      <c r="CA404" s="22" t="e">
        <f t="shared" si="339"/>
        <v>#NUM!</v>
      </c>
      <c r="CB404" s="22" t="e">
        <f t="shared" si="340"/>
        <v>#NUM!</v>
      </c>
      <c r="CC404" s="22" t="e">
        <f t="shared" si="341"/>
        <v>#NUM!</v>
      </c>
      <c r="CD404" s="22" t="e">
        <f t="shared" si="342"/>
        <v>#NUM!</v>
      </c>
      <c r="CE404" s="22" t="e">
        <f t="shared" si="343"/>
        <v>#NUM!</v>
      </c>
      <c r="CF404" s="22" t="e">
        <f t="shared" si="344"/>
        <v>#NUM!</v>
      </c>
      <c r="CI404" s="44">
        <f t="shared" si="302"/>
        <v>212</v>
      </c>
      <c r="CJ404" s="45">
        <f t="shared" si="303"/>
        <v>3.7000980142279785</v>
      </c>
      <c r="CM404" t="e">
        <f t="shared" si="345"/>
        <v>#NUM!</v>
      </c>
      <c r="CN404" t="e">
        <f t="shared" si="346"/>
        <v>#NUM!</v>
      </c>
      <c r="CO404" t="e">
        <f t="shared" si="347"/>
        <v>#NUM!</v>
      </c>
      <c r="CP404" t="e">
        <f t="shared" si="348"/>
        <v>#NUM!</v>
      </c>
      <c r="CQ404" t="e">
        <f t="shared" si="349"/>
        <v>#NUM!</v>
      </c>
      <c r="CR404" t="e">
        <f t="shared" si="350"/>
        <v>#NUM!</v>
      </c>
      <c r="CS404" t="e">
        <f t="shared" si="351"/>
        <v>#NUM!</v>
      </c>
      <c r="CT404" t="e">
        <f t="shared" si="352"/>
        <v>#NUM!</v>
      </c>
      <c r="CW404" t="e">
        <f t="shared" si="304"/>
        <v>#NUM!</v>
      </c>
      <c r="CX404" t="e">
        <f t="shared" si="305"/>
        <v>#NUM!</v>
      </c>
      <c r="CY404" t="e">
        <f t="shared" si="306"/>
        <v>#NUM!</v>
      </c>
      <c r="CZ404" t="e">
        <f t="shared" si="307"/>
        <v>#NUM!</v>
      </c>
      <c r="DA404" t="e">
        <f t="shared" si="308"/>
        <v>#NUM!</v>
      </c>
      <c r="DB404" t="e">
        <f t="shared" si="309"/>
        <v>#NUM!</v>
      </c>
      <c r="DC404" t="e">
        <f t="shared" si="310"/>
        <v>#NUM!</v>
      </c>
      <c r="DD404" t="e">
        <f t="shared" si="311"/>
        <v>#NUM!</v>
      </c>
    </row>
    <row r="405" spans="2:108">
      <c r="B405" s="30">
        <f t="shared" si="320"/>
        <v>214</v>
      </c>
      <c r="C405" s="31">
        <f t="shared" si="321"/>
        <v>47765.64898680702</v>
      </c>
      <c r="D405" s="31"/>
      <c r="E405" s="31">
        <f t="shared" si="322"/>
        <v>1143968.2788105237</v>
      </c>
      <c r="F405" s="31">
        <f t="shared" si="323"/>
        <v>1092345.3961744311</v>
      </c>
      <c r="G405" s="31">
        <f t="shared" si="324"/>
        <v>-19301.179286455637</v>
      </c>
      <c r="H405" s="31">
        <f t="shared" si="325"/>
        <v>-1227944.6189995976</v>
      </c>
      <c r="I405" s="31">
        <f t="shared" si="326"/>
        <v>-2284335.1582950498</v>
      </c>
      <c r="J405" s="31">
        <f t="shared" si="327"/>
        <v>-1481181.7067775996</v>
      </c>
      <c r="K405" s="31">
        <f t="shared" si="328"/>
        <v>184002.73087539722</v>
      </c>
      <c r="L405" s="17"/>
      <c r="N405" s="32">
        <f t="shared" si="329"/>
        <v>134</v>
      </c>
      <c r="O405" s="32">
        <f t="shared" si="330"/>
        <v>54</v>
      </c>
      <c r="P405" s="32"/>
      <c r="Q405" s="32">
        <f t="shared" si="331"/>
        <v>-26</v>
      </c>
      <c r="R405" s="32">
        <f t="shared" si="332"/>
        <v>-106</v>
      </c>
      <c r="S405" s="32">
        <f t="shared" si="333"/>
        <v>-186</v>
      </c>
      <c r="T405" s="32">
        <f t="shared" si="334"/>
        <v>-266</v>
      </c>
      <c r="U405" s="32">
        <f t="shared" si="335"/>
        <v>-346</v>
      </c>
      <c r="V405" s="32">
        <f t="shared" si="336"/>
        <v>-426</v>
      </c>
      <c r="W405">
        <f t="shared" si="262"/>
        <v>134</v>
      </c>
      <c r="X405">
        <f t="shared" si="263"/>
        <v>54</v>
      </c>
      <c r="Y405">
        <f t="shared" si="264"/>
        <v>694</v>
      </c>
      <c r="Z405">
        <f t="shared" si="265"/>
        <v>614</v>
      </c>
      <c r="AA405">
        <f t="shared" si="266"/>
        <v>534</v>
      </c>
      <c r="AB405">
        <f t="shared" si="267"/>
        <v>454</v>
      </c>
      <c r="AC405">
        <f t="shared" si="268"/>
        <v>374</v>
      </c>
      <c r="AD405">
        <f t="shared" si="269"/>
        <v>294</v>
      </c>
      <c r="AF405">
        <f t="shared" si="312"/>
        <v>2.1015651581463954</v>
      </c>
      <c r="AG405">
        <f t="shared" si="313"/>
        <v>1.1134494394987966</v>
      </c>
      <c r="AH405">
        <f t="shared" si="314"/>
        <v>0.30923043899240826</v>
      </c>
      <c r="AI405">
        <f t="shared" si="315"/>
        <v>2.1908846869770722</v>
      </c>
      <c r="AJ405">
        <f t="shared" si="316"/>
        <v>1.7920598678864641</v>
      </c>
      <c r="AK405">
        <f t="shared" si="317"/>
        <v>2.0881997418876677</v>
      </c>
      <c r="AL405">
        <f t="shared" si="318"/>
        <v>9.3179796762622419E-2</v>
      </c>
      <c r="AM405">
        <f t="shared" si="319"/>
        <v>1.4801203345008311</v>
      </c>
      <c r="AO405">
        <f t="shared" si="270"/>
        <v>4.1901334349725733E-2</v>
      </c>
      <c r="AP405">
        <f t="shared" si="271"/>
        <v>2.2200128825462663E-2</v>
      </c>
      <c r="AQ405">
        <f t="shared" si="272"/>
        <v>6.1654847888521968E-3</v>
      </c>
      <c r="AR405">
        <f t="shared" si="273"/>
        <v>4.3682201065652439E-2</v>
      </c>
      <c r="AS405">
        <f t="shared" si="274"/>
        <v>3.5730369533374842E-2</v>
      </c>
      <c r="AT405">
        <f t="shared" si="275"/>
        <v>4.1634852592922073E-2</v>
      </c>
      <c r="AU405">
        <f t="shared" si="276"/>
        <v>1.8578333408581164E-3</v>
      </c>
      <c r="AV405">
        <f t="shared" si="277"/>
        <v>2.9510870397398813E-2</v>
      </c>
      <c r="AX405" s="34">
        <f t="shared" si="278"/>
        <v>79460.142999999996</v>
      </c>
      <c r="AY405" s="34">
        <f t="shared" si="279"/>
        <v>79460.142999999996</v>
      </c>
      <c r="AZ405" s="34">
        <f t="shared" si="280"/>
        <v>0</v>
      </c>
      <c r="BA405" s="34">
        <f t="shared" si="281"/>
        <v>0</v>
      </c>
      <c r="BB405" s="34">
        <f t="shared" si="282"/>
        <v>6506030.6980558354</v>
      </c>
      <c r="BC405" s="34">
        <f t="shared" si="283"/>
        <v>5533242.0101566901</v>
      </c>
      <c r="BD405" s="34">
        <f t="shared" si="284"/>
        <v>47988072.876300223</v>
      </c>
      <c r="BE405" s="34">
        <f t="shared" si="285"/>
        <v>98006.095809922102</v>
      </c>
      <c r="BG405" s="34">
        <f t="shared" si="286"/>
        <v>1584.288741376291</v>
      </c>
      <c r="BH405" s="34">
        <f t="shared" si="287"/>
        <v>1584.288741376291</v>
      </c>
      <c r="BI405" s="34">
        <f t="shared" si="288"/>
        <v>0</v>
      </c>
      <c r="BJ405" s="34">
        <f t="shared" si="289"/>
        <v>0</v>
      </c>
      <c r="BK405" s="34">
        <f t="shared" si="290"/>
        <v>129718.25618257938</v>
      </c>
      <c r="BL405" s="34">
        <f t="shared" si="291"/>
        <v>110322.64339118496</v>
      </c>
      <c r="BM405" s="34">
        <f t="shared" si="292"/>
        <v>956793.69187980716</v>
      </c>
      <c r="BN405" s="34">
        <f t="shared" si="293"/>
        <v>1954.0608450441082</v>
      </c>
      <c r="BP405" s="34">
        <f t="shared" si="294"/>
        <v>49349.937728183315</v>
      </c>
      <c r="BQ405" s="34">
        <f t="shared" si="295"/>
        <v>1145552.5675518999</v>
      </c>
      <c r="BR405" s="34">
        <f t="shared" si="296"/>
        <v>1092345.3961744311</v>
      </c>
      <c r="BS405" s="34">
        <f t="shared" si="297"/>
        <v>-19301.179286455637</v>
      </c>
      <c r="BT405" s="34">
        <f t="shared" si="298"/>
        <v>-1098226.3628170183</v>
      </c>
      <c r="BU405" s="34">
        <f t="shared" si="299"/>
        <v>-2174012.5149038648</v>
      </c>
      <c r="BV405" s="34">
        <f t="shared" si="300"/>
        <v>-524388.01489779248</v>
      </c>
      <c r="BW405" s="34">
        <f t="shared" si="301"/>
        <v>185956.79172044134</v>
      </c>
      <c r="BY405" s="22" t="e">
        <f t="shared" si="337"/>
        <v>#NUM!</v>
      </c>
      <c r="BZ405" s="22" t="e">
        <f t="shared" si="338"/>
        <v>#NUM!</v>
      </c>
      <c r="CA405" s="22" t="e">
        <f t="shared" si="339"/>
        <v>#NUM!</v>
      </c>
      <c r="CB405" s="22" t="e">
        <f t="shared" si="340"/>
        <v>#NUM!</v>
      </c>
      <c r="CC405" s="22" t="e">
        <f t="shared" si="341"/>
        <v>#NUM!</v>
      </c>
      <c r="CD405" s="22" t="e">
        <f t="shared" si="342"/>
        <v>#NUM!</v>
      </c>
      <c r="CE405" s="22" t="e">
        <f t="shared" si="343"/>
        <v>#NUM!</v>
      </c>
      <c r="CF405" s="22" t="e">
        <f t="shared" si="344"/>
        <v>#NUM!</v>
      </c>
      <c r="CI405" s="44">
        <f t="shared" si="302"/>
        <v>214</v>
      </c>
      <c r="CJ405" s="45">
        <f t="shared" si="303"/>
        <v>3.7350045992678651</v>
      </c>
      <c r="CM405" t="e">
        <f t="shared" si="345"/>
        <v>#NUM!</v>
      </c>
      <c r="CN405" t="e">
        <f t="shared" si="346"/>
        <v>#NUM!</v>
      </c>
      <c r="CO405" t="e">
        <f t="shared" si="347"/>
        <v>#NUM!</v>
      </c>
      <c r="CP405" t="e">
        <f t="shared" si="348"/>
        <v>#NUM!</v>
      </c>
      <c r="CQ405" t="e">
        <f t="shared" si="349"/>
        <v>#NUM!</v>
      </c>
      <c r="CR405" t="e">
        <f t="shared" si="350"/>
        <v>#NUM!</v>
      </c>
      <c r="CS405" t="e">
        <f t="shared" si="351"/>
        <v>#NUM!</v>
      </c>
      <c r="CT405" t="e">
        <f t="shared" si="352"/>
        <v>#NUM!</v>
      </c>
      <c r="CW405" t="e">
        <f t="shared" si="304"/>
        <v>#NUM!</v>
      </c>
      <c r="CX405" t="e">
        <f t="shared" si="305"/>
        <v>#NUM!</v>
      </c>
      <c r="CY405" t="e">
        <f t="shared" si="306"/>
        <v>#NUM!</v>
      </c>
      <c r="CZ405" t="e">
        <f t="shared" si="307"/>
        <v>#NUM!</v>
      </c>
      <c r="DA405" t="e">
        <f t="shared" si="308"/>
        <v>#NUM!</v>
      </c>
      <c r="DB405" t="e">
        <f t="shared" si="309"/>
        <v>#NUM!</v>
      </c>
      <c r="DC405" t="e">
        <f t="shared" si="310"/>
        <v>#NUM!</v>
      </c>
      <c r="DD405" t="e">
        <f t="shared" si="311"/>
        <v>#NUM!</v>
      </c>
    </row>
    <row r="406" spans="2:108">
      <c r="B406" s="30">
        <f t="shared" si="320"/>
        <v>216</v>
      </c>
      <c r="C406" s="31">
        <f t="shared" si="321"/>
        <v>48478.946283060475</v>
      </c>
      <c r="D406" s="31"/>
      <c r="E406" s="31">
        <f t="shared" si="322"/>
        <v>1215025.5529105028</v>
      </c>
      <c r="F406" s="31">
        <f t="shared" si="323"/>
        <v>1229270.162061339</v>
      </c>
      <c r="G406" s="31">
        <f t="shared" si="324"/>
        <v>81010.917891509176</v>
      </c>
      <c r="H406" s="31">
        <f t="shared" si="325"/>
        <v>-1160856.8273726085</v>
      </c>
      <c r="I406" s="31">
        <f t="shared" si="326"/>
        <v>-2239680.909252645</v>
      </c>
      <c r="J406" s="31">
        <f t="shared" si="327"/>
        <v>-1483775.8969554531</v>
      </c>
      <c r="K406" s="31">
        <f t="shared" si="328"/>
        <v>184268.12835218335</v>
      </c>
      <c r="L406" s="17"/>
      <c r="N406" s="32">
        <f t="shared" si="329"/>
        <v>136</v>
      </c>
      <c r="O406" s="32">
        <f t="shared" si="330"/>
        <v>56</v>
      </c>
      <c r="P406" s="32"/>
      <c r="Q406" s="32">
        <f t="shared" si="331"/>
        <v>-24</v>
      </c>
      <c r="R406" s="32">
        <f t="shared" si="332"/>
        <v>-104</v>
      </c>
      <c r="S406" s="32">
        <f t="shared" si="333"/>
        <v>-184</v>
      </c>
      <c r="T406" s="32">
        <f t="shared" si="334"/>
        <v>-264</v>
      </c>
      <c r="U406" s="32">
        <f t="shared" si="335"/>
        <v>-344</v>
      </c>
      <c r="V406" s="32">
        <f t="shared" si="336"/>
        <v>-424</v>
      </c>
      <c r="W406">
        <f t="shared" si="262"/>
        <v>136</v>
      </c>
      <c r="X406">
        <f t="shared" si="263"/>
        <v>56</v>
      </c>
      <c r="Y406">
        <f t="shared" si="264"/>
        <v>696</v>
      </c>
      <c r="Z406">
        <f t="shared" si="265"/>
        <v>616</v>
      </c>
      <c r="AA406">
        <f t="shared" si="266"/>
        <v>536</v>
      </c>
      <c r="AB406">
        <f t="shared" si="267"/>
        <v>456</v>
      </c>
      <c r="AC406">
        <f t="shared" si="268"/>
        <v>376</v>
      </c>
      <c r="AD406">
        <f t="shared" si="269"/>
        <v>296</v>
      </c>
      <c r="AF406">
        <f t="shared" si="312"/>
        <v>2.083827804338533</v>
      </c>
      <c r="AG406">
        <f t="shared" si="313"/>
        <v>1.1763225395751737</v>
      </c>
      <c r="AH406">
        <f t="shared" si="314"/>
        <v>0.2656110557239047</v>
      </c>
      <c r="AI406">
        <f t="shared" si="315"/>
        <v>2.1806817474071494</v>
      </c>
      <c r="AJ406">
        <f t="shared" si="316"/>
        <v>1.7878700902455833</v>
      </c>
      <c r="AK406">
        <f t="shared" si="317"/>
        <v>2.1123209091971691</v>
      </c>
      <c r="AL406">
        <f t="shared" si="318"/>
        <v>0.1211200901404073</v>
      </c>
      <c r="AM406">
        <f t="shared" si="319"/>
        <v>1.4214370120653335</v>
      </c>
      <c r="AO406">
        <f t="shared" si="270"/>
        <v>4.1547684219249571E-2</v>
      </c>
      <c r="AP406">
        <f t="shared" si="271"/>
        <v>2.3453702514430588E-2</v>
      </c>
      <c r="AQ406">
        <f t="shared" si="272"/>
        <v>5.2957947126832236E-3</v>
      </c>
      <c r="AR406">
        <f t="shared" si="273"/>
        <v>4.3478773262992029E-2</v>
      </c>
      <c r="AS406">
        <f t="shared" si="274"/>
        <v>3.5646833092403206E-2</v>
      </c>
      <c r="AT406">
        <f t="shared" si="275"/>
        <v>4.2115784194030531E-2</v>
      </c>
      <c r="AU406">
        <f t="shared" si="276"/>
        <v>2.4149112739946716E-3</v>
      </c>
      <c r="AV406">
        <f t="shared" si="277"/>
        <v>2.83408331494025E-2</v>
      </c>
      <c r="AX406" s="34">
        <f t="shared" si="278"/>
        <v>79460.142999999996</v>
      </c>
      <c r="AY406" s="34">
        <f t="shared" si="279"/>
        <v>79460.142999999996</v>
      </c>
      <c r="AZ406" s="34">
        <f t="shared" si="280"/>
        <v>0</v>
      </c>
      <c r="BA406" s="34">
        <f t="shared" si="281"/>
        <v>0</v>
      </c>
      <c r="BB406" s="34">
        <f t="shared" si="282"/>
        <v>6521990.8690001667</v>
      </c>
      <c r="BC406" s="34">
        <f t="shared" si="283"/>
        <v>5465571.6609797692</v>
      </c>
      <c r="BD406" s="34">
        <f t="shared" si="284"/>
        <v>44334149.298869886</v>
      </c>
      <c r="BE406" s="34">
        <f t="shared" si="285"/>
        <v>102463.81300381919</v>
      </c>
      <c r="BG406" s="34">
        <f t="shared" si="286"/>
        <v>1584.288741376291</v>
      </c>
      <c r="BH406" s="34">
        <f t="shared" si="287"/>
        <v>1584.288741376291</v>
      </c>
      <c r="BI406" s="34">
        <f t="shared" si="288"/>
        <v>0</v>
      </c>
      <c r="BJ406" s="34">
        <f t="shared" si="289"/>
        <v>0</v>
      </c>
      <c r="BK406" s="34">
        <f t="shared" si="290"/>
        <v>130036.47256355852</v>
      </c>
      <c r="BL406" s="34">
        <f t="shared" si="291"/>
        <v>108973.42140040653</v>
      </c>
      <c r="BM406" s="34">
        <f t="shared" si="292"/>
        <v>883941.1929159899</v>
      </c>
      <c r="BN406" s="34">
        <f t="shared" si="293"/>
        <v>2042.9395066711163</v>
      </c>
      <c r="BP406" s="34">
        <f t="shared" si="294"/>
        <v>50063.23502443677</v>
      </c>
      <c r="BQ406" s="34">
        <f t="shared" si="295"/>
        <v>1216609.841651879</v>
      </c>
      <c r="BR406" s="34">
        <f t="shared" si="296"/>
        <v>1229270.162061339</v>
      </c>
      <c r="BS406" s="34">
        <f t="shared" si="297"/>
        <v>81010.917891509176</v>
      </c>
      <c r="BT406" s="34">
        <f t="shared" si="298"/>
        <v>-1030820.35480905</v>
      </c>
      <c r="BU406" s="34">
        <f t="shared" si="299"/>
        <v>-2130707.4878522386</v>
      </c>
      <c r="BV406" s="34">
        <f t="shared" si="300"/>
        <v>-599834.70403946319</v>
      </c>
      <c r="BW406" s="34">
        <f t="shared" si="301"/>
        <v>186311.06785885448</v>
      </c>
      <c r="BY406" s="22" t="e">
        <f t="shared" si="337"/>
        <v>#NUM!</v>
      </c>
      <c r="BZ406" s="22" t="e">
        <f t="shared" si="338"/>
        <v>#NUM!</v>
      </c>
      <c r="CA406" s="22" t="e">
        <f t="shared" si="339"/>
        <v>#NUM!</v>
      </c>
      <c r="CB406" s="22" t="e">
        <f t="shared" si="340"/>
        <v>#NUM!</v>
      </c>
      <c r="CC406" s="22" t="e">
        <f t="shared" si="341"/>
        <v>#NUM!</v>
      </c>
      <c r="CD406" s="22" t="e">
        <f t="shared" si="342"/>
        <v>#NUM!</v>
      </c>
      <c r="CE406" s="22" t="e">
        <f t="shared" si="343"/>
        <v>#NUM!</v>
      </c>
      <c r="CF406" s="22" t="e">
        <f t="shared" si="344"/>
        <v>#NUM!</v>
      </c>
      <c r="CI406" s="44">
        <f t="shared" si="302"/>
        <v>216</v>
      </c>
      <c r="CJ406" s="45">
        <f t="shared" si="303"/>
        <v>3.7699111843077517</v>
      </c>
      <c r="CM406" t="e">
        <f t="shared" si="345"/>
        <v>#NUM!</v>
      </c>
      <c r="CN406" t="e">
        <f t="shared" si="346"/>
        <v>#NUM!</v>
      </c>
      <c r="CO406" t="e">
        <f t="shared" si="347"/>
        <v>#NUM!</v>
      </c>
      <c r="CP406" t="e">
        <f t="shared" si="348"/>
        <v>#NUM!</v>
      </c>
      <c r="CQ406" t="e">
        <f t="shared" si="349"/>
        <v>#NUM!</v>
      </c>
      <c r="CR406" t="e">
        <f t="shared" si="350"/>
        <v>#NUM!</v>
      </c>
      <c r="CS406" t="e">
        <f t="shared" si="351"/>
        <v>#NUM!</v>
      </c>
      <c r="CT406" t="e">
        <f t="shared" si="352"/>
        <v>#NUM!</v>
      </c>
      <c r="CW406" t="e">
        <f t="shared" si="304"/>
        <v>#NUM!</v>
      </c>
      <c r="CX406" t="e">
        <f t="shared" si="305"/>
        <v>#NUM!</v>
      </c>
      <c r="CY406" t="e">
        <f t="shared" si="306"/>
        <v>#NUM!</v>
      </c>
      <c r="CZ406" t="e">
        <f t="shared" si="307"/>
        <v>#NUM!</v>
      </c>
      <c r="DA406" t="e">
        <f t="shared" si="308"/>
        <v>#NUM!</v>
      </c>
      <c r="DB406" t="e">
        <f t="shared" si="309"/>
        <v>#NUM!</v>
      </c>
      <c r="DC406" t="e">
        <f t="shared" si="310"/>
        <v>#NUM!</v>
      </c>
      <c r="DD406" t="e">
        <f t="shared" si="311"/>
        <v>#NUM!</v>
      </c>
    </row>
    <row r="407" spans="2:108">
      <c r="B407" s="30">
        <f t="shared" si="320"/>
        <v>218</v>
      </c>
      <c r="C407" s="31">
        <f t="shared" si="321"/>
        <v>49746.113459055705</v>
      </c>
      <c r="D407" s="31"/>
      <c r="E407" s="31">
        <f t="shared" si="322"/>
        <v>1280733.0500223464</v>
      </c>
      <c r="F407" s="31">
        <f t="shared" si="323"/>
        <v>1360288.8321199594</v>
      </c>
      <c r="G407" s="31">
        <f t="shared" si="324"/>
        <v>180485.46637536798</v>
      </c>
      <c r="H407" s="31">
        <f t="shared" si="325"/>
        <v>-1088874.7615328904</v>
      </c>
      <c r="I407" s="31">
        <f t="shared" si="326"/>
        <v>-2184838.6730323071</v>
      </c>
      <c r="J407" s="31">
        <f t="shared" si="327"/>
        <v>-1479488.4628995887</v>
      </c>
      <c r="K407" s="31">
        <f t="shared" si="328"/>
        <v>183827.38821981059</v>
      </c>
      <c r="L407" s="17"/>
      <c r="N407" s="32">
        <f t="shared" si="329"/>
        <v>138</v>
      </c>
      <c r="O407" s="32">
        <f t="shared" si="330"/>
        <v>58</v>
      </c>
      <c r="P407" s="32"/>
      <c r="Q407" s="32">
        <f t="shared" si="331"/>
        <v>-22</v>
      </c>
      <c r="R407" s="32">
        <f t="shared" si="332"/>
        <v>-102</v>
      </c>
      <c r="S407" s="32">
        <f t="shared" si="333"/>
        <v>-182</v>
      </c>
      <c r="T407" s="32">
        <f t="shared" si="334"/>
        <v>-262</v>
      </c>
      <c r="U407" s="32">
        <f t="shared" si="335"/>
        <v>-342</v>
      </c>
      <c r="V407" s="32">
        <f t="shared" si="336"/>
        <v>-422</v>
      </c>
      <c r="W407">
        <f t="shared" si="262"/>
        <v>138</v>
      </c>
      <c r="X407">
        <f t="shared" si="263"/>
        <v>58</v>
      </c>
      <c r="Y407">
        <f t="shared" si="264"/>
        <v>698</v>
      </c>
      <c r="Z407">
        <f t="shared" si="265"/>
        <v>618</v>
      </c>
      <c r="AA407">
        <f t="shared" si="266"/>
        <v>538</v>
      </c>
      <c r="AB407">
        <f t="shared" si="267"/>
        <v>458</v>
      </c>
      <c r="AC407">
        <f t="shared" si="268"/>
        <v>378</v>
      </c>
      <c r="AD407">
        <f t="shared" si="269"/>
        <v>298</v>
      </c>
      <c r="AF407">
        <f t="shared" si="312"/>
        <v>2.0654053302023252</v>
      </c>
      <c r="AG407">
        <f t="shared" si="313"/>
        <v>1.2387639265626575</v>
      </c>
      <c r="AH407">
        <f t="shared" si="314"/>
        <v>0.2248417062591051</v>
      </c>
      <c r="AI407">
        <f t="shared" si="315"/>
        <v>2.1677654982618271</v>
      </c>
      <c r="AJ407">
        <f t="shared" si="316"/>
        <v>1.7853440470476696</v>
      </c>
      <c r="AK407">
        <f t="shared" si="317"/>
        <v>2.1336139275316119</v>
      </c>
      <c r="AL407">
        <f t="shared" si="318"/>
        <v>0.1524588134219387</v>
      </c>
      <c r="AM407">
        <f t="shared" si="319"/>
        <v>1.361521668275764</v>
      </c>
      <c r="AO407">
        <f t="shared" si="270"/>
        <v>4.1180374052663414E-2</v>
      </c>
      <c r="AP407">
        <f t="shared" si="271"/>
        <v>2.4698668640406356E-2</v>
      </c>
      <c r="AQ407">
        <f t="shared" si="272"/>
        <v>4.4829290556164161E-3</v>
      </c>
      <c r="AR407">
        <f t="shared" si="273"/>
        <v>4.3221247070247257E-2</v>
      </c>
      <c r="AS407">
        <f t="shared" si="274"/>
        <v>3.5596468448600774E-2</v>
      </c>
      <c r="AT407">
        <f t="shared" si="275"/>
        <v>4.2540327719168367E-2</v>
      </c>
      <c r="AU407">
        <f t="shared" si="276"/>
        <v>3.0397476333256287E-3</v>
      </c>
      <c r="AV407">
        <f t="shared" si="277"/>
        <v>2.7146231667229168E-2</v>
      </c>
      <c r="AX407" s="34">
        <f t="shared" si="278"/>
        <v>79460.142999999996</v>
      </c>
      <c r="AY407" s="34">
        <f t="shared" si="279"/>
        <v>79460.142999999996</v>
      </c>
      <c r="AZ407" s="34">
        <f t="shared" si="280"/>
        <v>0</v>
      </c>
      <c r="BA407" s="34">
        <f t="shared" si="281"/>
        <v>0</v>
      </c>
      <c r="BB407" s="34">
        <f t="shared" si="282"/>
        <v>6531647.5701176869</v>
      </c>
      <c r="BC407" s="34">
        <f t="shared" si="283"/>
        <v>5407067.2410409423</v>
      </c>
      <c r="BD407" s="34">
        <f t="shared" si="284"/>
        <v>40794895.829694681</v>
      </c>
      <c r="BE407" s="34">
        <f t="shared" si="285"/>
        <v>107392.24425245305</v>
      </c>
      <c r="BG407" s="34">
        <f t="shared" si="286"/>
        <v>1584.288741376291</v>
      </c>
      <c r="BH407" s="34">
        <f t="shared" si="287"/>
        <v>1584.288741376291</v>
      </c>
      <c r="BI407" s="34">
        <f t="shared" si="288"/>
        <v>0</v>
      </c>
      <c r="BJ407" s="34">
        <f t="shared" si="289"/>
        <v>0</v>
      </c>
      <c r="BK407" s="34">
        <f t="shared" si="290"/>
        <v>130229.00937864232</v>
      </c>
      <c r="BL407" s="34">
        <f t="shared" si="291"/>
        <v>107806.95113833019</v>
      </c>
      <c r="BM407" s="34">
        <f t="shared" si="292"/>
        <v>813375.00447996787</v>
      </c>
      <c r="BN407" s="34">
        <f t="shared" si="293"/>
        <v>2141.2033386385178</v>
      </c>
      <c r="BP407" s="34">
        <f t="shared" si="294"/>
        <v>51330.402200432</v>
      </c>
      <c r="BQ407" s="34">
        <f t="shared" si="295"/>
        <v>1282317.3387637227</v>
      </c>
      <c r="BR407" s="34">
        <f t="shared" si="296"/>
        <v>1360288.8321199594</v>
      </c>
      <c r="BS407" s="34">
        <f t="shared" si="297"/>
        <v>180485.46637536798</v>
      </c>
      <c r="BT407" s="34">
        <f t="shared" si="298"/>
        <v>-958645.75215424807</v>
      </c>
      <c r="BU407" s="34">
        <f t="shared" si="299"/>
        <v>-2077031.7218939769</v>
      </c>
      <c r="BV407" s="34">
        <f t="shared" si="300"/>
        <v>-666113.45841962087</v>
      </c>
      <c r="BW407" s="34">
        <f t="shared" si="301"/>
        <v>185968.59155844912</v>
      </c>
      <c r="BY407" s="22" t="e">
        <f t="shared" si="337"/>
        <v>#NUM!</v>
      </c>
      <c r="BZ407" s="22" t="e">
        <f t="shared" si="338"/>
        <v>#NUM!</v>
      </c>
      <c r="CA407" s="22" t="e">
        <f t="shared" si="339"/>
        <v>#NUM!</v>
      </c>
      <c r="CB407" s="22" t="e">
        <f t="shared" si="340"/>
        <v>#NUM!</v>
      </c>
      <c r="CC407" s="22" t="e">
        <f t="shared" si="341"/>
        <v>#NUM!</v>
      </c>
      <c r="CD407" s="22" t="e">
        <f t="shared" si="342"/>
        <v>#NUM!</v>
      </c>
      <c r="CE407" s="22" t="e">
        <f t="shared" si="343"/>
        <v>#NUM!</v>
      </c>
      <c r="CF407" s="22" t="e">
        <f t="shared" si="344"/>
        <v>#NUM!</v>
      </c>
      <c r="CI407" s="44">
        <f t="shared" si="302"/>
        <v>218</v>
      </c>
      <c r="CJ407" s="45">
        <f t="shared" si="303"/>
        <v>3.8048177693476384</v>
      </c>
      <c r="CM407" t="e">
        <f t="shared" si="345"/>
        <v>#NUM!</v>
      </c>
      <c r="CN407" t="e">
        <f t="shared" si="346"/>
        <v>#NUM!</v>
      </c>
      <c r="CO407" t="e">
        <f t="shared" si="347"/>
        <v>#NUM!</v>
      </c>
      <c r="CP407" t="e">
        <f t="shared" si="348"/>
        <v>#NUM!</v>
      </c>
      <c r="CQ407" t="e">
        <f t="shared" si="349"/>
        <v>#NUM!</v>
      </c>
      <c r="CR407" t="e">
        <f t="shared" si="350"/>
        <v>#NUM!</v>
      </c>
      <c r="CS407" t="e">
        <f t="shared" si="351"/>
        <v>#NUM!</v>
      </c>
      <c r="CT407" t="e">
        <f t="shared" si="352"/>
        <v>#NUM!</v>
      </c>
      <c r="CW407" t="e">
        <f t="shared" si="304"/>
        <v>#NUM!</v>
      </c>
      <c r="CX407" t="e">
        <f t="shared" si="305"/>
        <v>#NUM!</v>
      </c>
      <c r="CY407" t="e">
        <f t="shared" si="306"/>
        <v>#NUM!</v>
      </c>
      <c r="CZ407" t="e">
        <f t="shared" si="307"/>
        <v>#NUM!</v>
      </c>
      <c r="DA407" t="e">
        <f t="shared" si="308"/>
        <v>#NUM!</v>
      </c>
      <c r="DB407" t="e">
        <f t="shared" si="309"/>
        <v>#NUM!</v>
      </c>
      <c r="DC407" t="e">
        <f t="shared" si="310"/>
        <v>#NUM!</v>
      </c>
      <c r="DD407" t="e">
        <f t="shared" si="311"/>
        <v>#NUM!</v>
      </c>
    </row>
    <row r="408" spans="2:108">
      <c r="B408" s="30">
        <f t="shared" si="320"/>
        <v>220</v>
      </c>
      <c r="C408" s="31">
        <f t="shared" si="321"/>
        <v>51562.423781039899</v>
      </c>
      <c r="D408" s="31"/>
      <c r="E408" s="31">
        <f t="shared" si="322"/>
        <v>1340789.5030160861</v>
      </c>
      <c r="F408" s="31">
        <f t="shared" si="323"/>
        <v>1484790.5345468645</v>
      </c>
      <c r="G408" s="31">
        <f t="shared" si="324"/>
        <v>278661.02040815388</v>
      </c>
      <c r="H408" s="31">
        <f t="shared" si="325"/>
        <v>-1012341.028534022</v>
      </c>
      <c r="I408" s="31">
        <f t="shared" si="326"/>
        <v>-2120086.4368837639</v>
      </c>
      <c r="J408" s="31">
        <f t="shared" si="327"/>
        <v>-1468364.9235792106</v>
      </c>
      <c r="K408" s="31">
        <f t="shared" si="328"/>
        <v>182655.72219325815</v>
      </c>
      <c r="L408" s="17"/>
      <c r="N408" s="32">
        <f t="shared" si="329"/>
        <v>140</v>
      </c>
      <c r="O408" s="32">
        <f t="shared" si="330"/>
        <v>60</v>
      </c>
      <c r="P408" s="32"/>
      <c r="Q408" s="32">
        <f t="shared" si="331"/>
        <v>-20</v>
      </c>
      <c r="R408" s="32">
        <f t="shared" si="332"/>
        <v>-100</v>
      </c>
      <c r="S408" s="32">
        <f t="shared" si="333"/>
        <v>-180</v>
      </c>
      <c r="T408" s="32">
        <f t="shared" si="334"/>
        <v>-260</v>
      </c>
      <c r="U408" s="32">
        <f t="shared" si="335"/>
        <v>-340</v>
      </c>
      <c r="V408" s="32">
        <f t="shared" si="336"/>
        <v>-420</v>
      </c>
      <c r="W408">
        <f t="shared" si="262"/>
        <v>140</v>
      </c>
      <c r="X408">
        <f t="shared" si="263"/>
        <v>60</v>
      </c>
      <c r="Y408">
        <f t="shared" si="264"/>
        <v>700</v>
      </c>
      <c r="Z408">
        <f t="shared" si="265"/>
        <v>620</v>
      </c>
      <c r="AA408">
        <f t="shared" si="266"/>
        <v>540</v>
      </c>
      <c r="AB408">
        <f t="shared" si="267"/>
        <v>460</v>
      </c>
      <c r="AC408">
        <f t="shared" si="268"/>
        <v>380</v>
      </c>
      <c r="AD408">
        <f t="shared" si="269"/>
        <v>300</v>
      </c>
      <c r="AF408">
        <f t="shared" si="312"/>
        <v>2.0464650897797263</v>
      </c>
      <c r="AG408">
        <f t="shared" si="313"/>
        <v>1.3005648209430449</v>
      </c>
      <c r="AH408">
        <f t="shared" si="314"/>
        <v>0.18707655519047395</v>
      </c>
      <c r="AI408">
        <f t="shared" si="315"/>
        <v>2.1520879969158906</v>
      </c>
      <c r="AJ408">
        <f t="shared" si="316"/>
        <v>1.7845</v>
      </c>
      <c r="AK408">
        <f t="shared" si="317"/>
        <v>2.1520879969158901</v>
      </c>
      <c r="AL408">
        <f t="shared" si="318"/>
        <v>0.18707655519047406</v>
      </c>
      <c r="AM408">
        <f t="shared" si="319"/>
        <v>1.3005648209430449</v>
      </c>
      <c r="AO408">
        <f t="shared" si="270"/>
        <v>4.0802740580993424E-2</v>
      </c>
      <c r="AP408">
        <f t="shared" si="271"/>
        <v>2.5930864524748437E-2</v>
      </c>
      <c r="AQ408">
        <f t="shared" si="272"/>
        <v>3.7299615753740617E-3</v>
      </c>
      <c r="AR408">
        <f t="shared" si="273"/>
        <v>4.2908666599868812E-2</v>
      </c>
      <c r="AS408">
        <f t="shared" si="274"/>
        <v>3.5579639706739406E-2</v>
      </c>
      <c r="AT408">
        <f t="shared" si="275"/>
        <v>4.2908666599868799E-2</v>
      </c>
      <c r="AU408">
        <f t="shared" si="276"/>
        <v>3.7299615753740635E-3</v>
      </c>
      <c r="AV408">
        <f t="shared" si="277"/>
        <v>2.5930864524748437E-2</v>
      </c>
      <c r="AX408" s="34">
        <f t="shared" si="278"/>
        <v>79460.142999999996</v>
      </c>
      <c r="AY408" s="34">
        <f t="shared" si="279"/>
        <v>79460.142999999996</v>
      </c>
      <c r="AZ408" s="34">
        <f t="shared" si="280"/>
        <v>0</v>
      </c>
      <c r="BA408" s="34">
        <f t="shared" si="281"/>
        <v>0</v>
      </c>
      <c r="BB408" s="34">
        <f t="shared" si="282"/>
        <v>0</v>
      </c>
      <c r="BC408" s="34">
        <f t="shared" si="283"/>
        <v>5357217.9338749768</v>
      </c>
      <c r="BD408" s="34">
        <f t="shared" si="284"/>
        <v>37438900.519279376</v>
      </c>
      <c r="BE408" s="34">
        <f t="shared" si="285"/>
        <v>112845.75905866548</v>
      </c>
      <c r="BG408" s="34">
        <f t="shared" si="286"/>
        <v>1584.288741376291</v>
      </c>
      <c r="BH408" s="34">
        <f t="shared" si="287"/>
        <v>1584.288741376291</v>
      </c>
      <c r="BI408" s="34">
        <f t="shared" si="288"/>
        <v>0</v>
      </c>
      <c r="BJ408" s="34">
        <f t="shared" si="289"/>
        <v>0</v>
      </c>
      <c r="BK408" s="34">
        <f t="shared" si="290"/>
        <v>0</v>
      </c>
      <c r="BL408" s="34">
        <f t="shared" si="291"/>
        <v>106813.04786649178</v>
      </c>
      <c r="BM408" s="34">
        <f t="shared" si="292"/>
        <v>746462.64583492244</v>
      </c>
      <c r="BN408" s="34">
        <f t="shared" si="293"/>
        <v>2249.9363685855101</v>
      </c>
      <c r="BP408" s="34">
        <f t="shared" si="294"/>
        <v>53146.712522416186</v>
      </c>
      <c r="BQ408" s="34">
        <f t="shared" si="295"/>
        <v>1342373.7917574623</v>
      </c>
      <c r="BR408" s="34">
        <f t="shared" si="296"/>
        <v>1484790.5345468645</v>
      </c>
      <c r="BS408" s="34">
        <f t="shared" si="297"/>
        <v>278661.02040815388</v>
      </c>
      <c r="BT408" s="34">
        <f t="shared" si="298"/>
        <v>-1012341.028534022</v>
      </c>
      <c r="BU408" s="34">
        <f t="shared" si="299"/>
        <v>-2013273.389017272</v>
      </c>
      <c r="BV408" s="34">
        <f t="shared" si="300"/>
        <v>-721902.27774428821</v>
      </c>
      <c r="BW408" s="34">
        <f t="shared" si="301"/>
        <v>184905.65856184365</v>
      </c>
      <c r="BY408" s="22" t="e">
        <f t="shared" si="337"/>
        <v>#NUM!</v>
      </c>
      <c r="BZ408" s="22" t="e">
        <f t="shared" si="338"/>
        <v>#NUM!</v>
      </c>
      <c r="CA408" s="22" t="e">
        <f t="shared" si="339"/>
        <v>#NUM!</v>
      </c>
      <c r="CB408" s="22" t="e">
        <f t="shared" si="340"/>
        <v>#NUM!</v>
      </c>
      <c r="CC408" s="22" t="e">
        <f t="shared" si="341"/>
        <v>#NUM!</v>
      </c>
      <c r="CD408" s="22" t="e">
        <f t="shared" si="342"/>
        <v>#NUM!</v>
      </c>
      <c r="CE408" s="22" t="e">
        <f t="shared" si="343"/>
        <v>#NUM!</v>
      </c>
      <c r="CF408" s="22" t="e">
        <f t="shared" si="344"/>
        <v>#NUM!</v>
      </c>
      <c r="CI408" s="44">
        <f t="shared" si="302"/>
        <v>220</v>
      </c>
      <c r="CJ408" s="45">
        <f t="shared" si="303"/>
        <v>3.839724354387525</v>
      </c>
      <c r="CM408" t="e">
        <f t="shared" si="345"/>
        <v>#NUM!</v>
      </c>
      <c r="CN408" t="e">
        <f t="shared" si="346"/>
        <v>#NUM!</v>
      </c>
      <c r="CO408" t="e">
        <f t="shared" si="347"/>
        <v>#NUM!</v>
      </c>
      <c r="CP408" t="e">
        <f t="shared" si="348"/>
        <v>#NUM!</v>
      </c>
      <c r="CQ408" t="e">
        <f t="shared" si="349"/>
        <v>#NUM!</v>
      </c>
      <c r="CR408" t="e">
        <f t="shared" si="350"/>
        <v>#NUM!</v>
      </c>
      <c r="CS408" t="e">
        <f t="shared" si="351"/>
        <v>#NUM!</v>
      </c>
      <c r="CT408" t="e">
        <f t="shared" si="352"/>
        <v>#NUM!</v>
      </c>
      <c r="CW408" t="e">
        <f t="shared" si="304"/>
        <v>#NUM!</v>
      </c>
      <c r="CX408" t="e">
        <f t="shared" si="305"/>
        <v>#NUM!</v>
      </c>
      <c r="CY408" t="e">
        <f t="shared" si="306"/>
        <v>#NUM!</v>
      </c>
      <c r="CZ408" t="e">
        <f t="shared" si="307"/>
        <v>#NUM!</v>
      </c>
      <c r="DA408" t="e">
        <f t="shared" si="308"/>
        <v>#NUM!</v>
      </c>
      <c r="DB408" t="e">
        <f t="shared" si="309"/>
        <v>#NUM!</v>
      </c>
      <c r="DC408" t="e">
        <f t="shared" si="310"/>
        <v>#NUM!</v>
      </c>
      <c r="DD408" t="e">
        <f t="shared" si="311"/>
        <v>#NUM!</v>
      </c>
    </row>
    <row r="409" spans="2:108">
      <c r="B409" s="30">
        <f t="shared" si="320"/>
        <v>222</v>
      </c>
      <c r="C409" s="31">
        <f t="shared" si="321"/>
        <v>53919.510822749362</v>
      </c>
      <c r="D409" s="31"/>
      <c r="E409" s="31">
        <f t="shared" si="322"/>
        <v>1394920.4590127019</v>
      </c>
      <c r="F409" s="31">
        <f t="shared" si="323"/>
        <v>1602196.0132603084</v>
      </c>
      <c r="G409" s="31">
        <f t="shared" si="324"/>
        <v>375082.97412774496</v>
      </c>
      <c r="H409" s="31">
        <f t="shared" si="325"/>
        <v>-931619.49301041302</v>
      </c>
      <c r="I409" s="31">
        <f t="shared" si="326"/>
        <v>-2045749.5739311788</v>
      </c>
      <c r="J409" s="31">
        <f t="shared" si="327"/>
        <v>-1450483.6497833554</v>
      </c>
      <c r="K409" s="31">
        <f t="shared" si="328"/>
        <v>180731.70236889919</v>
      </c>
      <c r="L409" s="17"/>
      <c r="N409" s="32">
        <f t="shared" si="329"/>
        <v>142</v>
      </c>
      <c r="O409" s="32">
        <f t="shared" si="330"/>
        <v>62</v>
      </c>
      <c r="P409" s="32"/>
      <c r="Q409" s="32">
        <f t="shared" si="331"/>
        <v>-18</v>
      </c>
      <c r="R409" s="32">
        <f t="shared" si="332"/>
        <v>-98</v>
      </c>
      <c r="S409" s="32">
        <f t="shared" si="333"/>
        <v>-178</v>
      </c>
      <c r="T409" s="32">
        <f t="shared" si="334"/>
        <v>-258</v>
      </c>
      <c r="U409" s="32">
        <f t="shared" si="335"/>
        <v>-338</v>
      </c>
      <c r="V409" s="32">
        <f t="shared" si="336"/>
        <v>-418</v>
      </c>
      <c r="W409">
        <f t="shared" si="262"/>
        <v>142</v>
      </c>
      <c r="X409">
        <f t="shared" si="263"/>
        <v>62</v>
      </c>
      <c r="Y409">
        <f t="shared" si="264"/>
        <v>702</v>
      </c>
      <c r="Z409">
        <f t="shared" si="265"/>
        <v>622</v>
      </c>
      <c r="AA409">
        <f t="shared" si="266"/>
        <v>542</v>
      </c>
      <c r="AB409">
        <f t="shared" si="267"/>
        <v>462</v>
      </c>
      <c r="AC409">
        <f t="shared" si="268"/>
        <v>382</v>
      </c>
      <c r="AD409">
        <f t="shared" si="269"/>
        <v>302</v>
      </c>
      <c r="AF409">
        <f t="shared" si="312"/>
        <v>2.0271740080953728</v>
      </c>
      <c r="AG409">
        <f t="shared" si="313"/>
        <v>1.3615216682757632</v>
      </c>
      <c r="AH409">
        <f t="shared" si="314"/>
        <v>0.15245881342193934</v>
      </c>
      <c r="AI409">
        <f t="shared" si="315"/>
        <v>2.1336139275316124</v>
      </c>
      <c r="AJ409">
        <f t="shared" si="316"/>
        <v>1.7853440470476696</v>
      </c>
      <c r="AK409">
        <f t="shared" si="317"/>
        <v>2.1677654982618266</v>
      </c>
      <c r="AL409">
        <f t="shared" si="318"/>
        <v>0.22484170625910527</v>
      </c>
      <c r="AM409">
        <f t="shared" si="319"/>
        <v>1.238763926562658</v>
      </c>
      <c r="AO409">
        <f t="shared" si="270"/>
        <v>4.0418111981451496E-2</v>
      </c>
      <c r="AP409">
        <f t="shared" si="271"/>
        <v>2.7146231667229154E-2</v>
      </c>
      <c r="AQ409">
        <f t="shared" si="272"/>
        <v>3.0397476333256417E-3</v>
      </c>
      <c r="AR409">
        <f t="shared" si="273"/>
        <v>4.2540327719168373E-2</v>
      </c>
      <c r="AS409">
        <f t="shared" si="274"/>
        <v>3.5596468448600774E-2</v>
      </c>
      <c r="AT409">
        <f t="shared" si="275"/>
        <v>4.322124707024725E-2</v>
      </c>
      <c r="AU409">
        <f t="shared" si="276"/>
        <v>4.4829290556164195E-3</v>
      </c>
      <c r="AV409">
        <f t="shared" si="277"/>
        <v>2.4698668640406367E-2</v>
      </c>
      <c r="AX409" s="34">
        <f t="shared" si="278"/>
        <v>79460.142999999996</v>
      </c>
      <c r="AY409" s="34">
        <f t="shared" si="279"/>
        <v>79460.142999999996</v>
      </c>
      <c r="AZ409" s="34">
        <f t="shared" si="280"/>
        <v>0</v>
      </c>
      <c r="BA409" s="34">
        <f t="shared" si="281"/>
        <v>0</v>
      </c>
      <c r="BB409" s="34">
        <f t="shared" si="282"/>
        <v>0</v>
      </c>
      <c r="BC409" s="34">
        <f t="shared" si="283"/>
        <v>5315561.8919181246</v>
      </c>
      <c r="BD409" s="34">
        <f t="shared" si="284"/>
        <v>34307905.423047207</v>
      </c>
      <c r="BE409" s="34">
        <f t="shared" si="285"/>
        <v>118886.44099583887</v>
      </c>
      <c r="BG409" s="34">
        <f t="shared" si="286"/>
        <v>1584.288741376291</v>
      </c>
      <c r="BH409" s="34">
        <f t="shared" si="287"/>
        <v>1584.288741376291</v>
      </c>
      <c r="BI409" s="34">
        <f t="shared" si="288"/>
        <v>0</v>
      </c>
      <c r="BJ409" s="34">
        <f t="shared" si="289"/>
        <v>0</v>
      </c>
      <c r="BK409" s="34">
        <f t="shared" si="290"/>
        <v>0</v>
      </c>
      <c r="BL409" s="34">
        <f t="shared" si="291"/>
        <v>105982.50319603304</v>
      </c>
      <c r="BM409" s="34">
        <f t="shared" si="292"/>
        <v>684036.37660123885</v>
      </c>
      <c r="BN409" s="34">
        <f t="shared" si="293"/>
        <v>2370.3764284945255</v>
      </c>
      <c r="BP409" s="34">
        <f t="shared" si="294"/>
        <v>55503.799564125657</v>
      </c>
      <c r="BQ409" s="34">
        <f t="shared" si="295"/>
        <v>1396504.7477540781</v>
      </c>
      <c r="BR409" s="34">
        <f t="shared" si="296"/>
        <v>1602196.0132603084</v>
      </c>
      <c r="BS409" s="34">
        <f t="shared" si="297"/>
        <v>375082.97412774496</v>
      </c>
      <c r="BT409" s="34">
        <f t="shared" si="298"/>
        <v>-931619.49301041302</v>
      </c>
      <c r="BU409" s="34">
        <f t="shared" si="299"/>
        <v>-1939767.0707351458</v>
      </c>
      <c r="BV409" s="34">
        <f t="shared" si="300"/>
        <v>-766447.27318211657</v>
      </c>
      <c r="BW409" s="34">
        <f t="shared" si="301"/>
        <v>183102.07879739371</v>
      </c>
      <c r="BY409" s="22" t="e">
        <f t="shared" si="337"/>
        <v>#NUM!</v>
      </c>
      <c r="BZ409" s="22" t="e">
        <f t="shared" si="338"/>
        <v>#NUM!</v>
      </c>
      <c r="CA409" s="22" t="e">
        <f t="shared" si="339"/>
        <v>#NUM!</v>
      </c>
      <c r="CB409" s="22" t="e">
        <f t="shared" si="340"/>
        <v>#NUM!</v>
      </c>
      <c r="CC409" s="22" t="e">
        <f t="shared" si="341"/>
        <v>#NUM!</v>
      </c>
      <c r="CD409" s="22" t="e">
        <f t="shared" si="342"/>
        <v>#NUM!</v>
      </c>
      <c r="CE409" s="22" t="e">
        <f t="shared" si="343"/>
        <v>#NUM!</v>
      </c>
      <c r="CF409" s="22" t="e">
        <f t="shared" si="344"/>
        <v>#NUM!</v>
      </c>
      <c r="CI409" s="44">
        <f t="shared" si="302"/>
        <v>222</v>
      </c>
      <c r="CJ409" s="45">
        <f t="shared" si="303"/>
        <v>3.8746309394274117</v>
      </c>
      <c r="CM409" t="e">
        <f t="shared" si="345"/>
        <v>#NUM!</v>
      </c>
      <c r="CN409" t="e">
        <f t="shared" si="346"/>
        <v>#NUM!</v>
      </c>
      <c r="CO409" t="e">
        <f t="shared" si="347"/>
        <v>#NUM!</v>
      </c>
      <c r="CP409" t="e">
        <f t="shared" si="348"/>
        <v>#NUM!</v>
      </c>
      <c r="CQ409" t="e">
        <f t="shared" si="349"/>
        <v>#NUM!</v>
      </c>
      <c r="CR409" t="e">
        <f t="shared" si="350"/>
        <v>#NUM!</v>
      </c>
      <c r="CS409" t="e">
        <f t="shared" si="351"/>
        <v>#NUM!</v>
      </c>
      <c r="CT409" t="e">
        <f t="shared" si="352"/>
        <v>#NUM!</v>
      </c>
      <c r="CW409" t="e">
        <f t="shared" si="304"/>
        <v>#NUM!</v>
      </c>
      <c r="CX409" t="e">
        <f t="shared" si="305"/>
        <v>#NUM!</v>
      </c>
      <c r="CY409" t="e">
        <f t="shared" si="306"/>
        <v>#NUM!</v>
      </c>
      <c r="CZ409" t="e">
        <f t="shared" si="307"/>
        <v>#NUM!</v>
      </c>
      <c r="DA409" t="e">
        <f t="shared" si="308"/>
        <v>#NUM!</v>
      </c>
      <c r="DB409" t="e">
        <f t="shared" si="309"/>
        <v>#NUM!</v>
      </c>
      <c r="DC409" t="e">
        <f t="shared" si="310"/>
        <v>#NUM!</v>
      </c>
      <c r="DD409" t="e">
        <f t="shared" si="311"/>
        <v>#NUM!</v>
      </c>
    </row>
    <row r="410" spans="2:108">
      <c r="B410" s="30">
        <f t="shared" si="320"/>
        <v>224</v>
      </c>
      <c r="C410" s="31">
        <f t="shared" si="321"/>
        <v>56805.408638000394</v>
      </c>
      <c r="D410" s="31"/>
      <c r="E410" s="31">
        <f t="shared" si="322"/>
        <v>1442879.5943948997</v>
      </c>
      <c r="F410" s="31">
        <f t="shared" si="323"/>
        <v>1711960.416712292</v>
      </c>
      <c r="G410" s="31">
        <f t="shared" si="324"/>
        <v>469305.74749152077</v>
      </c>
      <c r="H410" s="31">
        <f t="shared" si="325"/>
        <v>-847093.51543051354</v>
      </c>
      <c r="I410" s="31">
        <f t="shared" si="326"/>
        <v>-1962199.2459181587</v>
      </c>
      <c r="J410" s="31">
        <f t="shared" si="327"/>
        <v>-1425955.4528490892</v>
      </c>
      <c r="K410" s="31">
        <f t="shared" si="328"/>
        <v>178037.39868030275</v>
      </c>
      <c r="L410" s="17"/>
      <c r="N410" s="32">
        <f t="shared" si="329"/>
        <v>144</v>
      </c>
      <c r="O410" s="32">
        <f t="shared" si="330"/>
        <v>64</v>
      </c>
      <c r="P410" s="32"/>
      <c r="Q410" s="32">
        <f t="shared" si="331"/>
        <v>-16</v>
      </c>
      <c r="R410" s="32">
        <f t="shared" si="332"/>
        <v>-96</v>
      </c>
      <c r="S410" s="32">
        <f t="shared" si="333"/>
        <v>-176</v>
      </c>
      <c r="T410" s="32">
        <f t="shared" si="334"/>
        <v>-256</v>
      </c>
      <c r="U410" s="32">
        <f t="shared" si="335"/>
        <v>-336</v>
      </c>
      <c r="V410" s="32">
        <f t="shared" si="336"/>
        <v>-416</v>
      </c>
      <c r="W410">
        <f t="shared" si="262"/>
        <v>144</v>
      </c>
      <c r="X410">
        <f t="shared" si="263"/>
        <v>64</v>
      </c>
      <c r="Y410">
        <f t="shared" si="264"/>
        <v>704</v>
      </c>
      <c r="Z410">
        <f t="shared" si="265"/>
        <v>624</v>
      </c>
      <c r="AA410">
        <f t="shared" si="266"/>
        <v>544</v>
      </c>
      <c r="AB410">
        <f t="shared" si="267"/>
        <v>464</v>
      </c>
      <c r="AC410">
        <f t="shared" si="268"/>
        <v>384</v>
      </c>
      <c r="AD410">
        <f t="shared" si="269"/>
        <v>304</v>
      </c>
      <c r="AF410">
        <f t="shared" si="312"/>
        <v>2.0076976769650186</v>
      </c>
      <c r="AG410">
        <f t="shared" si="313"/>
        <v>1.4214370120653335</v>
      </c>
      <c r="AH410">
        <f t="shared" si="314"/>
        <v>0.12112009014040782</v>
      </c>
      <c r="AI410">
        <f t="shared" si="315"/>
        <v>2.1123209091971695</v>
      </c>
      <c r="AJ410">
        <f t="shared" si="316"/>
        <v>1.7878700902455833</v>
      </c>
      <c r="AK410">
        <f t="shared" si="317"/>
        <v>2.1806817474071503</v>
      </c>
      <c r="AL410">
        <f t="shared" si="318"/>
        <v>0.26561105572390387</v>
      </c>
      <c r="AM410">
        <f t="shared" si="319"/>
        <v>1.1763225395751733</v>
      </c>
      <c r="AO410">
        <f t="shared" si="270"/>
        <v>4.0029789849522573E-2</v>
      </c>
      <c r="AP410">
        <f t="shared" si="271"/>
        <v>2.83408331494025E-2</v>
      </c>
      <c r="AQ410">
        <f t="shared" si="272"/>
        <v>2.414911273994682E-3</v>
      </c>
      <c r="AR410">
        <f t="shared" si="273"/>
        <v>4.2115784194030538E-2</v>
      </c>
      <c r="AS410">
        <f t="shared" si="274"/>
        <v>3.5646833092403206E-2</v>
      </c>
      <c r="AT410">
        <f t="shared" si="275"/>
        <v>4.347877326299205E-2</v>
      </c>
      <c r="AU410">
        <f t="shared" si="276"/>
        <v>5.2957947126832071E-3</v>
      </c>
      <c r="AV410">
        <f t="shared" si="277"/>
        <v>2.3453702514430581E-2</v>
      </c>
      <c r="AX410" s="34">
        <f t="shared" si="278"/>
        <v>79460.142999999996</v>
      </c>
      <c r="AY410" s="34">
        <f t="shared" si="279"/>
        <v>79460.142999999996</v>
      </c>
      <c r="AZ410" s="34">
        <f t="shared" si="280"/>
        <v>0</v>
      </c>
      <c r="BA410" s="34">
        <f t="shared" si="281"/>
        <v>0</v>
      </c>
      <c r="BB410" s="34">
        <f t="shared" si="282"/>
        <v>0</v>
      </c>
      <c r="BC410" s="34">
        <f t="shared" si="283"/>
        <v>5281680.0473769587</v>
      </c>
      <c r="BD410" s="34">
        <f t="shared" si="284"/>
        <v>31422505.344293781</v>
      </c>
      <c r="BE410" s="34">
        <f t="shared" si="285"/>
        <v>125585.25230714625</v>
      </c>
      <c r="BG410" s="34">
        <f t="shared" si="286"/>
        <v>1584.288741376291</v>
      </c>
      <c r="BH410" s="34">
        <f t="shared" si="287"/>
        <v>1584.288741376291</v>
      </c>
      <c r="BI410" s="34">
        <f t="shared" si="288"/>
        <v>0</v>
      </c>
      <c r="BJ410" s="34">
        <f t="shared" si="289"/>
        <v>0</v>
      </c>
      <c r="BK410" s="34">
        <f t="shared" si="290"/>
        <v>0</v>
      </c>
      <c r="BL410" s="34">
        <f t="shared" si="291"/>
        <v>105306.96168783777</v>
      </c>
      <c r="BM410" s="34">
        <f t="shared" si="292"/>
        <v>626506.81918356195</v>
      </c>
      <c r="BN410" s="34">
        <f t="shared" si="293"/>
        <v>2503.9383746529716</v>
      </c>
      <c r="BP410" s="34">
        <f t="shared" si="294"/>
        <v>58389.697379376681</v>
      </c>
      <c r="BQ410" s="34">
        <f t="shared" si="295"/>
        <v>1444463.8831362759</v>
      </c>
      <c r="BR410" s="34">
        <f t="shared" si="296"/>
        <v>1711960.416712292</v>
      </c>
      <c r="BS410" s="34">
        <f t="shared" si="297"/>
        <v>469305.74749152077</v>
      </c>
      <c r="BT410" s="34">
        <f t="shared" si="298"/>
        <v>-847093.51543051354</v>
      </c>
      <c r="BU410" s="34">
        <f t="shared" si="299"/>
        <v>-1856892.2842303209</v>
      </c>
      <c r="BV410" s="34">
        <f t="shared" si="300"/>
        <v>-799448.63366552722</v>
      </c>
      <c r="BW410" s="34">
        <f t="shared" si="301"/>
        <v>180541.33705495571</v>
      </c>
      <c r="BY410" s="22" t="e">
        <f t="shared" si="337"/>
        <v>#NUM!</v>
      </c>
      <c r="BZ410" s="22" t="e">
        <f t="shared" si="338"/>
        <v>#NUM!</v>
      </c>
      <c r="CA410" s="22" t="e">
        <f t="shared" si="339"/>
        <v>#NUM!</v>
      </c>
      <c r="CB410" s="22" t="e">
        <f t="shared" si="340"/>
        <v>#NUM!</v>
      </c>
      <c r="CC410" s="22" t="e">
        <f t="shared" si="341"/>
        <v>#NUM!</v>
      </c>
      <c r="CD410" s="22" t="e">
        <f t="shared" si="342"/>
        <v>#NUM!</v>
      </c>
      <c r="CE410" s="22" t="e">
        <f t="shared" si="343"/>
        <v>#NUM!</v>
      </c>
      <c r="CF410" s="22" t="e">
        <f t="shared" si="344"/>
        <v>#NUM!</v>
      </c>
      <c r="CI410" s="44">
        <f t="shared" si="302"/>
        <v>224</v>
      </c>
      <c r="CJ410" s="45">
        <f t="shared" si="303"/>
        <v>3.9095375244672983</v>
      </c>
      <c r="CM410" t="e">
        <f t="shared" si="345"/>
        <v>#NUM!</v>
      </c>
      <c r="CN410" t="e">
        <f t="shared" si="346"/>
        <v>#NUM!</v>
      </c>
      <c r="CO410" t="e">
        <f t="shared" si="347"/>
        <v>#NUM!</v>
      </c>
      <c r="CP410" t="e">
        <f t="shared" si="348"/>
        <v>#NUM!</v>
      </c>
      <c r="CQ410" t="e">
        <f t="shared" si="349"/>
        <v>#NUM!</v>
      </c>
      <c r="CR410" t="e">
        <f t="shared" si="350"/>
        <v>#NUM!</v>
      </c>
      <c r="CS410" t="e">
        <f t="shared" si="351"/>
        <v>#NUM!</v>
      </c>
      <c r="CT410" t="e">
        <f t="shared" si="352"/>
        <v>#NUM!</v>
      </c>
      <c r="CW410" t="e">
        <f t="shared" si="304"/>
        <v>#NUM!</v>
      </c>
      <c r="CX410" t="e">
        <f t="shared" si="305"/>
        <v>#NUM!</v>
      </c>
      <c r="CY410" t="e">
        <f t="shared" si="306"/>
        <v>#NUM!</v>
      </c>
      <c r="CZ410" t="e">
        <f t="shared" si="307"/>
        <v>#NUM!</v>
      </c>
      <c r="DA410" t="e">
        <f t="shared" si="308"/>
        <v>#NUM!</v>
      </c>
      <c r="DB410" t="e">
        <f t="shared" si="309"/>
        <v>#NUM!</v>
      </c>
      <c r="DC410" t="e">
        <f t="shared" si="310"/>
        <v>#NUM!</v>
      </c>
      <c r="DD410" t="e">
        <f t="shared" si="311"/>
        <v>#NUM!</v>
      </c>
    </row>
    <row r="411" spans="2:108">
      <c r="B411" s="30">
        <f t="shared" si="320"/>
        <v>226</v>
      </c>
      <c r="C411" s="31">
        <f t="shared" si="321"/>
        <v>60204.610645372777</v>
      </c>
      <c r="D411" s="31"/>
      <c r="E411" s="31">
        <f t="shared" si="322"/>
        <v>1484449.8936754891</v>
      </c>
      <c r="F411" s="31">
        <f t="shared" si="323"/>
        <v>1813575.9192893172</v>
      </c>
      <c r="G411" s="31">
        <f t="shared" si="324"/>
        <v>560894.92764034995</v>
      </c>
      <c r="H411" s="31">
        <f t="shared" si="325"/>
        <v>-759164.09647298732</v>
      </c>
      <c r="I411" s="31">
        <f t="shared" si="326"/>
        <v>-1869850.5839799144</v>
      </c>
      <c r="J411" s="31">
        <f t="shared" si="327"/>
        <v>-1394923.0159304114</v>
      </c>
      <c r="K411" s="31">
        <f t="shared" si="328"/>
        <v>174558.49951706472</v>
      </c>
      <c r="L411" s="17"/>
      <c r="N411" s="32">
        <f t="shared" si="329"/>
        <v>146</v>
      </c>
      <c r="O411" s="32">
        <f t="shared" si="330"/>
        <v>66</v>
      </c>
      <c r="P411" s="32"/>
      <c r="Q411" s="32">
        <f t="shared" si="331"/>
        <v>-14</v>
      </c>
      <c r="R411" s="32">
        <f t="shared" si="332"/>
        <v>-94</v>
      </c>
      <c r="S411" s="32">
        <f t="shared" si="333"/>
        <v>-174</v>
      </c>
      <c r="T411" s="32">
        <f t="shared" si="334"/>
        <v>-254</v>
      </c>
      <c r="U411" s="32">
        <f t="shared" si="335"/>
        <v>-334</v>
      </c>
      <c r="V411" s="32">
        <f t="shared" si="336"/>
        <v>-414</v>
      </c>
      <c r="W411">
        <f t="shared" si="262"/>
        <v>146</v>
      </c>
      <c r="X411">
        <f t="shared" si="263"/>
        <v>66</v>
      </c>
      <c r="Y411">
        <f t="shared" si="264"/>
        <v>706</v>
      </c>
      <c r="Z411">
        <f t="shared" si="265"/>
        <v>626</v>
      </c>
      <c r="AA411">
        <f t="shared" si="266"/>
        <v>546</v>
      </c>
      <c r="AB411">
        <f t="shared" si="267"/>
        <v>466</v>
      </c>
      <c r="AC411">
        <f t="shared" si="268"/>
        <v>386</v>
      </c>
      <c r="AD411">
        <f t="shared" si="269"/>
        <v>306</v>
      </c>
      <c r="AF411">
        <f t="shared" si="312"/>
        <v>1.9881994610060156</v>
      </c>
      <c r="AG411">
        <f t="shared" si="313"/>
        <v>1.4801203345008302</v>
      </c>
      <c r="AH411">
        <f t="shared" si="314"/>
        <v>9.3179796762622363E-2</v>
      </c>
      <c r="AI411">
        <f t="shared" si="315"/>
        <v>2.0881997418876677</v>
      </c>
      <c r="AJ411">
        <f t="shared" si="316"/>
        <v>1.7920598678864639</v>
      </c>
      <c r="AK411">
        <f t="shared" si="317"/>
        <v>2.1908846869770722</v>
      </c>
      <c r="AL411">
        <f t="shared" si="318"/>
        <v>0.30923043899240726</v>
      </c>
      <c r="AM411">
        <f t="shared" si="319"/>
        <v>1.1134494394987968</v>
      </c>
      <c r="AO411">
        <f t="shared" si="270"/>
        <v>3.9641031374462045E-2</v>
      </c>
      <c r="AP411">
        <f t="shared" si="271"/>
        <v>2.9510870397398793E-2</v>
      </c>
      <c r="AQ411">
        <f t="shared" si="272"/>
        <v>1.8578333408581153E-3</v>
      </c>
      <c r="AR411">
        <f t="shared" si="273"/>
        <v>4.1634852592922073E-2</v>
      </c>
      <c r="AS411">
        <f t="shared" si="274"/>
        <v>3.5730369533374842E-2</v>
      </c>
      <c r="AT411">
        <f t="shared" si="275"/>
        <v>4.3682201065652439E-2</v>
      </c>
      <c r="AU411">
        <f t="shared" si="276"/>
        <v>6.1654847888521777E-3</v>
      </c>
      <c r="AV411">
        <f t="shared" si="277"/>
        <v>2.2200128825462663E-2</v>
      </c>
      <c r="AX411" s="34">
        <f t="shared" si="278"/>
        <v>79460.142999999996</v>
      </c>
      <c r="AY411" s="34">
        <f t="shared" si="279"/>
        <v>79460.142999999996</v>
      </c>
      <c r="AZ411" s="34">
        <f t="shared" si="280"/>
        <v>0</v>
      </c>
      <c r="BA411" s="34">
        <f t="shared" si="281"/>
        <v>0</v>
      </c>
      <c r="BB411" s="34">
        <f t="shared" si="282"/>
        <v>0</v>
      </c>
      <c r="BC411" s="34">
        <f t="shared" si="283"/>
        <v>5255190.459707099</v>
      </c>
      <c r="BD411" s="34">
        <f t="shared" si="284"/>
        <v>28787763.560125194</v>
      </c>
      <c r="BE411" s="34">
        <f t="shared" si="285"/>
        <v>133023.36627784619</v>
      </c>
      <c r="BG411" s="34">
        <f t="shared" si="286"/>
        <v>1584.288741376291</v>
      </c>
      <c r="BH411" s="34">
        <f t="shared" si="287"/>
        <v>1584.288741376291</v>
      </c>
      <c r="BI411" s="34">
        <f t="shared" si="288"/>
        <v>0</v>
      </c>
      <c r="BJ411" s="34">
        <f t="shared" si="289"/>
        <v>0</v>
      </c>
      <c r="BK411" s="34">
        <f t="shared" si="290"/>
        <v>0</v>
      </c>
      <c r="BL411" s="34">
        <f t="shared" si="291"/>
        <v>104778.80815167993</v>
      </c>
      <c r="BM411" s="34">
        <f t="shared" si="292"/>
        <v>573974.92599162576</v>
      </c>
      <c r="BN411" s="34">
        <f t="shared" si="293"/>
        <v>2652.2406527001381</v>
      </c>
      <c r="BP411" s="34">
        <f t="shared" si="294"/>
        <v>61788.899386749064</v>
      </c>
      <c r="BQ411" s="34">
        <f t="shared" si="295"/>
        <v>1486034.1824168654</v>
      </c>
      <c r="BR411" s="34">
        <f t="shared" si="296"/>
        <v>1813575.9192893172</v>
      </c>
      <c r="BS411" s="34">
        <f t="shared" si="297"/>
        <v>560894.92764034995</v>
      </c>
      <c r="BT411" s="34">
        <f t="shared" si="298"/>
        <v>-759164.09647298732</v>
      </c>
      <c r="BU411" s="34">
        <f t="shared" si="299"/>
        <v>-1765071.7758282344</v>
      </c>
      <c r="BV411" s="34">
        <f t="shared" si="300"/>
        <v>-820948.08993878565</v>
      </c>
      <c r="BW411" s="34">
        <f t="shared" si="301"/>
        <v>177210.74016976485</v>
      </c>
      <c r="BY411" s="22" t="e">
        <f t="shared" si="337"/>
        <v>#NUM!</v>
      </c>
      <c r="BZ411" s="22" t="e">
        <f t="shared" si="338"/>
        <v>#NUM!</v>
      </c>
      <c r="CA411" s="22" t="e">
        <f t="shared" si="339"/>
        <v>#NUM!</v>
      </c>
      <c r="CB411" s="22" t="e">
        <f t="shared" si="340"/>
        <v>#NUM!</v>
      </c>
      <c r="CC411" s="22" t="e">
        <f t="shared" si="341"/>
        <v>#NUM!</v>
      </c>
      <c r="CD411" s="22" t="e">
        <f t="shared" si="342"/>
        <v>#NUM!</v>
      </c>
      <c r="CE411" s="22" t="e">
        <f t="shared" si="343"/>
        <v>#NUM!</v>
      </c>
      <c r="CF411" s="22" t="e">
        <f t="shared" si="344"/>
        <v>#NUM!</v>
      </c>
      <c r="CI411" s="44">
        <f t="shared" si="302"/>
        <v>226</v>
      </c>
      <c r="CJ411" s="45">
        <f t="shared" si="303"/>
        <v>3.9444441095071849</v>
      </c>
      <c r="CM411" t="e">
        <f t="shared" si="345"/>
        <v>#NUM!</v>
      </c>
      <c r="CN411" t="e">
        <f t="shared" si="346"/>
        <v>#NUM!</v>
      </c>
      <c r="CO411" t="e">
        <f t="shared" si="347"/>
        <v>#NUM!</v>
      </c>
      <c r="CP411" t="e">
        <f t="shared" si="348"/>
        <v>#NUM!</v>
      </c>
      <c r="CQ411" t="e">
        <f t="shared" si="349"/>
        <v>#NUM!</v>
      </c>
      <c r="CR411" t="e">
        <f t="shared" si="350"/>
        <v>#NUM!</v>
      </c>
      <c r="CS411" t="e">
        <f t="shared" si="351"/>
        <v>#NUM!</v>
      </c>
      <c r="CT411" t="e">
        <f t="shared" si="352"/>
        <v>#NUM!</v>
      </c>
      <c r="CW411" t="e">
        <f t="shared" si="304"/>
        <v>#NUM!</v>
      </c>
      <c r="CX411" t="e">
        <f t="shared" si="305"/>
        <v>#NUM!</v>
      </c>
      <c r="CY411" t="e">
        <f t="shared" si="306"/>
        <v>#NUM!</v>
      </c>
      <c r="CZ411" t="e">
        <f t="shared" si="307"/>
        <v>#NUM!</v>
      </c>
      <c r="DA411" t="e">
        <f t="shared" si="308"/>
        <v>#NUM!</v>
      </c>
      <c r="DB411" t="e">
        <f t="shared" si="309"/>
        <v>#NUM!</v>
      </c>
      <c r="DC411" t="e">
        <f t="shared" si="310"/>
        <v>#NUM!</v>
      </c>
      <c r="DD411" t="e">
        <f t="shared" si="311"/>
        <v>#NUM!</v>
      </c>
    </row>
    <row r="412" spans="2:108">
      <c r="B412" s="30">
        <f t="shared" si="320"/>
        <v>228</v>
      </c>
      <c r="C412" s="31">
        <f t="shared" si="321"/>
        <v>64098.146937391772</v>
      </c>
      <c r="D412" s="31"/>
      <c r="E412" s="31">
        <f t="shared" si="322"/>
        <v>1519444.6865058995</v>
      </c>
      <c r="F412" s="31">
        <f t="shared" si="323"/>
        <v>1906574.1625709471</v>
      </c>
      <c r="G412" s="31">
        <f t="shared" si="324"/>
        <v>649429.35530526016</v>
      </c>
      <c r="H412" s="31">
        <f t="shared" si="325"/>
        <v>-668247.9365515348</v>
      </c>
      <c r="I412" s="31">
        <f t="shared" si="326"/>
        <v>-1769160.6563190126</v>
      </c>
      <c r="J412" s="31">
        <f t="shared" si="327"/>
        <v>-1357560.1706138412</v>
      </c>
      <c r="K412" s="31">
        <f t="shared" si="328"/>
        <v>170284.41487849611</v>
      </c>
      <c r="L412" s="17"/>
      <c r="N412" s="32">
        <f t="shared" si="329"/>
        <v>148</v>
      </c>
      <c r="O412" s="32">
        <f t="shared" si="330"/>
        <v>68</v>
      </c>
      <c r="P412" s="32"/>
      <c r="Q412" s="32">
        <f t="shared" si="331"/>
        <v>-12</v>
      </c>
      <c r="R412" s="32">
        <f t="shared" si="332"/>
        <v>-92</v>
      </c>
      <c r="S412" s="32">
        <f t="shared" si="333"/>
        <v>-172</v>
      </c>
      <c r="T412" s="32">
        <f t="shared" si="334"/>
        <v>-252</v>
      </c>
      <c r="U412" s="32">
        <f t="shared" si="335"/>
        <v>-332</v>
      </c>
      <c r="V412" s="32">
        <f t="shared" si="336"/>
        <v>-412</v>
      </c>
      <c r="W412">
        <f t="shared" si="262"/>
        <v>148</v>
      </c>
      <c r="X412">
        <f t="shared" si="263"/>
        <v>68</v>
      </c>
      <c r="Y412">
        <f t="shared" si="264"/>
        <v>708</v>
      </c>
      <c r="Z412">
        <f t="shared" si="265"/>
        <v>628</v>
      </c>
      <c r="AA412">
        <f t="shared" si="266"/>
        <v>548</v>
      </c>
      <c r="AB412">
        <f t="shared" si="267"/>
        <v>468</v>
      </c>
      <c r="AC412">
        <f t="shared" si="268"/>
        <v>388</v>
      </c>
      <c r="AD412">
        <f t="shared" si="269"/>
        <v>308</v>
      </c>
      <c r="AF412">
        <f t="shared" si="312"/>
        <v>1.9688396183115633</v>
      </c>
      <c r="AG412">
        <f t="shared" si="313"/>
        <v>1.537388861119058</v>
      </c>
      <c r="AH412">
        <f t="shared" si="314"/>
        <v>6.8744605706307832E-2</v>
      </c>
      <c r="AI412">
        <f t="shared" si="315"/>
        <v>2.061254588883652</v>
      </c>
      <c r="AJ412">
        <f t="shared" si="316"/>
        <v>1.7978830507253993</v>
      </c>
      <c r="AK412">
        <f t="shared" si="317"/>
        <v>2.198434517735484</v>
      </c>
      <c r="AL412">
        <f t="shared" si="318"/>
        <v>0.35553543469087429</v>
      </c>
      <c r="AM412">
        <f t="shared" si="319"/>
        <v>1.0503577300416325</v>
      </c>
      <c r="AO412">
        <f t="shared" si="270"/>
        <v>3.9255031807161528E-2</v>
      </c>
      <c r="AP412">
        <f t="shared" si="271"/>
        <v>3.0652699225424778E-2</v>
      </c>
      <c r="AQ412">
        <f t="shared" si="272"/>
        <v>1.3706406852408487E-3</v>
      </c>
      <c r="AR412">
        <f t="shared" si="273"/>
        <v>4.1097615923980715E-2</v>
      </c>
      <c r="AS412">
        <f t="shared" si="274"/>
        <v>3.584647306229375E-2</v>
      </c>
      <c r="AT412">
        <f t="shared" si="275"/>
        <v>4.3832730770461147E-2</v>
      </c>
      <c r="AU412">
        <f t="shared" si="276"/>
        <v>7.0887210250940233E-3</v>
      </c>
      <c r="AV412">
        <f t="shared" si="277"/>
        <v>2.0942196468517756E-2</v>
      </c>
      <c r="AX412" s="34">
        <f t="shared" si="278"/>
        <v>79460.142999999996</v>
      </c>
      <c r="AY412" s="34">
        <f t="shared" si="279"/>
        <v>79460.142999999996</v>
      </c>
      <c r="AZ412" s="34">
        <f t="shared" si="280"/>
        <v>0</v>
      </c>
      <c r="BA412" s="34">
        <f t="shared" si="281"/>
        <v>0</v>
      </c>
      <c r="BB412" s="34">
        <f t="shared" si="282"/>
        <v>0</v>
      </c>
      <c r="BC412" s="34">
        <f t="shared" si="283"/>
        <v>5235743.110798209</v>
      </c>
      <c r="BD412" s="34">
        <f t="shared" si="284"/>
        <v>26398083.718497653</v>
      </c>
      <c r="BE412" s="34">
        <f t="shared" si="285"/>
        <v>141293.68109938534</v>
      </c>
      <c r="BG412" s="34">
        <f t="shared" si="286"/>
        <v>1584.288741376291</v>
      </c>
      <c r="BH412" s="34">
        <f t="shared" si="287"/>
        <v>1584.288741376291</v>
      </c>
      <c r="BI412" s="34">
        <f t="shared" si="288"/>
        <v>0</v>
      </c>
      <c r="BJ412" s="34">
        <f t="shared" si="289"/>
        <v>0</v>
      </c>
      <c r="BK412" s="34">
        <f t="shared" si="290"/>
        <v>0</v>
      </c>
      <c r="BL412" s="34">
        <f t="shared" si="291"/>
        <v>104391.06387180906</v>
      </c>
      <c r="BM412" s="34">
        <f t="shared" si="292"/>
        <v>526329.11608433188</v>
      </c>
      <c r="BN412" s="34">
        <f t="shared" si="293"/>
        <v>2817.1354812861118</v>
      </c>
      <c r="BP412" s="34">
        <f t="shared" si="294"/>
        <v>65682.435678768059</v>
      </c>
      <c r="BQ412" s="34">
        <f t="shared" si="295"/>
        <v>1521028.9752472758</v>
      </c>
      <c r="BR412" s="34">
        <f t="shared" si="296"/>
        <v>1906574.1625709471</v>
      </c>
      <c r="BS412" s="34">
        <f t="shared" si="297"/>
        <v>649429.35530526016</v>
      </c>
      <c r="BT412" s="34">
        <f t="shared" si="298"/>
        <v>-668247.9365515348</v>
      </c>
      <c r="BU412" s="34">
        <f t="shared" si="299"/>
        <v>-1664769.5924472036</v>
      </c>
      <c r="BV412" s="34">
        <f t="shared" si="300"/>
        <v>-831231.05452950927</v>
      </c>
      <c r="BW412" s="34">
        <f t="shared" si="301"/>
        <v>173101.55035978224</v>
      </c>
      <c r="BY412" s="22" t="e">
        <f t="shared" si="337"/>
        <v>#NUM!</v>
      </c>
      <c r="BZ412" s="22" t="e">
        <f t="shared" si="338"/>
        <v>#NUM!</v>
      </c>
      <c r="CA412" s="22" t="e">
        <f t="shared" si="339"/>
        <v>#NUM!</v>
      </c>
      <c r="CB412" s="22" t="e">
        <f t="shared" si="340"/>
        <v>#NUM!</v>
      </c>
      <c r="CC412" s="22" t="e">
        <f t="shared" si="341"/>
        <v>#NUM!</v>
      </c>
      <c r="CD412" s="22" t="e">
        <f t="shared" si="342"/>
        <v>#NUM!</v>
      </c>
      <c r="CE412" s="22" t="e">
        <f t="shared" si="343"/>
        <v>#NUM!</v>
      </c>
      <c r="CF412" s="22" t="e">
        <f t="shared" si="344"/>
        <v>#NUM!</v>
      </c>
      <c r="CI412" s="44">
        <f t="shared" si="302"/>
        <v>228</v>
      </c>
      <c r="CJ412" s="45">
        <f t="shared" si="303"/>
        <v>3.9793506945470716</v>
      </c>
      <c r="CM412" t="e">
        <f t="shared" si="345"/>
        <v>#NUM!</v>
      </c>
      <c r="CN412" t="e">
        <f t="shared" si="346"/>
        <v>#NUM!</v>
      </c>
      <c r="CO412" t="e">
        <f t="shared" si="347"/>
        <v>#NUM!</v>
      </c>
      <c r="CP412" t="e">
        <f t="shared" si="348"/>
        <v>#NUM!</v>
      </c>
      <c r="CQ412" t="e">
        <f t="shared" si="349"/>
        <v>#NUM!</v>
      </c>
      <c r="CR412" t="e">
        <f t="shared" si="350"/>
        <v>#NUM!</v>
      </c>
      <c r="CS412" t="e">
        <f t="shared" si="351"/>
        <v>#NUM!</v>
      </c>
      <c r="CT412" t="e">
        <f t="shared" si="352"/>
        <v>#NUM!</v>
      </c>
      <c r="CW412" t="e">
        <f t="shared" si="304"/>
        <v>#NUM!</v>
      </c>
      <c r="CX412" t="e">
        <f t="shared" si="305"/>
        <v>#NUM!</v>
      </c>
      <c r="CY412" t="e">
        <f t="shared" si="306"/>
        <v>#NUM!</v>
      </c>
      <c r="CZ412" t="e">
        <f t="shared" si="307"/>
        <v>#NUM!</v>
      </c>
      <c r="DA412" t="e">
        <f t="shared" si="308"/>
        <v>#NUM!</v>
      </c>
      <c r="DB412" t="e">
        <f t="shared" si="309"/>
        <v>#NUM!</v>
      </c>
      <c r="DC412" t="e">
        <f t="shared" si="310"/>
        <v>#NUM!</v>
      </c>
      <c r="DD412" t="e">
        <f t="shared" si="311"/>
        <v>#NUM!</v>
      </c>
    </row>
    <row r="413" spans="2:108">
      <c r="B413" s="30">
        <f t="shared" si="320"/>
        <v>230</v>
      </c>
      <c r="C413" s="31">
        <f t="shared" si="321"/>
        <v>68463.679635415698</v>
      </c>
      <c r="D413" s="31"/>
      <c r="E413" s="31">
        <f t="shared" si="322"/>
        <v>1547708.537797285</v>
      </c>
      <c r="F413" s="31">
        <f t="shared" si="323"/>
        <v>1990528.5045925546</v>
      </c>
      <c r="G413" s="31">
        <f t="shared" si="324"/>
        <v>734503.14612861536</v>
      </c>
      <c r="H413" s="31">
        <f t="shared" si="325"/>
        <v>-574775.41992615664</v>
      </c>
      <c r="I413" s="31">
        <f t="shared" si="326"/>
        <v>-1660626.2326980152</v>
      </c>
      <c r="J413" s="31">
        <f t="shared" si="327"/>
        <v>-1314071.022439355</v>
      </c>
      <c r="K413" s="31">
        <f t="shared" si="328"/>
        <v>165208.36151888649</v>
      </c>
      <c r="L413" s="17"/>
      <c r="N413" s="32">
        <f t="shared" si="329"/>
        <v>150</v>
      </c>
      <c r="O413" s="32">
        <f t="shared" si="330"/>
        <v>70</v>
      </c>
      <c r="P413" s="32"/>
      <c r="Q413" s="32">
        <f t="shared" si="331"/>
        <v>-10</v>
      </c>
      <c r="R413" s="32">
        <f t="shared" si="332"/>
        <v>-90</v>
      </c>
      <c r="S413" s="32">
        <f t="shared" si="333"/>
        <v>-170</v>
      </c>
      <c r="T413" s="32">
        <f t="shared" si="334"/>
        <v>-250</v>
      </c>
      <c r="U413" s="32">
        <f t="shared" si="335"/>
        <v>-330</v>
      </c>
      <c r="V413" s="32">
        <f t="shared" si="336"/>
        <v>-410</v>
      </c>
      <c r="W413">
        <f t="shared" si="262"/>
        <v>150</v>
      </c>
      <c r="X413">
        <f t="shared" si="263"/>
        <v>70</v>
      </c>
      <c r="Y413">
        <f t="shared" si="264"/>
        <v>710</v>
      </c>
      <c r="Z413">
        <f t="shared" si="265"/>
        <v>630</v>
      </c>
      <c r="AA413">
        <f t="shared" si="266"/>
        <v>550</v>
      </c>
      <c r="AB413">
        <f t="shared" si="267"/>
        <v>470</v>
      </c>
      <c r="AC413">
        <f t="shared" si="268"/>
        <v>390</v>
      </c>
      <c r="AD413">
        <f t="shared" si="269"/>
        <v>310</v>
      </c>
      <c r="AF413">
        <f t="shared" si="312"/>
        <v>1.9497744401743471</v>
      </c>
      <c r="AG413">
        <f t="shared" si="313"/>
        <v>1.5930683256216982</v>
      </c>
      <c r="AH413">
        <f t="shared" si="314"/>
        <v>4.7907966573012675E-2</v>
      </c>
      <c r="AI413">
        <f t="shared" si="315"/>
        <v>2.0315030945907271</v>
      </c>
      <c r="AJ413">
        <f t="shared" si="316"/>
        <v>1.8052974018232977</v>
      </c>
      <c r="AK413">
        <f t="shared" si="317"/>
        <v>2.2034032713863545</v>
      </c>
      <c r="AL413">
        <f t="shared" si="318"/>
        <v>0.40435210712101644</v>
      </c>
      <c r="AM413">
        <f t="shared" si="319"/>
        <v>0.9872639144410944</v>
      </c>
      <c r="AO413">
        <f t="shared" si="270"/>
        <v>3.8874907307824488E-2</v>
      </c>
      <c r="AP413">
        <f t="shared" si="271"/>
        <v>3.1762845084807305E-2</v>
      </c>
      <c r="AQ413">
        <f t="shared" si="272"/>
        <v>9.5519651989369912E-4</v>
      </c>
      <c r="AR413">
        <f t="shared" si="273"/>
        <v>4.0504425984121163E-2</v>
      </c>
      <c r="AS413">
        <f t="shared" si="274"/>
        <v>3.5994301552471665E-2</v>
      </c>
      <c r="AT413">
        <f t="shared" si="275"/>
        <v>4.3931798556781976E-2</v>
      </c>
      <c r="AU413">
        <f t="shared" si="276"/>
        <v>8.062035464290648E-3</v>
      </c>
      <c r="AV413">
        <f t="shared" si="277"/>
        <v>1.9684222118957321E-2</v>
      </c>
      <c r="AX413" s="34">
        <f t="shared" si="278"/>
        <v>79460.142999999996</v>
      </c>
      <c r="AY413" s="34">
        <f t="shared" si="279"/>
        <v>79460.142999999996</v>
      </c>
      <c r="AZ413" s="34">
        <f t="shared" si="280"/>
        <v>0</v>
      </c>
      <c r="BA413" s="34">
        <f t="shared" si="281"/>
        <v>0</v>
      </c>
      <c r="BB413" s="34">
        <f t="shared" si="282"/>
        <v>0</v>
      </c>
      <c r="BC413" s="34">
        <f t="shared" si="283"/>
        <v>5223015.0706017772</v>
      </c>
      <c r="BD413" s="34">
        <f t="shared" si="284"/>
        <v>24241096.466468494</v>
      </c>
      <c r="BE413" s="34">
        <f t="shared" si="285"/>
        <v>150502.52329299285</v>
      </c>
      <c r="BG413" s="34">
        <f t="shared" si="286"/>
        <v>1584.288741376291</v>
      </c>
      <c r="BH413" s="34">
        <f t="shared" si="287"/>
        <v>1584.288741376291</v>
      </c>
      <c r="BI413" s="34">
        <f t="shared" si="288"/>
        <v>0</v>
      </c>
      <c r="BJ413" s="34">
        <f t="shared" si="289"/>
        <v>0</v>
      </c>
      <c r="BK413" s="34">
        <f t="shared" si="290"/>
        <v>0</v>
      </c>
      <c r="BL413" s="34">
        <f t="shared" si="291"/>
        <v>104137.29021848211</v>
      </c>
      <c r="BM413" s="34">
        <f t="shared" si="292"/>
        <v>483322.76737083931</v>
      </c>
      <c r="BN413" s="34">
        <f t="shared" si="293"/>
        <v>3000.742815197445</v>
      </c>
      <c r="BP413" s="34">
        <f t="shared" si="294"/>
        <v>70047.968376791992</v>
      </c>
      <c r="BQ413" s="34">
        <f t="shared" si="295"/>
        <v>1549292.8265386613</v>
      </c>
      <c r="BR413" s="34">
        <f t="shared" si="296"/>
        <v>1990528.5045925546</v>
      </c>
      <c r="BS413" s="34">
        <f t="shared" si="297"/>
        <v>734503.14612861536</v>
      </c>
      <c r="BT413" s="34">
        <f t="shared" si="298"/>
        <v>-574775.41992615664</v>
      </c>
      <c r="BU413" s="34">
        <f t="shared" si="299"/>
        <v>-1556488.9424795331</v>
      </c>
      <c r="BV413" s="34">
        <f t="shared" si="300"/>
        <v>-830748.25506851566</v>
      </c>
      <c r="BW413" s="34">
        <f t="shared" si="301"/>
        <v>168209.10433408394</v>
      </c>
      <c r="BY413" s="22" t="e">
        <f t="shared" si="337"/>
        <v>#NUM!</v>
      </c>
      <c r="BZ413" s="22" t="e">
        <f t="shared" si="338"/>
        <v>#NUM!</v>
      </c>
      <c r="CA413" s="22" t="e">
        <f t="shared" si="339"/>
        <v>#NUM!</v>
      </c>
      <c r="CB413" s="22" t="e">
        <f t="shared" si="340"/>
        <v>#NUM!</v>
      </c>
      <c r="CC413" s="22" t="e">
        <f t="shared" si="341"/>
        <v>#NUM!</v>
      </c>
      <c r="CD413" s="22" t="e">
        <f t="shared" si="342"/>
        <v>#NUM!</v>
      </c>
      <c r="CE413" s="22" t="e">
        <f t="shared" si="343"/>
        <v>#NUM!</v>
      </c>
      <c r="CF413" s="22" t="e">
        <f t="shared" si="344"/>
        <v>#NUM!</v>
      </c>
      <c r="CI413" s="44">
        <f t="shared" si="302"/>
        <v>230</v>
      </c>
      <c r="CJ413" s="45">
        <f t="shared" si="303"/>
        <v>4.0142572795869578</v>
      </c>
      <c r="CM413" t="e">
        <f t="shared" si="345"/>
        <v>#NUM!</v>
      </c>
      <c r="CN413" t="e">
        <f t="shared" si="346"/>
        <v>#NUM!</v>
      </c>
      <c r="CO413" t="e">
        <f t="shared" si="347"/>
        <v>#NUM!</v>
      </c>
      <c r="CP413" t="e">
        <f t="shared" si="348"/>
        <v>#NUM!</v>
      </c>
      <c r="CQ413" t="e">
        <f t="shared" si="349"/>
        <v>#NUM!</v>
      </c>
      <c r="CR413" t="e">
        <f t="shared" si="350"/>
        <v>#NUM!</v>
      </c>
      <c r="CS413" t="e">
        <f t="shared" si="351"/>
        <v>#NUM!</v>
      </c>
      <c r="CT413" t="e">
        <f t="shared" si="352"/>
        <v>#NUM!</v>
      </c>
      <c r="CW413" t="e">
        <f t="shared" si="304"/>
        <v>#NUM!</v>
      </c>
      <c r="CX413" t="e">
        <f t="shared" si="305"/>
        <v>#NUM!</v>
      </c>
      <c r="CY413" t="e">
        <f t="shared" si="306"/>
        <v>#NUM!</v>
      </c>
      <c r="CZ413" t="e">
        <f t="shared" si="307"/>
        <v>#NUM!</v>
      </c>
      <c r="DA413" t="e">
        <f t="shared" si="308"/>
        <v>#NUM!</v>
      </c>
      <c r="DB413" t="e">
        <f t="shared" si="309"/>
        <v>#NUM!</v>
      </c>
      <c r="DC413" t="e">
        <f t="shared" si="310"/>
        <v>#NUM!</v>
      </c>
      <c r="DD413" t="e">
        <f t="shared" si="311"/>
        <v>#NUM!</v>
      </c>
    </row>
    <row r="414" spans="2:108">
      <c r="B414" s="30">
        <f t="shared" si="320"/>
        <v>232</v>
      </c>
      <c r="C414" s="31">
        <f t="shared" si="321"/>
        <v>73275.61582209653</v>
      </c>
      <c r="D414" s="31"/>
      <c r="E414" s="31">
        <f t="shared" si="322"/>
        <v>1569117.9866412159</v>
      </c>
      <c r="F414" s="31">
        <f t="shared" si="323"/>
        <v>2065056.0661937499</v>
      </c>
      <c r="G414" s="31">
        <f t="shared" si="324"/>
        <v>815727.63708929741</v>
      </c>
      <c r="H414" s="31">
        <f t="shared" si="325"/>
        <v>-479188.53320469428</v>
      </c>
      <c r="I414" s="31">
        <f t="shared" si="326"/>
        <v>-1544781.3566507711</v>
      </c>
      <c r="J414" s="31">
        <f t="shared" si="327"/>
        <v>-1264688.9296206615</v>
      </c>
      <c r="K414" s="31">
        <f t="shared" si="328"/>
        <v>159327.42962864303</v>
      </c>
      <c r="L414" s="17"/>
      <c r="N414" s="32">
        <f t="shared" si="329"/>
        <v>152</v>
      </c>
      <c r="O414" s="32">
        <f t="shared" si="330"/>
        <v>72</v>
      </c>
      <c r="P414" s="32"/>
      <c r="Q414" s="32">
        <f t="shared" si="331"/>
        <v>-8</v>
      </c>
      <c r="R414" s="32">
        <f t="shared" si="332"/>
        <v>-88</v>
      </c>
      <c r="S414" s="32">
        <f t="shared" si="333"/>
        <v>-168</v>
      </c>
      <c r="T414" s="32">
        <f t="shared" si="334"/>
        <v>-248</v>
      </c>
      <c r="U414" s="32">
        <f t="shared" si="335"/>
        <v>-328</v>
      </c>
      <c r="V414" s="32">
        <f t="shared" si="336"/>
        <v>-408</v>
      </c>
      <c r="W414">
        <f t="shared" si="262"/>
        <v>152</v>
      </c>
      <c r="X414">
        <f t="shared" si="263"/>
        <v>72</v>
      </c>
      <c r="Y414">
        <f t="shared" si="264"/>
        <v>712</v>
      </c>
      <c r="Z414">
        <f t="shared" si="265"/>
        <v>632</v>
      </c>
      <c r="AA414">
        <f t="shared" si="266"/>
        <v>552</v>
      </c>
      <c r="AB414">
        <f t="shared" si="267"/>
        <v>472</v>
      </c>
      <c r="AC414">
        <f t="shared" si="268"/>
        <v>392</v>
      </c>
      <c r="AD414">
        <f t="shared" si="269"/>
        <v>312</v>
      </c>
      <c r="AF414">
        <f t="shared" si="312"/>
        <v>1.9311554141476301</v>
      </c>
      <c r="AG414">
        <f t="shared" si="313"/>
        <v>1.6469936912733905</v>
      </c>
      <c r="AH414">
        <f t="shared" si="314"/>
        <v>3.0749682056067564E-2</v>
      </c>
      <c r="AI414">
        <f t="shared" si="315"/>
        <v>1.9989764370180401</v>
      </c>
      <c r="AJ414">
        <f t="shared" si="316"/>
        <v>1.8142489992157835</v>
      </c>
      <c r="AK414">
        <f t="shared" si="317"/>
        <v>2.2058743270697532</v>
      </c>
      <c r="AL414">
        <f t="shared" si="318"/>
        <v>0.45549779072042079</v>
      </c>
      <c r="AM414">
        <f t="shared" si="319"/>
        <v>0.92438695139691696</v>
      </c>
      <c r="AO414">
        <f t="shared" si="270"/>
        <v>3.8503678258947495E-2</v>
      </c>
      <c r="AP414">
        <f t="shared" si="271"/>
        <v>3.2838017447341002E-2</v>
      </c>
      <c r="AQ414">
        <f t="shared" si="272"/>
        <v>6.1309196338003565E-4</v>
      </c>
      <c r="AR414">
        <f t="shared" si="273"/>
        <v>3.9855904405359216E-2</v>
      </c>
      <c r="AS414">
        <f t="shared" si="274"/>
        <v>3.6172779899361233E-2</v>
      </c>
      <c r="AT414">
        <f t="shared" si="275"/>
        <v>4.3981066850931949E-2</v>
      </c>
      <c r="AU414">
        <f t="shared" si="276"/>
        <v>9.0817860919295921E-3</v>
      </c>
      <c r="AV414">
        <f t="shared" si="277"/>
        <v>1.8430571409534063E-2</v>
      </c>
      <c r="AX414" s="34">
        <f t="shared" si="278"/>
        <v>79460.142999999996</v>
      </c>
      <c r="AY414" s="34">
        <f t="shared" si="279"/>
        <v>79460.142999999996</v>
      </c>
      <c r="AZ414" s="34">
        <f t="shared" si="280"/>
        <v>0</v>
      </c>
      <c r="BA414" s="34">
        <f t="shared" si="281"/>
        <v>0</v>
      </c>
      <c r="BB414" s="34">
        <f t="shared" si="282"/>
        <v>0</v>
      </c>
      <c r="BC414" s="34">
        <f t="shared" si="283"/>
        <v>5216705.96640772</v>
      </c>
      <c r="BD414" s="34">
        <f t="shared" si="284"/>
        <v>22300570.862351883</v>
      </c>
      <c r="BE414" s="34">
        <f t="shared" si="285"/>
        <v>160771.53813128165</v>
      </c>
      <c r="BG414" s="34">
        <f t="shared" si="286"/>
        <v>1584.288741376291</v>
      </c>
      <c r="BH414" s="34">
        <f t="shared" si="287"/>
        <v>1584.288741376291</v>
      </c>
      <c r="BI414" s="34">
        <f t="shared" si="288"/>
        <v>0</v>
      </c>
      <c r="BJ414" s="34">
        <f t="shared" si="289"/>
        <v>0</v>
      </c>
      <c r="BK414" s="34">
        <f t="shared" si="290"/>
        <v>0</v>
      </c>
      <c r="BL414" s="34">
        <f t="shared" si="291"/>
        <v>104011.49831369263</v>
      </c>
      <c r="BM414" s="34">
        <f t="shared" si="292"/>
        <v>444632.26480083552</v>
      </c>
      <c r="BN414" s="34">
        <f t="shared" si="293"/>
        <v>3205.4880368782947</v>
      </c>
      <c r="BP414" s="34">
        <f t="shared" si="294"/>
        <v>74859.904563472825</v>
      </c>
      <c r="BQ414" s="34">
        <f t="shared" si="295"/>
        <v>1570702.2753825921</v>
      </c>
      <c r="BR414" s="34">
        <f t="shared" si="296"/>
        <v>2065056.0661937499</v>
      </c>
      <c r="BS414" s="34">
        <f t="shared" si="297"/>
        <v>815727.63708929741</v>
      </c>
      <c r="BT414" s="34">
        <f t="shared" si="298"/>
        <v>-479188.53320469428</v>
      </c>
      <c r="BU414" s="34">
        <f t="shared" si="299"/>
        <v>-1440769.8583370785</v>
      </c>
      <c r="BV414" s="34">
        <f t="shared" si="300"/>
        <v>-820056.66481982602</v>
      </c>
      <c r="BW414" s="34">
        <f t="shared" si="301"/>
        <v>162532.91766552132</v>
      </c>
      <c r="BY414" s="22" t="e">
        <f t="shared" si="337"/>
        <v>#NUM!</v>
      </c>
      <c r="BZ414" s="22" t="e">
        <f t="shared" si="338"/>
        <v>#NUM!</v>
      </c>
      <c r="CA414" s="22" t="e">
        <f t="shared" si="339"/>
        <v>#NUM!</v>
      </c>
      <c r="CB414" s="22" t="e">
        <f t="shared" si="340"/>
        <v>#NUM!</v>
      </c>
      <c r="CC414" s="22" t="e">
        <f t="shared" si="341"/>
        <v>#NUM!</v>
      </c>
      <c r="CD414" s="22" t="e">
        <f t="shared" si="342"/>
        <v>#NUM!</v>
      </c>
      <c r="CE414" s="22" t="e">
        <f t="shared" si="343"/>
        <v>#NUM!</v>
      </c>
      <c r="CF414" s="22" t="e">
        <f t="shared" si="344"/>
        <v>#NUM!</v>
      </c>
      <c r="CI414" s="44">
        <f t="shared" si="302"/>
        <v>232</v>
      </c>
      <c r="CJ414" s="45">
        <f t="shared" si="303"/>
        <v>4.0491638646268449</v>
      </c>
      <c r="CM414" t="e">
        <f t="shared" si="345"/>
        <v>#NUM!</v>
      </c>
      <c r="CN414" t="e">
        <f t="shared" si="346"/>
        <v>#NUM!</v>
      </c>
      <c r="CO414" t="e">
        <f t="shared" si="347"/>
        <v>#NUM!</v>
      </c>
      <c r="CP414" t="e">
        <f t="shared" si="348"/>
        <v>#NUM!</v>
      </c>
      <c r="CQ414" t="e">
        <f t="shared" si="349"/>
        <v>#NUM!</v>
      </c>
      <c r="CR414" t="e">
        <f t="shared" si="350"/>
        <v>#NUM!</v>
      </c>
      <c r="CS414" t="e">
        <f t="shared" si="351"/>
        <v>#NUM!</v>
      </c>
      <c r="CT414" t="e">
        <f t="shared" si="352"/>
        <v>#NUM!</v>
      </c>
      <c r="CW414" t="e">
        <f t="shared" si="304"/>
        <v>#NUM!</v>
      </c>
      <c r="CX414" t="e">
        <f t="shared" si="305"/>
        <v>#NUM!</v>
      </c>
      <c r="CY414" t="e">
        <f t="shared" si="306"/>
        <v>#NUM!</v>
      </c>
      <c r="CZ414" t="e">
        <f t="shared" si="307"/>
        <v>#NUM!</v>
      </c>
      <c r="DA414" t="e">
        <f t="shared" si="308"/>
        <v>#NUM!</v>
      </c>
      <c r="DB414" t="e">
        <f t="shared" si="309"/>
        <v>#NUM!</v>
      </c>
      <c r="DC414" t="e">
        <f t="shared" si="310"/>
        <v>#NUM!</v>
      </c>
      <c r="DD414" t="e">
        <f t="shared" si="311"/>
        <v>#NUM!</v>
      </c>
    </row>
    <row r="415" spans="2:108">
      <c r="B415" s="30">
        <f t="shared" si="320"/>
        <v>234</v>
      </c>
      <c r="C415" s="31">
        <f t="shared" si="321"/>
        <v>78505.237496213551</v>
      </c>
      <c r="D415" s="31"/>
      <c r="E415" s="31">
        <f t="shared" si="322"/>
        <v>1583582.1304523237</v>
      </c>
      <c r="F415" s="31">
        <f t="shared" si="323"/>
        <v>2129819.5645220745</v>
      </c>
      <c r="G415" s="31">
        <f t="shared" si="324"/>
        <v>892733.24858687329</v>
      </c>
      <c r="H415" s="31">
        <f t="shared" si="325"/>
        <v>-381938.72835691099</v>
      </c>
      <c r="I415" s="31">
        <f t="shared" si="326"/>
        <v>-1422194.7372495674</v>
      </c>
      <c r="J415" s="31">
        <f t="shared" si="327"/>
        <v>-1209675.3399731661</v>
      </c>
      <c r="K415" s="31">
        <f t="shared" si="328"/>
        <v>152642.63068546896</v>
      </c>
      <c r="L415" s="17"/>
      <c r="N415" s="32">
        <f t="shared" si="329"/>
        <v>154</v>
      </c>
      <c r="O415" s="32">
        <f t="shared" si="330"/>
        <v>74</v>
      </c>
      <c r="P415" s="32"/>
      <c r="Q415" s="32">
        <f t="shared" si="331"/>
        <v>-6</v>
      </c>
      <c r="R415" s="32">
        <f t="shared" si="332"/>
        <v>-86</v>
      </c>
      <c r="S415" s="32">
        <f t="shared" si="333"/>
        <v>-166</v>
      </c>
      <c r="T415" s="32">
        <f t="shared" si="334"/>
        <v>-246</v>
      </c>
      <c r="U415" s="32">
        <f t="shared" si="335"/>
        <v>-326</v>
      </c>
      <c r="V415" s="32">
        <f t="shared" si="336"/>
        <v>-406</v>
      </c>
      <c r="W415">
        <f t="shared" si="262"/>
        <v>154</v>
      </c>
      <c r="X415">
        <f t="shared" si="263"/>
        <v>74</v>
      </c>
      <c r="Y415">
        <f t="shared" si="264"/>
        <v>714</v>
      </c>
      <c r="Z415">
        <f t="shared" si="265"/>
        <v>634</v>
      </c>
      <c r="AA415">
        <f t="shared" si="266"/>
        <v>554</v>
      </c>
      <c r="AB415">
        <f t="shared" si="267"/>
        <v>474</v>
      </c>
      <c r="AC415">
        <f t="shared" si="268"/>
        <v>394</v>
      </c>
      <c r="AD415">
        <f t="shared" si="269"/>
        <v>314</v>
      </c>
      <c r="AF415">
        <f t="shared" si="312"/>
        <v>1.9131284146132708</v>
      </c>
      <c r="AG415">
        <f t="shared" si="313"/>
        <v>1.6990098255216373</v>
      </c>
      <c r="AH415">
        <f t="shared" si="314"/>
        <v>1.7335545601780508E-2</v>
      </c>
      <c r="AI415">
        <f t="shared" si="315"/>
        <v>1.9637193144912755</v>
      </c>
      <c r="AJ415">
        <f t="shared" si="316"/>
        <v>1.8246725203021388</v>
      </c>
      <c r="AK415">
        <f t="shared" si="317"/>
        <v>2.2059418740695955</v>
      </c>
      <c r="AL415">
        <f t="shared" si="318"/>
        <v>0.50878191278154383</v>
      </c>
      <c r="AM415">
        <f t="shared" si="319"/>
        <v>0.86194729606231468</v>
      </c>
      <c r="AO415">
        <f t="shared" si="270"/>
        <v>3.8144253126738997E-2</v>
      </c>
      <c r="AP415">
        <f t="shared" si="271"/>
        <v>3.387512325596527E-2</v>
      </c>
      <c r="AQ415">
        <f t="shared" si="272"/>
        <v>3.4563881570809829E-4</v>
      </c>
      <c r="AR415">
        <f t="shared" si="273"/>
        <v>3.9152942389893454E-2</v>
      </c>
      <c r="AS415">
        <f t="shared" si="274"/>
        <v>3.6380605690747123E-2</v>
      </c>
      <c r="AT415">
        <f t="shared" si="275"/>
        <v>4.3982413613564426E-2</v>
      </c>
      <c r="AU415">
        <f t="shared" si="276"/>
        <v>1.0144173239603834E-2</v>
      </c>
      <c r="AV415">
        <f t="shared" si="277"/>
        <v>1.7185639809523898E-2</v>
      </c>
      <c r="AX415" s="34">
        <f t="shared" si="278"/>
        <v>79460.142999999996</v>
      </c>
      <c r="AY415" s="34">
        <f t="shared" si="279"/>
        <v>79460.142999999996</v>
      </c>
      <c r="AZ415" s="34">
        <f t="shared" si="280"/>
        <v>0</v>
      </c>
      <c r="BA415" s="34">
        <f t="shared" si="281"/>
        <v>0</v>
      </c>
      <c r="BB415" s="34">
        <f t="shared" si="282"/>
        <v>0</v>
      </c>
      <c r="BC415" s="34">
        <f t="shared" si="283"/>
        <v>5216533.6985917706</v>
      </c>
      <c r="BD415" s="34">
        <f t="shared" si="284"/>
        <v>20558482.835127201</v>
      </c>
      <c r="BE415" s="34">
        <f t="shared" si="285"/>
        <v>172239.74616247244</v>
      </c>
      <c r="BG415" s="34">
        <f t="shared" si="286"/>
        <v>1584.288741376291</v>
      </c>
      <c r="BH415" s="34">
        <f t="shared" si="287"/>
        <v>1584.288741376291</v>
      </c>
      <c r="BI415" s="34">
        <f t="shared" si="288"/>
        <v>0</v>
      </c>
      <c r="BJ415" s="34">
        <f t="shared" si="289"/>
        <v>0</v>
      </c>
      <c r="BK415" s="34">
        <f t="shared" si="290"/>
        <v>0</v>
      </c>
      <c r="BL415" s="34">
        <f t="shared" si="291"/>
        <v>104008.0636110731</v>
      </c>
      <c r="BM415" s="34">
        <f t="shared" si="292"/>
        <v>409898.24163127615</v>
      </c>
      <c r="BN415" s="34">
        <f t="shared" si="293"/>
        <v>3434.1429597315891</v>
      </c>
      <c r="BP415" s="34">
        <f t="shared" si="294"/>
        <v>80089.526237589846</v>
      </c>
      <c r="BQ415" s="34">
        <f t="shared" si="295"/>
        <v>1585166.4191937</v>
      </c>
      <c r="BR415" s="34">
        <f t="shared" si="296"/>
        <v>2129819.5645220745</v>
      </c>
      <c r="BS415" s="34">
        <f t="shared" si="297"/>
        <v>892733.24858687329</v>
      </c>
      <c r="BT415" s="34">
        <f t="shared" si="298"/>
        <v>-381938.72835691099</v>
      </c>
      <c r="BU415" s="34">
        <f t="shared" si="299"/>
        <v>-1318186.6736384942</v>
      </c>
      <c r="BV415" s="34">
        <f t="shared" si="300"/>
        <v>-799777.09834188991</v>
      </c>
      <c r="BW415" s="34">
        <f t="shared" si="301"/>
        <v>156076.77364520056</v>
      </c>
      <c r="BY415" s="22" t="e">
        <f t="shared" si="337"/>
        <v>#NUM!</v>
      </c>
      <c r="BZ415" s="22" t="e">
        <f t="shared" si="338"/>
        <v>#NUM!</v>
      </c>
      <c r="CA415" s="22" t="e">
        <f t="shared" si="339"/>
        <v>#NUM!</v>
      </c>
      <c r="CB415" s="22" t="e">
        <f t="shared" si="340"/>
        <v>#NUM!</v>
      </c>
      <c r="CC415" s="22" t="e">
        <f t="shared" si="341"/>
        <v>#NUM!</v>
      </c>
      <c r="CD415" s="22" t="e">
        <f t="shared" si="342"/>
        <v>#NUM!</v>
      </c>
      <c r="CE415" s="22" t="e">
        <f t="shared" si="343"/>
        <v>#NUM!</v>
      </c>
      <c r="CF415" s="22" t="e">
        <f t="shared" si="344"/>
        <v>#NUM!</v>
      </c>
      <c r="CI415" s="44">
        <f t="shared" si="302"/>
        <v>234</v>
      </c>
      <c r="CJ415" s="45">
        <f t="shared" si="303"/>
        <v>4.0840704496667311</v>
      </c>
      <c r="CM415" t="e">
        <f t="shared" si="345"/>
        <v>#NUM!</v>
      </c>
      <c r="CN415" t="e">
        <f t="shared" si="346"/>
        <v>#NUM!</v>
      </c>
      <c r="CO415" t="e">
        <f t="shared" si="347"/>
        <v>#NUM!</v>
      </c>
      <c r="CP415" t="e">
        <f t="shared" si="348"/>
        <v>#NUM!</v>
      </c>
      <c r="CQ415" t="e">
        <f t="shared" si="349"/>
        <v>#NUM!</v>
      </c>
      <c r="CR415" t="e">
        <f t="shared" si="350"/>
        <v>#NUM!</v>
      </c>
      <c r="CS415" t="e">
        <f t="shared" si="351"/>
        <v>#NUM!</v>
      </c>
      <c r="CT415" t="e">
        <f t="shared" si="352"/>
        <v>#NUM!</v>
      </c>
      <c r="CW415" t="e">
        <f t="shared" si="304"/>
        <v>#NUM!</v>
      </c>
      <c r="CX415" t="e">
        <f t="shared" si="305"/>
        <v>#NUM!</v>
      </c>
      <c r="CY415" t="e">
        <f t="shared" si="306"/>
        <v>#NUM!</v>
      </c>
      <c r="CZ415" t="e">
        <f t="shared" si="307"/>
        <v>#NUM!</v>
      </c>
      <c r="DA415" t="e">
        <f t="shared" si="308"/>
        <v>#NUM!</v>
      </c>
      <c r="DB415" t="e">
        <f t="shared" si="309"/>
        <v>#NUM!</v>
      </c>
      <c r="DC415" t="e">
        <f t="shared" si="310"/>
        <v>#NUM!</v>
      </c>
      <c r="DD415" t="e">
        <f t="shared" si="311"/>
        <v>#NUM!</v>
      </c>
    </row>
    <row r="416" spans="2:108">
      <c r="B416" s="30">
        <f t="shared" si="320"/>
        <v>236</v>
      </c>
      <c r="C416" s="31">
        <f t="shared" si="321"/>
        <v>84120.847910337354</v>
      </c>
      <c r="D416" s="31"/>
      <c r="E416" s="31">
        <f t="shared" si="322"/>
        <v>1591043.0515081694</v>
      </c>
      <c r="F416" s="31">
        <f t="shared" si="323"/>
        <v>2184528.9247981785</v>
      </c>
      <c r="G416" s="31">
        <f t="shared" si="324"/>
        <v>965171.25315120083</v>
      </c>
      <c r="H416" s="31">
        <f t="shared" si="325"/>
        <v>-283484.74063234194</v>
      </c>
      <c r="I416" s="31">
        <f t="shared" si="326"/>
        <v>-1293466.9731429603</v>
      </c>
      <c r="J416" s="31">
        <f t="shared" si="327"/>
        <v>-1149318.491747862</v>
      </c>
      <c r="K416" s="31">
        <f t="shared" si="328"/>
        <v>145158.92620142089</v>
      </c>
      <c r="L416" s="17"/>
      <c r="N416" s="32">
        <f t="shared" si="329"/>
        <v>156</v>
      </c>
      <c r="O416" s="32">
        <f t="shared" si="330"/>
        <v>76</v>
      </c>
      <c r="P416" s="32"/>
      <c r="Q416" s="32">
        <f t="shared" si="331"/>
        <v>-4</v>
      </c>
      <c r="R416" s="32">
        <f t="shared" si="332"/>
        <v>-84</v>
      </c>
      <c r="S416" s="32">
        <f t="shared" si="333"/>
        <v>-164</v>
      </c>
      <c r="T416" s="32">
        <f t="shared" si="334"/>
        <v>-244</v>
      </c>
      <c r="U416" s="32">
        <f t="shared" si="335"/>
        <v>-324</v>
      </c>
      <c r="V416" s="32">
        <f t="shared" si="336"/>
        <v>-404</v>
      </c>
      <c r="W416">
        <f t="shared" si="262"/>
        <v>156</v>
      </c>
      <c r="X416">
        <f t="shared" si="263"/>
        <v>76</v>
      </c>
      <c r="Y416">
        <f t="shared" si="264"/>
        <v>716</v>
      </c>
      <c r="Z416">
        <f t="shared" si="265"/>
        <v>636</v>
      </c>
      <c r="AA416">
        <f t="shared" si="266"/>
        <v>556</v>
      </c>
      <c r="AB416">
        <f t="shared" si="267"/>
        <v>476</v>
      </c>
      <c r="AC416">
        <f t="shared" si="268"/>
        <v>396</v>
      </c>
      <c r="AD416">
        <f t="shared" si="269"/>
        <v>316</v>
      </c>
      <c r="AF416">
        <f t="shared" si="312"/>
        <v>1.8958329248871248</v>
      </c>
      <c r="AG416">
        <f t="shared" si="313"/>
        <v>1.7489721247095429</v>
      </c>
      <c r="AH416">
        <f t="shared" si="314"/>
        <v>7.7170425569268565E-3</v>
      </c>
      <c r="AI416">
        <f t="shared" si="315"/>
        <v>1.9257898664960409</v>
      </c>
      <c r="AJ416">
        <f t="shared" si="316"/>
        <v>1.836491586542337</v>
      </c>
      <c r="AK416">
        <f t="shared" si="317"/>
        <v>2.2037103235104425</v>
      </c>
      <c r="AL416">
        <f t="shared" si="318"/>
        <v>0.56400685050292421</v>
      </c>
      <c r="AM416">
        <f t="shared" si="319"/>
        <v>0.80016593063421115</v>
      </c>
      <c r="AO416">
        <f t="shared" si="270"/>
        <v>3.77994129513353E-2</v>
      </c>
      <c r="AP416">
        <f t="shared" si="271"/>
        <v>3.4871279380384437E-2</v>
      </c>
      <c r="AQ416">
        <f t="shared" si="272"/>
        <v>1.5386359976297706E-4</v>
      </c>
      <c r="AR416">
        <f t="shared" si="273"/>
        <v>3.8396699131868266E-2</v>
      </c>
      <c r="AS416">
        <f t="shared" si="274"/>
        <v>3.6616256079369337E-2</v>
      </c>
      <c r="AT416">
        <f t="shared" si="275"/>
        <v>4.3937920609988051E-2</v>
      </c>
      <c r="AU416">
        <f t="shared" si="276"/>
        <v>1.1245256673032713E-2</v>
      </c>
      <c r="AV416">
        <f t="shared" si="277"/>
        <v>1.5953833296482527E-2</v>
      </c>
      <c r="AX416" s="34">
        <f t="shared" si="278"/>
        <v>79460.142999999996</v>
      </c>
      <c r="AY416" s="34">
        <f t="shared" si="279"/>
        <v>79460.142999999996</v>
      </c>
      <c r="AZ416" s="34">
        <f t="shared" si="280"/>
        <v>0</v>
      </c>
      <c r="BA416" s="34">
        <f t="shared" si="281"/>
        <v>0</v>
      </c>
      <c r="BB416" s="34">
        <f t="shared" si="282"/>
        <v>0</v>
      </c>
      <c r="BC416" s="34">
        <f t="shared" si="283"/>
        <v>5222230.3547118986</v>
      </c>
      <c r="BD416" s="34">
        <f t="shared" si="284"/>
        <v>18996412.588659786</v>
      </c>
      <c r="BE416" s="34">
        <f t="shared" si="285"/>
        <v>185065.71492165831</v>
      </c>
      <c r="BG416" s="34">
        <f t="shared" si="286"/>
        <v>1584.288741376291</v>
      </c>
      <c r="BH416" s="34">
        <f t="shared" si="287"/>
        <v>1584.288741376291</v>
      </c>
      <c r="BI416" s="34">
        <f t="shared" si="288"/>
        <v>0</v>
      </c>
      <c r="BJ416" s="34">
        <f t="shared" si="289"/>
        <v>0</v>
      </c>
      <c r="BK416" s="34">
        <f t="shared" si="290"/>
        <v>0</v>
      </c>
      <c r="BL416" s="34">
        <f t="shared" si="291"/>
        <v>104121.64443051122</v>
      </c>
      <c r="BM416" s="34">
        <f t="shared" si="292"/>
        <v>378753.44108998828</v>
      </c>
      <c r="BN416" s="34">
        <f t="shared" si="293"/>
        <v>3689.8691280374051</v>
      </c>
      <c r="BP416" s="34">
        <f t="shared" si="294"/>
        <v>85705.136651713648</v>
      </c>
      <c r="BQ416" s="34">
        <f t="shared" si="295"/>
        <v>1592627.3402495456</v>
      </c>
      <c r="BR416" s="34">
        <f t="shared" si="296"/>
        <v>2184528.9247981785</v>
      </c>
      <c r="BS416" s="34">
        <f t="shared" si="297"/>
        <v>965171.25315120083</v>
      </c>
      <c r="BT416" s="34">
        <f t="shared" si="298"/>
        <v>-283484.74063234194</v>
      </c>
      <c r="BU416" s="34">
        <f t="shared" si="299"/>
        <v>-1189345.3287124492</v>
      </c>
      <c r="BV416" s="34">
        <f t="shared" si="300"/>
        <v>-770565.05065787374</v>
      </c>
      <c r="BW416" s="34">
        <f t="shared" si="301"/>
        <v>148848.79532945831</v>
      </c>
      <c r="BY416" s="22" t="e">
        <f t="shared" si="337"/>
        <v>#NUM!</v>
      </c>
      <c r="BZ416" s="22" t="e">
        <f t="shared" si="338"/>
        <v>#NUM!</v>
      </c>
      <c r="CA416" s="22" t="e">
        <f t="shared" si="339"/>
        <v>#NUM!</v>
      </c>
      <c r="CB416" s="22" t="e">
        <f t="shared" si="340"/>
        <v>#NUM!</v>
      </c>
      <c r="CC416" s="22" t="e">
        <f t="shared" si="341"/>
        <v>#NUM!</v>
      </c>
      <c r="CD416" s="22" t="e">
        <f t="shared" si="342"/>
        <v>#NUM!</v>
      </c>
      <c r="CE416" s="22" t="e">
        <f t="shared" si="343"/>
        <v>#NUM!</v>
      </c>
      <c r="CF416" s="22" t="e">
        <f t="shared" si="344"/>
        <v>#NUM!</v>
      </c>
      <c r="CI416" s="44">
        <f t="shared" si="302"/>
        <v>236</v>
      </c>
      <c r="CJ416" s="45">
        <f t="shared" si="303"/>
        <v>4.1189770347066181</v>
      </c>
      <c r="CM416" t="e">
        <f t="shared" si="345"/>
        <v>#NUM!</v>
      </c>
      <c r="CN416" t="e">
        <f t="shared" si="346"/>
        <v>#NUM!</v>
      </c>
      <c r="CO416" t="e">
        <f t="shared" si="347"/>
        <v>#NUM!</v>
      </c>
      <c r="CP416" t="e">
        <f t="shared" si="348"/>
        <v>#NUM!</v>
      </c>
      <c r="CQ416" t="e">
        <f t="shared" si="349"/>
        <v>#NUM!</v>
      </c>
      <c r="CR416" t="e">
        <f t="shared" si="350"/>
        <v>#NUM!</v>
      </c>
      <c r="CS416" t="e">
        <f t="shared" si="351"/>
        <v>#NUM!</v>
      </c>
      <c r="CT416" t="e">
        <f t="shared" si="352"/>
        <v>#NUM!</v>
      </c>
      <c r="CW416" t="e">
        <f t="shared" si="304"/>
        <v>#NUM!</v>
      </c>
      <c r="CX416" t="e">
        <f t="shared" si="305"/>
        <v>#NUM!</v>
      </c>
      <c r="CY416" t="e">
        <f t="shared" si="306"/>
        <v>#NUM!</v>
      </c>
      <c r="CZ416" t="e">
        <f t="shared" si="307"/>
        <v>#NUM!</v>
      </c>
      <c r="DA416" t="e">
        <f t="shared" si="308"/>
        <v>#NUM!</v>
      </c>
      <c r="DB416" t="e">
        <f t="shared" si="309"/>
        <v>#NUM!</v>
      </c>
      <c r="DC416" t="e">
        <f t="shared" si="310"/>
        <v>#NUM!</v>
      </c>
      <c r="DD416" t="e">
        <f t="shared" si="311"/>
        <v>#NUM!</v>
      </c>
    </row>
    <row r="417" spans="2:108">
      <c r="B417" s="30">
        <f t="shared" si="320"/>
        <v>238</v>
      </c>
      <c r="C417" s="31">
        <f t="shared" si="321"/>
        <v>90087.93357054962</v>
      </c>
      <c r="D417" s="31"/>
      <c r="E417" s="31">
        <f t="shared" si="322"/>
        <v>1591476.0838281629</v>
      </c>
      <c r="F417" s="31">
        <f t="shared" si="323"/>
        <v>2228942.6625283621</v>
      </c>
      <c r="G417" s="31">
        <f t="shared" si="324"/>
        <v>1032715.4421992439</v>
      </c>
      <c r="H417" s="31">
        <f t="shared" si="325"/>
        <v>-184290.37199173655</v>
      </c>
      <c r="I417" s="31">
        <f t="shared" si="326"/>
        <v>-1159227.6223949951</v>
      </c>
      <c r="J417" s="31">
        <f t="shared" si="327"/>
        <v>-1083931.9847315589</v>
      </c>
      <c r="K417" s="31">
        <f t="shared" si="328"/>
        <v>136885.23718477195</v>
      </c>
      <c r="L417" s="17"/>
      <c r="N417" s="32">
        <f t="shared" si="329"/>
        <v>158</v>
      </c>
      <c r="O417" s="32">
        <f t="shared" si="330"/>
        <v>78</v>
      </c>
      <c r="P417" s="32"/>
      <c r="Q417" s="32">
        <f t="shared" si="331"/>
        <v>-2</v>
      </c>
      <c r="R417" s="32">
        <f t="shared" si="332"/>
        <v>-82</v>
      </c>
      <c r="S417" s="32">
        <f t="shared" si="333"/>
        <v>-162</v>
      </c>
      <c r="T417" s="32">
        <f t="shared" si="334"/>
        <v>-242</v>
      </c>
      <c r="U417" s="32">
        <f t="shared" si="335"/>
        <v>-322</v>
      </c>
      <c r="V417" s="32">
        <f t="shared" si="336"/>
        <v>-402</v>
      </c>
      <c r="W417">
        <f t="shared" si="262"/>
        <v>158</v>
      </c>
      <c r="X417">
        <f t="shared" si="263"/>
        <v>78</v>
      </c>
      <c r="Y417">
        <f t="shared" si="264"/>
        <v>718</v>
      </c>
      <c r="Z417">
        <f t="shared" si="265"/>
        <v>638</v>
      </c>
      <c r="AA417">
        <f t="shared" si="266"/>
        <v>558</v>
      </c>
      <c r="AB417">
        <f t="shared" si="267"/>
        <v>478</v>
      </c>
      <c r="AC417">
        <f t="shared" si="268"/>
        <v>398</v>
      </c>
      <c r="AD417">
        <f t="shared" si="269"/>
        <v>318</v>
      </c>
      <c r="AF417">
        <f t="shared" si="312"/>
        <v>1.8794012947335377</v>
      </c>
      <c r="AG417">
        <f t="shared" si="313"/>
        <v>1.796747085997535</v>
      </c>
      <c r="AH417">
        <f t="shared" si="314"/>
        <v>1.9311162320931863E-3</v>
      </c>
      <c r="AI417">
        <f t="shared" si="315"/>
        <v>1.8852595288683751</v>
      </c>
      <c r="AJ417">
        <f t="shared" si="316"/>
        <v>1.8496191667506401</v>
      </c>
      <c r="AK417">
        <f t="shared" si="317"/>
        <v>2.1992936720671858</v>
      </c>
      <c r="AL417">
        <f t="shared" si="318"/>
        <v>0.62096881828417816</v>
      </c>
      <c r="AM417">
        <f t="shared" si="319"/>
        <v>0.73926338913791467</v>
      </c>
      <c r="AO417">
        <f t="shared" si="270"/>
        <v>3.7471796543008584E-2</v>
      </c>
      <c r="AP417">
        <f t="shared" si="271"/>
        <v>3.5823824020132372E-2</v>
      </c>
      <c r="AQ417">
        <f t="shared" si="272"/>
        <v>3.8502897041026466E-5</v>
      </c>
      <c r="AR417">
        <f t="shared" si="273"/>
        <v>3.758859893013957E-2</v>
      </c>
      <c r="AS417">
        <f t="shared" si="274"/>
        <v>3.6877995823853919E-2</v>
      </c>
      <c r="AT417">
        <f t="shared" si="275"/>
        <v>4.3849860723711047E-2</v>
      </c>
      <c r="AU417">
        <f t="shared" si="276"/>
        <v>1.2380973283088145E-2</v>
      </c>
      <c r="AV417">
        <f t="shared" si="277"/>
        <v>1.473954891224998E-2</v>
      </c>
      <c r="AX417" s="34">
        <f t="shared" si="278"/>
        <v>79460.142999999996</v>
      </c>
      <c r="AY417" s="34">
        <f t="shared" si="279"/>
        <v>79460.142999999996</v>
      </c>
      <c r="AZ417" s="34">
        <f t="shared" si="280"/>
        <v>0</v>
      </c>
      <c r="BA417" s="34">
        <f t="shared" si="281"/>
        <v>0</v>
      </c>
      <c r="BB417" s="34">
        <f t="shared" si="282"/>
        <v>0</v>
      </c>
      <c r="BC417" s="34">
        <f t="shared" si="283"/>
        <v>5233538.2826015623</v>
      </c>
      <c r="BD417" s="34">
        <f t="shared" si="284"/>
        <v>17596437.693698421</v>
      </c>
      <c r="BE417" s="34">
        <f t="shared" si="285"/>
        <v>199429.74749844804</v>
      </c>
      <c r="BG417" s="34">
        <f t="shared" si="286"/>
        <v>1584.288741376291</v>
      </c>
      <c r="BH417" s="34">
        <f t="shared" si="287"/>
        <v>1584.288741376291</v>
      </c>
      <c r="BI417" s="34">
        <f t="shared" si="288"/>
        <v>0</v>
      </c>
      <c r="BJ417" s="34">
        <f t="shared" si="289"/>
        <v>0</v>
      </c>
      <c r="BK417" s="34">
        <f t="shared" si="290"/>
        <v>0</v>
      </c>
      <c r="BL417" s="34">
        <f t="shared" si="291"/>
        <v>104347.10366286989</v>
      </c>
      <c r="BM417" s="34">
        <f t="shared" si="292"/>
        <v>350840.52298340062</v>
      </c>
      <c r="BN417" s="34">
        <f t="shared" si="293"/>
        <v>3976.2614529564562</v>
      </c>
      <c r="BP417" s="34">
        <f t="shared" si="294"/>
        <v>91672.222311925914</v>
      </c>
      <c r="BQ417" s="34">
        <f t="shared" si="295"/>
        <v>1593060.3725695391</v>
      </c>
      <c r="BR417" s="34">
        <f t="shared" si="296"/>
        <v>2228942.6625283621</v>
      </c>
      <c r="BS417" s="34">
        <f t="shared" si="297"/>
        <v>1032715.4421992439</v>
      </c>
      <c r="BT417" s="34">
        <f t="shared" si="298"/>
        <v>-184290.37199173655</v>
      </c>
      <c r="BU417" s="34">
        <f t="shared" si="299"/>
        <v>-1054880.5187321252</v>
      </c>
      <c r="BV417" s="34">
        <f t="shared" si="300"/>
        <v>-733091.46174815833</v>
      </c>
      <c r="BW417" s="34">
        <f t="shared" si="301"/>
        <v>140861.49863772839</v>
      </c>
      <c r="BY417" s="22" t="e">
        <f t="shared" si="337"/>
        <v>#NUM!</v>
      </c>
      <c r="BZ417" s="22" t="e">
        <f t="shared" si="338"/>
        <v>#NUM!</v>
      </c>
      <c r="CA417" s="22" t="e">
        <f t="shared" si="339"/>
        <v>#NUM!</v>
      </c>
      <c r="CB417" s="22" t="e">
        <f t="shared" si="340"/>
        <v>#NUM!</v>
      </c>
      <c r="CC417" s="22" t="e">
        <f t="shared" si="341"/>
        <v>#NUM!</v>
      </c>
      <c r="CD417" s="22" t="e">
        <f t="shared" si="342"/>
        <v>#NUM!</v>
      </c>
      <c r="CE417" s="22" t="e">
        <f t="shared" si="343"/>
        <v>#NUM!</v>
      </c>
      <c r="CF417" s="22" t="e">
        <f t="shared" si="344"/>
        <v>#NUM!</v>
      </c>
      <c r="CI417" s="44">
        <f t="shared" si="302"/>
        <v>238</v>
      </c>
      <c r="CJ417" s="45">
        <f t="shared" si="303"/>
        <v>4.1538836197465043</v>
      </c>
      <c r="CM417" t="e">
        <f t="shared" si="345"/>
        <v>#NUM!</v>
      </c>
      <c r="CN417" t="e">
        <f t="shared" si="346"/>
        <v>#NUM!</v>
      </c>
      <c r="CO417" t="e">
        <f t="shared" si="347"/>
        <v>#NUM!</v>
      </c>
      <c r="CP417" t="e">
        <f t="shared" si="348"/>
        <v>#NUM!</v>
      </c>
      <c r="CQ417" t="e">
        <f t="shared" si="349"/>
        <v>#NUM!</v>
      </c>
      <c r="CR417" t="e">
        <f t="shared" si="350"/>
        <v>#NUM!</v>
      </c>
      <c r="CS417" t="e">
        <f t="shared" si="351"/>
        <v>#NUM!</v>
      </c>
      <c r="CT417" t="e">
        <f t="shared" si="352"/>
        <v>#NUM!</v>
      </c>
      <c r="CW417" t="e">
        <f t="shared" si="304"/>
        <v>#NUM!</v>
      </c>
      <c r="CX417" t="e">
        <f t="shared" si="305"/>
        <v>#NUM!</v>
      </c>
      <c r="CY417" t="e">
        <f t="shared" si="306"/>
        <v>#NUM!</v>
      </c>
      <c r="CZ417" t="e">
        <f t="shared" si="307"/>
        <v>#NUM!</v>
      </c>
      <c r="DA417" t="e">
        <f t="shared" si="308"/>
        <v>#NUM!</v>
      </c>
      <c r="DB417" t="e">
        <f t="shared" si="309"/>
        <v>#NUM!</v>
      </c>
      <c r="DC417" t="e">
        <f t="shared" si="310"/>
        <v>#NUM!</v>
      </c>
      <c r="DD417" t="e">
        <f t="shared" si="311"/>
        <v>#NUM!</v>
      </c>
    </row>
    <row r="418" spans="2:108">
      <c r="B418" s="30">
        <f t="shared" si="320"/>
        <v>240</v>
      </c>
      <c r="C418" s="31">
        <f t="shared" si="321"/>
        <v>96369.341099744066</v>
      </c>
      <c r="D418" s="31"/>
      <c r="E418" s="31">
        <f t="shared" si="322"/>
        <v>1584889.919109955</v>
      </c>
      <c r="F418" s="31">
        <f t="shared" si="323"/>
        <v>2262869.0294683133</v>
      </c>
      <c r="G418" s="31">
        <f t="shared" si="324"/>
        <v>1095063.6827581222</v>
      </c>
      <c r="H418" s="31">
        <f t="shared" si="325"/>
        <v>-84822.250828567354</v>
      </c>
      <c r="I418" s="31">
        <f t="shared" si="326"/>
        <v>-1020132.1324061748</v>
      </c>
      <c r="J418" s="31">
        <f t="shared" si="327"/>
        <v>-1013853.2286048729</v>
      </c>
      <c r="K418" s="31">
        <f t="shared" si="328"/>
        <v>127834.4342295981</v>
      </c>
      <c r="L418" s="17"/>
      <c r="N418" s="32">
        <f t="shared" si="329"/>
        <v>160</v>
      </c>
      <c r="O418" s="32">
        <f t="shared" si="330"/>
        <v>80</v>
      </c>
      <c r="P418" s="32"/>
      <c r="Q418" s="32">
        <f t="shared" si="331"/>
        <v>0</v>
      </c>
      <c r="R418" s="32">
        <f t="shared" si="332"/>
        <v>-80</v>
      </c>
      <c r="S418" s="32">
        <f t="shared" si="333"/>
        <v>-160</v>
      </c>
      <c r="T418" s="32">
        <f t="shared" si="334"/>
        <v>-240</v>
      </c>
      <c r="U418" s="32">
        <f t="shared" si="335"/>
        <v>-320</v>
      </c>
      <c r="V418" s="32">
        <f t="shared" si="336"/>
        <v>-400</v>
      </c>
      <c r="W418">
        <f t="shared" si="262"/>
        <v>160</v>
      </c>
      <c r="X418">
        <f t="shared" si="263"/>
        <v>80</v>
      </c>
      <c r="Y418">
        <f t="shared" si="264"/>
        <v>0</v>
      </c>
      <c r="Z418">
        <f t="shared" si="265"/>
        <v>640</v>
      </c>
      <c r="AA418">
        <f t="shared" si="266"/>
        <v>560</v>
      </c>
      <c r="AB418">
        <f t="shared" si="267"/>
        <v>480</v>
      </c>
      <c r="AC418">
        <f t="shared" si="268"/>
        <v>400</v>
      </c>
      <c r="AD418">
        <f t="shared" si="269"/>
        <v>320</v>
      </c>
      <c r="AF418">
        <f t="shared" si="312"/>
        <v>1.8639580369829276</v>
      </c>
      <c r="AG418">
        <f t="shared" si="313"/>
        <v>1.842212823869253</v>
      </c>
      <c r="AH418">
        <f t="shared" si="314"/>
        <v>0</v>
      </c>
      <c r="AI418">
        <f t="shared" si="315"/>
        <v>1.8422128238692539</v>
      </c>
      <c r="AJ418">
        <f t="shared" si="316"/>
        <v>1.8639580369829267</v>
      </c>
      <c r="AK418">
        <f t="shared" si="317"/>
        <v>2.1928148209430454</v>
      </c>
      <c r="AL418">
        <f t="shared" si="318"/>
        <v>0.67945878103390966</v>
      </c>
      <c r="AM418">
        <f t="shared" si="319"/>
        <v>0.67945878103391055</v>
      </c>
      <c r="AO418">
        <f t="shared" si="270"/>
        <v>3.7163886458018387E-2</v>
      </c>
      <c r="AP418">
        <f t="shared" si="271"/>
        <v>3.6730327002747545E-2</v>
      </c>
      <c r="AQ418">
        <f t="shared" si="272"/>
        <v>0</v>
      </c>
      <c r="AR418">
        <f t="shared" si="273"/>
        <v>3.6730327002747566E-2</v>
      </c>
      <c r="AS418">
        <f t="shared" si="274"/>
        <v>3.7163886458018366E-2</v>
      </c>
      <c r="AT418">
        <f t="shared" si="275"/>
        <v>4.3720684378118144E-2</v>
      </c>
      <c r="AU418">
        <f t="shared" si="276"/>
        <v>1.3547155295470355E-2</v>
      </c>
      <c r="AV418">
        <f t="shared" si="277"/>
        <v>1.3547155295470374E-2</v>
      </c>
      <c r="AX418" s="34">
        <f t="shared" si="278"/>
        <v>79460.142999999996</v>
      </c>
      <c r="AY418" s="34">
        <f t="shared" si="279"/>
        <v>79460.142999999996</v>
      </c>
      <c r="AZ418" s="34">
        <f t="shared" si="280"/>
        <v>79460.142999999996</v>
      </c>
      <c r="BA418" s="34">
        <f t="shared" si="281"/>
        <v>0</v>
      </c>
      <c r="BB418" s="34">
        <f t="shared" si="282"/>
        <v>0</v>
      </c>
      <c r="BC418" s="34">
        <f t="shared" si="283"/>
        <v>5250206.2918418339</v>
      </c>
      <c r="BD418" s="34">
        <f t="shared" si="284"/>
        <v>16341663.788802205</v>
      </c>
      <c r="BE418" s="34">
        <f t="shared" si="285"/>
        <v>215535.91682225044</v>
      </c>
      <c r="BG418" s="34">
        <f t="shared" si="286"/>
        <v>1584.288741376291</v>
      </c>
      <c r="BH418" s="34">
        <f t="shared" si="287"/>
        <v>1584.288741376291</v>
      </c>
      <c r="BI418" s="34">
        <f t="shared" si="288"/>
        <v>1584.288741376291</v>
      </c>
      <c r="BJ418" s="34">
        <f t="shared" si="289"/>
        <v>0</v>
      </c>
      <c r="BK418" s="34">
        <f t="shared" si="290"/>
        <v>0</v>
      </c>
      <c r="BL418" s="34">
        <f t="shared" si="291"/>
        <v>104679.43303434507</v>
      </c>
      <c r="BM418" s="34">
        <f t="shared" si="292"/>
        <v>325822.64489450963</v>
      </c>
      <c r="BN418" s="34">
        <f t="shared" si="293"/>
        <v>4297.3887724278084</v>
      </c>
      <c r="BP418" s="34">
        <f t="shared" si="294"/>
        <v>97953.629841120361</v>
      </c>
      <c r="BQ418" s="34">
        <f t="shared" si="295"/>
        <v>1586474.2078513312</v>
      </c>
      <c r="BR418" s="34">
        <f t="shared" si="296"/>
        <v>2264453.3182096896</v>
      </c>
      <c r="BS418" s="34">
        <f t="shared" si="297"/>
        <v>1095063.6827581222</v>
      </c>
      <c r="BT418" s="34">
        <f t="shared" si="298"/>
        <v>-84822.250828567354</v>
      </c>
      <c r="BU418" s="34">
        <f t="shared" si="299"/>
        <v>-915452.69937182975</v>
      </c>
      <c r="BV418" s="34">
        <f t="shared" si="300"/>
        <v>-688030.58371036337</v>
      </c>
      <c r="BW418" s="34">
        <f t="shared" si="301"/>
        <v>132131.82300202592</v>
      </c>
      <c r="BY418" s="22" t="e">
        <f t="shared" si="337"/>
        <v>#NUM!</v>
      </c>
      <c r="BZ418" s="22" t="e">
        <f t="shared" si="338"/>
        <v>#NUM!</v>
      </c>
      <c r="CA418" s="22" t="e">
        <f t="shared" si="339"/>
        <v>#NUM!</v>
      </c>
      <c r="CB418" s="22" t="e">
        <f t="shared" si="340"/>
        <v>#NUM!</v>
      </c>
      <c r="CC418" s="22" t="e">
        <f t="shared" si="341"/>
        <v>#NUM!</v>
      </c>
      <c r="CD418" s="22" t="e">
        <f t="shared" si="342"/>
        <v>#NUM!</v>
      </c>
      <c r="CE418" s="22" t="e">
        <f t="shared" si="343"/>
        <v>#NUM!</v>
      </c>
      <c r="CF418" s="22" t="e">
        <f t="shared" si="344"/>
        <v>#NUM!</v>
      </c>
      <c r="CI418" s="44">
        <f t="shared" si="302"/>
        <v>240</v>
      </c>
      <c r="CJ418" s="45">
        <f t="shared" si="303"/>
        <v>4.1887902047863905</v>
      </c>
      <c r="CM418" t="e">
        <f t="shared" si="345"/>
        <v>#NUM!</v>
      </c>
      <c r="CN418" t="e">
        <f t="shared" si="346"/>
        <v>#NUM!</v>
      </c>
      <c r="CO418" t="e">
        <f t="shared" si="347"/>
        <v>#NUM!</v>
      </c>
      <c r="CP418" t="e">
        <f t="shared" si="348"/>
        <v>#NUM!</v>
      </c>
      <c r="CQ418" t="e">
        <f t="shared" si="349"/>
        <v>#NUM!</v>
      </c>
      <c r="CR418" t="e">
        <f t="shared" si="350"/>
        <v>#NUM!</v>
      </c>
      <c r="CS418" t="e">
        <f t="shared" si="351"/>
        <v>#NUM!</v>
      </c>
      <c r="CT418" t="e">
        <f t="shared" si="352"/>
        <v>#NUM!</v>
      </c>
      <c r="CW418" t="e">
        <f t="shared" si="304"/>
        <v>#NUM!</v>
      </c>
      <c r="CX418" t="e">
        <f t="shared" si="305"/>
        <v>#NUM!</v>
      </c>
      <c r="CY418" t="e">
        <f t="shared" si="306"/>
        <v>#NUM!</v>
      </c>
      <c r="CZ418" t="e">
        <f t="shared" si="307"/>
        <v>#NUM!</v>
      </c>
      <c r="DA418" t="e">
        <f t="shared" si="308"/>
        <v>#NUM!</v>
      </c>
      <c r="DB418" t="e">
        <f t="shared" si="309"/>
        <v>#NUM!</v>
      </c>
      <c r="DC418" t="e">
        <f t="shared" si="310"/>
        <v>#NUM!</v>
      </c>
      <c r="DD418" t="e">
        <f t="shared" si="311"/>
        <v>#NUM!</v>
      </c>
    </row>
    <row r="419" spans="2:108">
      <c r="B419" s="30">
        <f t="shared" si="320"/>
        <v>242</v>
      </c>
      <c r="C419" s="31">
        <f t="shared" si="321"/>
        <v>102925.46809222497</v>
      </c>
      <c r="D419" s="31"/>
      <c r="E419" s="31">
        <f t="shared" si="322"/>
        <v>1571326.5512245335</v>
      </c>
      <c r="F419" s="31">
        <f t="shared" si="323"/>
        <v>2286166.9177921698</v>
      </c>
      <c r="G419" s="31">
        <f t="shared" si="324"/>
        <v>1151939.3566097913</v>
      </c>
      <c r="H419" s="31">
        <f t="shared" si="325"/>
        <v>14452.421128455962</v>
      </c>
      <c r="I419" s="31">
        <f t="shared" si="326"/>
        <v>-876858.64487694099</v>
      </c>
      <c r="J419" s="31">
        <f t="shared" si="327"/>
        <v>-939441.77614647499</v>
      </c>
      <c r="K419" s="31">
        <f t="shared" si="328"/>
        <v>118023.30824050005</v>
      </c>
      <c r="L419" s="17"/>
      <c r="N419" s="32">
        <f t="shared" si="329"/>
        <v>162</v>
      </c>
      <c r="O419" s="32">
        <f t="shared" si="330"/>
        <v>82</v>
      </c>
      <c r="P419" s="32"/>
      <c r="Q419" s="32">
        <f t="shared" si="331"/>
        <v>2</v>
      </c>
      <c r="R419" s="32">
        <f t="shared" si="332"/>
        <v>-78</v>
      </c>
      <c r="S419" s="32">
        <f t="shared" si="333"/>
        <v>-158</v>
      </c>
      <c r="T419" s="32">
        <f t="shared" si="334"/>
        <v>-238</v>
      </c>
      <c r="U419" s="32">
        <f t="shared" si="335"/>
        <v>-318</v>
      </c>
      <c r="V419" s="32">
        <f t="shared" si="336"/>
        <v>-398</v>
      </c>
      <c r="W419">
        <f t="shared" si="262"/>
        <v>162</v>
      </c>
      <c r="X419">
        <f t="shared" si="263"/>
        <v>82</v>
      </c>
      <c r="Y419">
        <f t="shared" si="264"/>
        <v>2</v>
      </c>
      <c r="Z419">
        <f t="shared" si="265"/>
        <v>642</v>
      </c>
      <c r="AA419">
        <f t="shared" si="266"/>
        <v>562</v>
      </c>
      <c r="AB419">
        <f t="shared" si="267"/>
        <v>482</v>
      </c>
      <c r="AC419">
        <f t="shared" si="268"/>
        <v>402</v>
      </c>
      <c r="AD419">
        <f t="shared" si="269"/>
        <v>322</v>
      </c>
      <c r="AF419">
        <f t="shared" si="312"/>
        <v>1.8496191667506405</v>
      </c>
      <c r="AG419">
        <f t="shared" si="313"/>
        <v>1.8852595288683751</v>
      </c>
      <c r="AH419">
        <f t="shared" si="314"/>
        <v>1.9311162320931863E-3</v>
      </c>
      <c r="AI419">
        <f t="shared" si="315"/>
        <v>1.7967470859975365</v>
      </c>
      <c r="AJ419">
        <f t="shared" si="316"/>
        <v>1.8794012947335381</v>
      </c>
      <c r="AK419">
        <f t="shared" si="317"/>
        <v>2.1844048535868117</v>
      </c>
      <c r="AL419">
        <f t="shared" si="318"/>
        <v>0.73926338913791534</v>
      </c>
      <c r="AM419">
        <f t="shared" si="319"/>
        <v>0.62096881828417749</v>
      </c>
      <c r="AO419">
        <f t="shared" si="270"/>
        <v>3.6877995823853933E-2</v>
      </c>
      <c r="AP419">
        <f t="shared" si="271"/>
        <v>3.758859893013957E-2</v>
      </c>
      <c r="AQ419">
        <f t="shared" si="272"/>
        <v>3.8502897041026466E-5</v>
      </c>
      <c r="AR419">
        <f t="shared" si="273"/>
        <v>3.58238240201324E-2</v>
      </c>
      <c r="AS419">
        <f t="shared" si="274"/>
        <v>3.7471796543008598E-2</v>
      </c>
      <c r="AT419">
        <f t="shared" si="275"/>
        <v>4.3553005135484227E-2</v>
      </c>
      <c r="AU419">
        <f t="shared" si="276"/>
        <v>1.4739548912249994E-2</v>
      </c>
      <c r="AV419">
        <f t="shared" si="277"/>
        <v>1.2380973283088131E-2</v>
      </c>
      <c r="AX419" s="34">
        <f t="shared" si="278"/>
        <v>79460.142999999996</v>
      </c>
      <c r="AY419" s="34">
        <f t="shared" si="279"/>
        <v>79460.142999999996</v>
      </c>
      <c r="AZ419" s="34">
        <f t="shared" si="280"/>
        <v>79460.142999999996</v>
      </c>
      <c r="BA419" s="34">
        <f t="shared" si="281"/>
        <v>0</v>
      </c>
      <c r="BB419" s="34">
        <f t="shared" si="282"/>
        <v>0</v>
      </c>
      <c r="BC419" s="34">
        <f t="shared" si="283"/>
        <v>5271985.9619208993</v>
      </c>
      <c r="BD419" s="34">
        <f t="shared" si="284"/>
        <v>15216504.76087397</v>
      </c>
      <c r="BE419" s="34">
        <f t="shared" si="285"/>
        <v>233613.6654616055</v>
      </c>
      <c r="BG419" s="34">
        <f t="shared" si="286"/>
        <v>1584.288741376291</v>
      </c>
      <c r="BH419" s="34">
        <f t="shared" si="287"/>
        <v>1584.288741376291</v>
      </c>
      <c r="BI419" s="34">
        <f t="shared" si="288"/>
        <v>1584.288741376291</v>
      </c>
      <c r="BJ419" s="34">
        <f t="shared" si="289"/>
        <v>0</v>
      </c>
      <c r="BK419" s="34">
        <f t="shared" si="290"/>
        <v>0</v>
      </c>
      <c r="BL419" s="34">
        <f t="shared" si="291"/>
        <v>105113.67949797343</v>
      </c>
      <c r="BM419" s="34">
        <f t="shared" si="292"/>
        <v>303389.04846611415</v>
      </c>
      <c r="BN419" s="34">
        <f t="shared" si="293"/>
        <v>4657.8257482178069</v>
      </c>
      <c r="BP419" s="34">
        <f t="shared" si="294"/>
        <v>104509.75683360126</v>
      </c>
      <c r="BQ419" s="34">
        <f t="shared" si="295"/>
        <v>1572910.8399659097</v>
      </c>
      <c r="BR419" s="34">
        <f t="shared" si="296"/>
        <v>2287751.2065335461</v>
      </c>
      <c r="BS419" s="34">
        <f t="shared" si="297"/>
        <v>1151939.3566097913</v>
      </c>
      <c r="BT419" s="34">
        <f t="shared" si="298"/>
        <v>14452.421128455962</v>
      </c>
      <c r="BU419" s="34">
        <f t="shared" si="299"/>
        <v>-771744.96537896758</v>
      </c>
      <c r="BV419" s="34">
        <f t="shared" si="300"/>
        <v>-636052.7276803609</v>
      </c>
      <c r="BW419" s="34">
        <f t="shared" si="301"/>
        <v>122681.13398871785</v>
      </c>
      <c r="BY419" s="22" t="e">
        <f t="shared" si="337"/>
        <v>#NUM!</v>
      </c>
      <c r="BZ419" s="22" t="e">
        <f t="shared" si="338"/>
        <v>#NUM!</v>
      </c>
      <c r="CA419" s="22" t="e">
        <f t="shared" si="339"/>
        <v>#NUM!</v>
      </c>
      <c r="CB419" s="22" t="e">
        <f t="shared" si="340"/>
        <v>#NUM!</v>
      </c>
      <c r="CC419" s="22" t="e">
        <f t="shared" si="341"/>
        <v>#NUM!</v>
      </c>
      <c r="CD419" s="22" t="e">
        <f t="shared" si="342"/>
        <v>#NUM!</v>
      </c>
      <c r="CE419" s="22" t="e">
        <f t="shared" si="343"/>
        <v>#NUM!</v>
      </c>
      <c r="CF419" s="22" t="e">
        <f t="shared" si="344"/>
        <v>#NUM!</v>
      </c>
      <c r="CI419" s="44">
        <f t="shared" si="302"/>
        <v>242</v>
      </c>
      <c r="CJ419" s="45">
        <f t="shared" si="303"/>
        <v>4.2236967898262776</v>
      </c>
      <c r="CM419" t="e">
        <f t="shared" si="345"/>
        <v>#NUM!</v>
      </c>
      <c r="CN419" t="e">
        <f t="shared" si="346"/>
        <v>#NUM!</v>
      </c>
      <c r="CO419" t="e">
        <f t="shared" si="347"/>
        <v>#NUM!</v>
      </c>
      <c r="CP419" t="e">
        <f t="shared" si="348"/>
        <v>#NUM!</v>
      </c>
      <c r="CQ419" t="e">
        <f t="shared" si="349"/>
        <v>#NUM!</v>
      </c>
      <c r="CR419" t="e">
        <f t="shared" si="350"/>
        <v>#NUM!</v>
      </c>
      <c r="CS419" t="e">
        <f t="shared" si="351"/>
        <v>#NUM!</v>
      </c>
      <c r="CT419" t="e">
        <f t="shared" si="352"/>
        <v>#NUM!</v>
      </c>
      <c r="CW419" t="e">
        <f t="shared" si="304"/>
        <v>#NUM!</v>
      </c>
      <c r="CX419" t="e">
        <f t="shared" si="305"/>
        <v>#NUM!</v>
      </c>
      <c r="CY419" t="e">
        <f t="shared" si="306"/>
        <v>#NUM!</v>
      </c>
      <c r="CZ419" t="e">
        <f t="shared" si="307"/>
        <v>#NUM!</v>
      </c>
      <c r="DA419" t="e">
        <f t="shared" si="308"/>
        <v>#NUM!</v>
      </c>
      <c r="DB419" t="e">
        <f t="shared" si="309"/>
        <v>#NUM!</v>
      </c>
      <c r="DC419" t="e">
        <f t="shared" si="310"/>
        <v>#NUM!</v>
      </c>
      <c r="DD419" t="e">
        <f t="shared" si="311"/>
        <v>#NUM!</v>
      </c>
    </row>
    <row r="420" spans="2:108">
      <c r="B420" s="30">
        <f t="shared" si="320"/>
        <v>244</v>
      </c>
      <c r="C420" s="31">
        <f t="shared" si="321"/>
        <v>109714.46701778544</v>
      </c>
      <c r="D420" s="31"/>
      <c r="E420" s="31">
        <f t="shared" si="322"/>
        <v>1550861.0595564691</v>
      </c>
      <c r="F420" s="31">
        <f t="shared" si="323"/>
        <v>2298746.5180984642</v>
      </c>
      <c r="G420" s="31">
        <f t="shared" si="324"/>
        <v>1203092.6748859787</v>
      </c>
      <c r="H420" s="31">
        <f t="shared" si="325"/>
        <v>113068.12377972389</v>
      </c>
      <c r="I420" s="31">
        <f t="shared" si="326"/>
        <v>-730104.69138169265</v>
      </c>
      <c r="J420" s="31">
        <f t="shared" si="327"/>
        <v>-861077.5494320268</v>
      </c>
      <c r="K420" s="31">
        <f t="shared" si="328"/>
        <v>107472.52189435302</v>
      </c>
      <c r="L420" s="17"/>
      <c r="N420" s="32">
        <f t="shared" si="329"/>
        <v>164</v>
      </c>
      <c r="O420" s="32">
        <f t="shared" si="330"/>
        <v>84</v>
      </c>
      <c r="P420" s="32"/>
      <c r="Q420" s="32">
        <f t="shared" si="331"/>
        <v>4</v>
      </c>
      <c r="R420" s="32">
        <f t="shared" si="332"/>
        <v>-76</v>
      </c>
      <c r="S420" s="32">
        <f t="shared" si="333"/>
        <v>-156</v>
      </c>
      <c r="T420" s="32">
        <f t="shared" si="334"/>
        <v>-236</v>
      </c>
      <c r="U420" s="32">
        <f t="shared" si="335"/>
        <v>-316</v>
      </c>
      <c r="V420" s="32">
        <f t="shared" si="336"/>
        <v>-396</v>
      </c>
      <c r="W420">
        <f t="shared" si="262"/>
        <v>164</v>
      </c>
      <c r="X420">
        <f t="shared" si="263"/>
        <v>84</v>
      </c>
      <c r="Y420">
        <f t="shared" si="264"/>
        <v>4</v>
      </c>
      <c r="Z420">
        <f t="shared" si="265"/>
        <v>644</v>
      </c>
      <c r="AA420">
        <f t="shared" si="266"/>
        <v>564</v>
      </c>
      <c r="AB420">
        <f t="shared" si="267"/>
        <v>484</v>
      </c>
      <c r="AC420">
        <f t="shared" si="268"/>
        <v>404</v>
      </c>
      <c r="AD420">
        <f t="shared" si="269"/>
        <v>324</v>
      </c>
      <c r="AF420">
        <f t="shared" si="312"/>
        <v>1.836491586542337</v>
      </c>
      <c r="AG420">
        <f t="shared" si="313"/>
        <v>1.9257898664960413</v>
      </c>
      <c r="AH420">
        <f t="shared" si="314"/>
        <v>7.7170425569269554E-3</v>
      </c>
      <c r="AI420">
        <f t="shared" si="315"/>
        <v>1.7489721247095424</v>
      </c>
      <c r="AJ420">
        <f t="shared" si="316"/>
        <v>1.8958329248871248</v>
      </c>
      <c r="AK420">
        <f t="shared" si="317"/>
        <v>2.1742022758187214</v>
      </c>
      <c r="AL420">
        <f t="shared" si="318"/>
        <v>0.80016593063421038</v>
      </c>
      <c r="AM420">
        <f t="shared" si="319"/>
        <v>0.56400685050292487</v>
      </c>
      <c r="AO420">
        <f t="shared" si="270"/>
        <v>3.6616256079369337E-2</v>
      </c>
      <c r="AP420">
        <f t="shared" si="271"/>
        <v>3.8396699131868273E-2</v>
      </c>
      <c r="AQ420">
        <f t="shared" si="272"/>
        <v>1.5386359976297904E-4</v>
      </c>
      <c r="AR420">
        <f t="shared" si="273"/>
        <v>3.487127938038443E-2</v>
      </c>
      <c r="AS420">
        <f t="shared" si="274"/>
        <v>3.77994129513353E-2</v>
      </c>
      <c r="AT420">
        <f t="shared" si="275"/>
        <v>4.334958454648527E-2</v>
      </c>
      <c r="AU420">
        <f t="shared" si="276"/>
        <v>1.5953833296482513E-2</v>
      </c>
      <c r="AV420">
        <f t="shared" si="277"/>
        <v>1.1245256673032727E-2</v>
      </c>
      <c r="AX420" s="34">
        <f t="shared" si="278"/>
        <v>79460.142999999996</v>
      </c>
      <c r="AY420" s="34">
        <f t="shared" si="279"/>
        <v>79460.142999999996</v>
      </c>
      <c r="AZ420" s="34">
        <f t="shared" si="280"/>
        <v>79460.142999999996</v>
      </c>
      <c r="BA420" s="34">
        <f t="shared" si="281"/>
        <v>0</v>
      </c>
      <c r="BB420" s="34">
        <f t="shared" si="282"/>
        <v>0</v>
      </c>
      <c r="BC420" s="34">
        <f t="shared" si="283"/>
        <v>5298628.0447060456</v>
      </c>
      <c r="BD420" s="34">
        <f t="shared" si="284"/>
        <v>14206796.135824367</v>
      </c>
      <c r="BE420" s="34">
        <f t="shared" si="285"/>
        <v>253918.53130158765</v>
      </c>
      <c r="BG420" s="34">
        <f t="shared" si="286"/>
        <v>1584.288741376291</v>
      </c>
      <c r="BH420" s="34">
        <f t="shared" si="287"/>
        <v>1584.288741376291</v>
      </c>
      <c r="BI420" s="34">
        <f t="shared" si="288"/>
        <v>1584.288741376291</v>
      </c>
      <c r="BJ420" s="34">
        <f t="shared" si="289"/>
        <v>0</v>
      </c>
      <c r="BK420" s="34">
        <f t="shared" si="290"/>
        <v>0</v>
      </c>
      <c r="BL420" s="34">
        <f t="shared" si="291"/>
        <v>105644.87350555685</v>
      </c>
      <c r="BM420" s="34">
        <f t="shared" si="292"/>
        <v>283257.32020158513</v>
      </c>
      <c r="BN420" s="34">
        <f t="shared" si="293"/>
        <v>5062.6673345894769</v>
      </c>
      <c r="BP420" s="34">
        <f t="shared" si="294"/>
        <v>111298.75575916174</v>
      </c>
      <c r="BQ420" s="34">
        <f t="shared" si="295"/>
        <v>1552445.3482978453</v>
      </c>
      <c r="BR420" s="34">
        <f t="shared" si="296"/>
        <v>2300330.8068398405</v>
      </c>
      <c r="BS420" s="34">
        <f t="shared" si="297"/>
        <v>1203092.6748859787</v>
      </c>
      <c r="BT420" s="34">
        <f t="shared" si="298"/>
        <v>113068.12377972389</v>
      </c>
      <c r="BU420" s="34">
        <f t="shared" si="299"/>
        <v>-624459.81787613581</v>
      </c>
      <c r="BV420" s="34">
        <f t="shared" si="300"/>
        <v>-577820.22923044162</v>
      </c>
      <c r="BW420" s="34">
        <f t="shared" si="301"/>
        <v>112535.1892289425</v>
      </c>
      <c r="BY420" s="22" t="e">
        <f t="shared" si="337"/>
        <v>#NUM!</v>
      </c>
      <c r="BZ420" s="22" t="e">
        <f t="shared" si="338"/>
        <v>#NUM!</v>
      </c>
      <c r="CA420" s="22" t="e">
        <f t="shared" si="339"/>
        <v>#NUM!</v>
      </c>
      <c r="CB420" s="22" t="e">
        <f t="shared" si="340"/>
        <v>#NUM!</v>
      </c>
      <c r="CC420" s="22" t="e">
        <f t="shared" si="341"/>
        <v>#NUM!</v>
      </c>
      <c r="CD420" s="22" t="e">
        <f t="shared" si="342"/>
        <v>#NUM!</v>
      </c>
      <c r="CE420" s="22" t="e">
        <f t="shared" si="343"/>
        <v>#NUM!</v>
      </c>
      <c r="CF420" s="22" t="e">
        <f t="shared" si="344"/>
        <v>#NUM!</v>
      </c>
      <c r="CI420" s="44">
        <f t="shared" si="302"/>
        <v>244</v>
      </c>
      <c r="CJ420" s="45">
        <f t="shared" si="303"/>
        <v>4.2586033748661638</v>
      </c>
      <c r="CM420" t="e">
        <f t="shared" si="345"/>
        <v>#NUM!</v>
      </c>
      <c r="CN420" t="e">
        <f t="shared" si="346"/>
        <v>#NUM!</v>
      </c>
      <c r="CO420" t="e">
        <f t="shared" si="347"/>
        <v>#NUM!</v>
      </c>
      <c r="CP420" t="e">
        <f t="shared" si="348"/>
        <v>#NUM!</v>
      </c>
      <c r="CQ420" t="e">
        <f t="shared" si="349"/>
        <v>#NUM!</v>
      </c>
      <c r="CR420" t="e">
        <f t="shared" si="350"/>
        <v>#NUM!</v>
      </c>
      <c r="CS420" t="e">
        <f t="shared" si="351"/>
        <v>#NUM!</v>
      </c>
      <c r="CT420" t="e">
        <f t="shared" si="352"/>
        <v>#NUM!</v>
      </c>
      <c r="CW420" t="e">
        <f t="shared" si="304"/>
        <v>#NUM!</v>
      </c>
      <c r="CX420" t="e">
        <f t="shared" si="305"/>
        <v>#NUM!</v>
      </c>
      <c r="CY420" t="e">
        <f t="shared" si="306"/>
        <v>#NUM!</v>
      </c>
      <c r="CZ420" t="e">
        <f t="shared" si="307"/>
        <v>#NUM!</v>
      </c>
      <c r="DA420" t="e">
        <f t="shared" si="308"/>
        <v>#NUM!</v>
      </c>
      <c r="DB420" t="e">
        <f t="shared" si="309"/>
        <v>#NUM!</v>
      </c>
      <c r="DC420" t="e">
        <f t="shared" si="310"/>
        <v>#NUM!</v>
      </c>
      <c r="DD420" t="e">
        <f t="shared" si="311"/>
        <v>#NUM!</v>
      </c>
    </row>
    <row r="421" spans="2:108">
      <c r="B421" s="30">
        <f t="shared" si="320"/>
        <v>246</v>
      </c>
      <c r="C421" s="31">
        <f t="shared" si="321"/>
        <v>116692.46116850266</v>
      </c>
      <c r="D421" s="31"/>
      <c r="E421" s="31">
        <f t="shared" si="322"/>
        <v>1523601.2322595634</v>
      </c>
      <c r="F421" s="31">
        <f t="shared" si="323"/>
        <v>2300569.7280831039</v>
      </c>
      <c r="G421" s="31">
        <f t="shared" si="324"/>
        <v>1248301.8617491038</v>
      </c>
      <c r="H421" s="31">
        <f t="shared" si="325"/>
        <v>210563.2645258033</v>
      </c>
      <c r="I421" s="31">
        <f t="shared" si="326"/>
        <v>-580583.79565284215</v>
      </c>
      <c r="J421" s="31">
        <f t="shared" si="327"/>
        <v>-779158.96769649186</v>
      </c>
      <c r="K421" s="31">
        <f t="shared" si="328"/>
        <v>96206.542035031045</v>
      </c>
      <c r="L421" s="17"/>
      <c r="N421" s="32">
        <f t="shared" si="329"/>
        <v>166</v>
      </c>
      <c r="O421" s="32">
        <f t="shared" si="330"/>
        <v>86</v>
      </c>
      <c r="P421" s="32"/>
      <c r="Q421" s="32">
        <f t="shared" si="331"/>
        <v>6</v>
      </c>
      <c r="R421" s="32">
        <f t="shared" si="332"/>
        <v>-74</v>
      </c>
      <c r="S421" s="32">
        <f t="shared" si="333"/>
        <v>-154</v>
      </c>
      <c r="T421" s="32">
        <f t="shared" si="334"/>
        <v>-234</v>
      </c>
      <c r="U421" s="32">
        <f t="shared" si="335"/>
        <v>-314</v>
      </c>
      <c r="V421" s="32">
        <f t="shared" si="336"/>
        <v>-394</v>
      </c>
      <c r="W421">
        <f t="shared" si="262"/>
        <v>166</v>
      </c>
      <c r="X421">
        <f t="shared" si="263"/>
        <v>86</v>
      </c>
      <c r="Y421">
        <f t="shared" si="264"/>
        <v>6</v>
      </c>
      <c r="Z421">
        <f t="shared" si="265"/>
        <v>646</v>
      </c>
      <c r="AA421">
        <f t="shared" si="266"/>
        <v>566</v>
      </c>
      <c r="AB421">
        <f t="shared" si="267"/>
        <v>486</v>
      </c>
      <c r="AC421">
        <f t="shared" si="268"/>
        <v>406</v>
      </c>
      <c r="AD421">
        <f t="shared" si="269"/>
        <v>326</v>
      </c>
      <c r="AF421">
        <f t="shared" si="312"/>
        <v>1.8246725203021383</v>
      </c>
      <c r="AG421">
        <f t="shared" si="313"/>
        <v>1.9637193144912761</v>
      </c>
      <c r="AH421">
        <f t="shared" si="314"/>
        <v>1.7335545601780158E-2</v>
      </c>
      <c r="AI421">
        <f t="shared" si="315"/>
        <v>1.6990098255216373</v>
      </c>
      <c r="AJ421">
        <f t="shared" si="316"/>
        <v>1.9131284146132708</v>
      </c>
      <c r="AK421">
        <f t="shared" si="317"/>
        <v>2.1623522222147149</v>
      </c>
      <c r="AL421">
        <f t="shared" si="318"/>
        <v>0.86194729606231391</v>
      </c>
      <c r="AM421">
        <f t="shared" si="319"/>
        <v>0.50878191278154306</v>
      </c>
      <c r="AO421">
        <f t="shared" si="270"/>
        <v>3.6380605690747116E-2</v>
      </c>
      <c r="AP421">
        <f t="shared" si="271"/>
        <v>3.9152942389893468E-2</v>
      </c>
      <c r="AQ421">
        <f t="shared" si="272"/>
        <v>3.456388157080913E-4</v>
      </c>
      <c r="AR421">
        <f t="shared" si="273"/>
        <v>3.387512325596527E-2</v>
      </c>
      <c r="AS421">
        <f t="shared" si="274"/>
        <v>3.8144253126738997E-2</v>
      </c>
      <c r="AT421">
        <f t="shared" si="275"/>
        <v>4.3113316326963774E-2</v>
      </c>
      <c r="AU421">
        <f t="shared" si="276"/>
        <v>1.7185639809523885E-2</v>
      </c>
      <c r="AV421">
        <f t="shared" si="277"/>
        <v>1.0144173239603819E-2</v>
      </c>
      <c r="AX421" s="34">
        <f t="shared" si="278"/>
        <v>79460.142999999996</v>
      </c>
      <c r="AY421" s="34">
        <f t="shared" si="279"/>
        <v>79460.142999999996</v>
      </c>
      <c r="AZ421" s="34">
        <f t="shared" si="280"/>
        <v>79460.142999999996</v>
      </c>
      <c r="BA421" s="34">
        <f t="shared" si="281"/>
        <v>0</v>
      </c>
      <c r="BB421" s="34">
        <f t="shared" si="282"/>
        <v>0</v>
      </c>
      <c r="BC421" s="34">
        <f t="shared" si="283"/>
        <v>5329878.9587199995</v>
      </c>
      <c r="BD421" s="34">
        <f t="shared" si="284"/>
        <v>13299801.974126812</v>
      </c>
      <c r="BE421" s="34">
        <f t="shared" si="285"/>
        <v>276731.33258496749</v>
      </c>
      <c r="BG421" s="34">
        <f t="shared" si="286"/>
        <v>1584.288741376291</v>
      </c>
      <c r="BH421" s="34">
        <f t="shared" si="287"/>
        <v>1584.288741376291</v>
      </c>
      <c r="BI421" s="34">
        <f t="shared" si="288"/>
        <v>1584.288741376291</v>
      </c>
      <c r="BJ421" s="34">
        <f t="shared" si="289"/>
        <v>0</v>
      </c>
      <c r="BK421" s="34">
        <f t="shared" si="290"/>
        <v>0</v>
      </c>
      <c r="BL421" s="34">
        <f t="shared" si="291"/>
        <v>106267.95910999663</v>
      </c>
      <c r="BM421" s="34">
        <f t="shared" si="292"/>
        <v>265173.52894951723</v>
      </c>
      <c r="BN421" s="34">
        <f t="shared" si="293"/>
        <v>5517.5125295259277</v>
      </c>
      <c r="BP421" s="34">
        <f t="shared" si="294"/>
        <v>118276.74990987896</v>
      </c>
      <c r="BQ421" s="34">
        <f t="shared" si="295"/>
        <v>1525185.5210009397</v>
      </c>
      <c r="BR421" s="34">
        <f t="shared" si="296"/>
        <v>2302154.0168244801</v>
      </c>
      <c r="BS421" s="34">
        <f t="shared" si="297"/>
        <v>1248301.8617491038</v>
      </c>
      <c r="BT421" s="34">
        <f t="shared" si="298"/>
        <v>210563.2645258033</v>
      </c>
      <c r="BU421" s="34">
        <f t="shared" si="299"/>
        <v>-474315.83654284553</v>
      </c>
      <c r="BV421" s="34">
        <f t="shared" si="300"/>
        <v>-513985.43874697463</v>
      </c>
      <c r="BW421" s="34">
        <f t="shared" si="301"/>
        <v>101724.05456455698</v>
      </c>
      <c r="BY421" s="22" t="e">
        <f t="shared" si="337"/>
        <v>#NUM!</v>
      </c>
      <c r="BZ421" s="22" t="e">
        <f t="shared" si="338"/>
        <v>#NUM!</v>
      </c>
      <c r="CA421" s="22" t="e">
        <f t="shared" si="339"/>
        <v>#NUM!</v>
      </c>
      <c r="CB421" s="22" t="e">
        <f t="shared" si="340"/>
        <v>#NUM!</v>
      </c>
      <c r="CC421" s="22" t="e">
        <f t="shared" si="341"/>
        <v>#NUM!</v>
      </c>
      <c r="CD421" s="22" t="e">
        <f t="shared" si="342"/>
        <v>#NUM!</v>
      </c>
      <c r="CE421" s="22" t="e">
        <f t="shared" si="343"/>
        <v>#NUM!</v>
      </c>
      <c r="CF421" s="22" t="e">
        <f t="shared" si="344"/>
        <v>#NUM!</v>
      </c>
      <c r="CI421" s="44">
        <f t="shared" si="302"/>
        <v>246</v>
      </c>
      <c r="CJ421" s="45">
        <f t="shared" si="303"/>
        <v>4.2935099599060509</v>
      </c>
      <c r="CM421" t="e">
        <f t="shared" si="345"/>
        <v>#NUM!</v>
      </c>
      <c r="CN421" t="e">
        <f t="shared" si="346"/>
        <v>#NUM!</v>
      </c>
      <c r="CO421" t="e">
        <f t="shared" si="347"/>
        <v>#NUM!</v>
      </c>
      <c r="CP421" t="e">
        <f t="shared" si="348"/>
        <v>#NUM!</v>
      </c>
      <c r="CQ421" t="e">
        <f t="shared" si="349"/>
        <v>#NUM!</v>
      </c>
      <c r="CR421" t="e">
        <f t="shared" si="350"/>
        <v>#NUM!</v>
      </c>
      <c r="CS421" t="e">
        <f t="shared" si="351"/>
        <v>#NUM!</v>
      </c>
      <c r="CT421" t="e">
        <f t="shared" si="352"/>
        <v>#NUM!</v>
      </c>
      <c r="CW421" t="e">
        <f t="shared" si="304"/>
        <v>#NUM!</v>
      </c>
      <c r="CX421" t="e">
        <f t="shared" si="305"/>
        <v>#NUM!</v>
      </c>
      <c r="CY421" t="e">
        <f t="shared" si="306"/>
        <v>#NUM!</v>
      </c>
      <c r="CZ421" t="e">
        <f t="shared" si="307"/>
        <v>#NUM!</v>
      </c>
      <c r="DA421" t="e">
        <f t="shared" si="308"/>
        <v>#NUM!</v>
      </c>
      <c r="DB421" t="e">
        <f t="shared" si="309"/>
        <v>#NUM!</v>
      </c>
      <c r="DC421" t="e">
        <f t="shared" si="310"/>
        <v>#NUM!</v>
      </c>
      <c r="DD421" t="e">
        <f t="shared" si="311"/>
        <v>#NUM!</v>
      </c>
    </row>
    <row r="422" spans="2:108">
      <c r="B422" s="30">
        <f t="shared" si="320"/>
        <v>248</v>
      </c>
      <c r="C422" s="31">
        <f t="shared" si="321"/>
        <v>123813.77158147452</v>
      </c>
      <c r="D422" s="31"/>
      <c r="E422" s="31">
        <f t="shared" si="322"/>
        <v>1489687.0312767189</v>
      </c>
      <c r="F422" s="31">
        <f t="shared" si="323"/>
        <v>2291650.3099235315</v>
      </c>
      <c r="G422" s="31">
        <f t="shared" si="324"/>
        <v>1287374.2014328921</v>
      </c>
      <c r="H422" s="31">
        <f t="shared" si="325"/>
        <v>306482.40413045377</v>
      </c>
      <c r="I422" s="31">
        <f t="shared" si="326"/>
        <v>-429021.99912761827</v>
      </c>
      <c r="J422" s="31">
        <f t="shared" si="327"/>
        <v>-694100.98600655235</v>
      </c>
      <c r="K422" s="31">
        <f t="shared" si="328"/>
        <v>84253.553290195166</v>
      </c>
      <c r="L422" s="17"/>
      <c r="N422" s="32">
        <f t="shared" si="329"/>
        <v>168</v>
      </c>
      <c r="O422" s="32">
        <f t="shared" si="330"/>
        <v>88</v>
      </c>
      <c r="P422" s="32"/>
      <c r="Q422" s="32">
        <f t="shared" si="331"/>
        <v>8</v>
      </c>
      <c r="R422" s="32">
        <f t="shared" si="332"/>
        <v>-72</v>
      </c>
      <c r="S422" s="32">
        <f t="shared" si="333"/>
        <v>-152</v>
      </c>
      <c r="T422" s="32">
        <f t="shared" si="334"/>
        <v>-232</v>
      </c>
      <c r="U422" s="32">
        <f t="shared" si="335"/>
        <v>-312</v>
      </c>
      <c r="V422" s="32">
        <f t="shared" si="336"/>
        <v>-392</v>
      </c>
      <c r="W422">
        <f t="shared" si="262"/>
        <v>168</v>
      </c>
      <c r="X422">
        <f t="shared" si="263"/>
        <v>88</v>
      </c>
      <c r="Y422">
        <f t="shared" si="264"/>
        <v>8</v>
      </c>
      <c r="Z422">
        <f t="shared" si="265"/>
        <v>648</v>
      </c>
      <c r="AA422">
        <f t="shared" si="266"/>
        <v>568</v>
      </c>
      <c r="AB422">
        <f t="shared" si="267"/>
        <v>488</v>
      </c>
      <c r="AC422">
        <f t="shared" si="268"/>
        <v>408</v>
      </c>
      <c r="AD422">
        <f t="shared" si="269"/>
        <v>328</v>
      </c>
      <c r="AF422">
        <f t="shared" si="312"/>
        <v>1.814248999215784</v>
      </c>
      <c r="AG422">
        <f t="shared" si="313"/>
        <v>1.9989764370180392</v>
      </c>
      <c r="AH422">
        <f t="shared" si="314"/>
        <v>3.0749682056067203E-2</v>
      </c>
      <c r="AI422">
        <f t="shared" si="315"/>
        <v>1.6469936912733909</v>
      </c>
      <c r="AJ422">
        <f t="shared" si="316"/>
        <v>1.9311554141476297</v>
      </c>
      <c r="AK422">
        <f t="shared" si="317"/>
        <v>2.1490056327602707</v>
      </c>
      <c r="AL422">
        <f t="shared" si="318"/>
        <v>0.92438695139691596</v>
      </c>
      <c r="AM422">
        <f t="shared" si="319"/>
        <v>0.4554977907204214</v>
      </c>
      <c r="AO422">
        <f t="shared" si="270"/>
        <v>3.617277989936124E-2</v>
      </c>
      <c r="AP422">
        <f t="shared" si="271"/>
        <v>3.9855904405359195E-2</v>
      </c>
      <c r="AQ422">
        <f t="shared" si="272"/>
        <v>6.1309196338002849E-4</v>
      </c>
      <c r="AR422">
        <f t="shared" si="273"/>
        <v>3.2838017447341016E-2</v>
      </c>
      <c r="AS422">
        <f t="shared" si="274"/>
        <v>3.8503678258947488E-2</v>
      </c>
      <c r="AT422">
        <f t="shared" si="275"/>
        <v>4.2847209941924327E-2</v>
      </c>
      <c r="AU422">
        <f t="shared" si="276"/>
        <v>1.8430571409534042E-2</v>
      </c>
      <c r="AV422">
        <f t="shared" si="277"/>
        <v>9.0817860919296042E-3</v>
      </c>
      <c r="AX422" s="34">
        <f t="shared" si="278"/>
        <v>79460.142999999996</v>
      </c>
      <c r="AY422" s="34">
        <f t="shared" si="279"/>
        <v>79460.142999999996</v>
      </c>
      <c r="AZ422" s="34">
        <f t="shared" si="280"/>
        <v>79460.142999999996</v>
      </c>
      <c r="BA422" s="34">
        <f t="shared" si="281"/>
        <v>0</v>
      </c>
      <c r="BB422" s="34">
        <f t="shared" si="282"/>
        <v>0</v>
      </c>
      <c r="BC422" s="34">
        <f t="shared" si="283"/>
        <v>5365477.3832405386</v>
      </c>
      <c r="BD422" s="34">
        <f t="shared" si="284"/>
        <v>12484157.341964556</v>
      </c>
      <c r="BE422" s="34">
        <f t="shared" si="285"/>
        <v>302354.8332975037</v>
      </c>
      <c r="BG422" s="34">
        <f t="shared" si="286"/>
        <v>1584.288741376291</v>
      </c>
      <c r="BH422" s="34">
        <f t="shared" si="287"/>
        <v>1584.288741376291</v>
      </c>
      <c r="BI422" s="34">
        <f t="shared" si="288"/>
        <v>1584.288741376291</v>
      </c>
      <c r="BJ422" s="34">
        <f t="shared" si="289"/>
        <v>0</v>
      </c>
      <c r="BK422" s="34">
        <f t="shared" si="290"/>
        <v>0</v>
      </c>
      <c r="BL422" s="34">
        <f t="shared" si="291"/>
        <v>106977.72605791948</v>
      </c>
      <c r="BM422" s="34">
        <f t="shared" si="292"/>
        <v>248911.07888447432</v>
      </c>
      <c r="BN422" s="34">
        <f t="shared" si="293"/>
        <v>6028.397888661495</v>
      </c>
      <c r="BP422" s="34">
        <f t="shared" si="294"/>
        <v>125398.06032285081</v>
      </c>
      <c r="BQ422" s="34">
        <f t="shared" si="295"/>
        <v>1491271.3200180952</v>
      </c>
      <c r="BR422" s="34">
        <f t="shared" si="296"/>
        <v>2293234.5986649077</v>
      </c>
      <c r="BS422" s="34">
        <f t="shared" si="297"/>
        <v>1287374.2014328921</v>
      </c>
      <c r="BT422" s="34">
        <f t="shared" si="298"/>
        <v>306482.40413045377</v>
      </c>
      <c r="BU422" s="34">
        <f t="shared" si="299"/>
        <v>-322044.27306969877</v>
      </c>
      <c r="BV422" s="34">
        <f t="shared" si="300"/>
        <v>-445189.907122078</v>
      </c>
      <c r="BW422" s="34">
        <f t="shared" si="301"/>
        <v>90281.95117885666</v>
      </c>
      <c r="BY422" s="22" t="e">
        <f t="shared" si="337"/>
        <v>#NUM!</v>
      </c>
      <c r="BZ422" s="22" t="e">
        <f t="shared" si="338"/>
        <v>#NUM!</v>
      </c>
      <c r="CA422" s="22" t="e">
        <f t="shared" si="339"/>
        <v>#NUM!</v>
      </c>
      <c r="CB422" s="22" t="e">
        <f t="shared" si="340"/>
        <v>#NUM!</v>
      </c>
      <c r="CC422" s="22" t="e">
        <f t="shared" si="341"/>
        <v>#NUM!</v>
      </c>
      <c r="CD422" s="22" t="e">
        <f t="shared" si="342"/>
        <v>#NUM!</v>
      </c>
      <c r="CE422" s="22" t="e">
        <f t="shared" si="343"/>
        <v>#NUM!</v>
      </c>
      <c r="CF422" s="22" t="e">
        <f t="shared" si="344"/>
        <v>#NUM!</v>
      </c>
      <c r="CI422" s="44">
        <f t="shared" si="302"/>
        <v>248</v>
      </c>
      <c r="CJ422" s="45">
        <f t="shared" si="303"/>
        <v>4.3284165449459371</v>
      </c>
      <c r="CM422" t="e">
        <f t="shared" si="345"/>
        <v>#NUM!</v>
      </c>
      <c r="CN422" t="e">
        <f t="shared" si="346"/>
        <v>#NUM!</v>
      </c>
      <c r="CO422" t="e">
        <f t="shared" si="347"/>
        <v>#NUM!</v>
      </c>
      <c r="CP422" t="e">
        <f t="shared" si="348"/>
        <v>#NUM!</v>
      </c>
      <c r="CQ422" t="e">
        <f t="shared" si="349"/>
        <v>#NUM!</v>
      </c>
      <c r="CR422" t="e">
        <f t="shared" si="350"/>
        <v>#NUM!</v>
      </c>
      <c r="CS422" t="e">
        <f t="shared" si="351"/>
        <v>#NUM!</v>
      </c>
      <c r="CT422" t="e">
        <f t="shared" si="352"/>
        <v>#NUM!</v>
      </c>
      <c r="CW422" t="e">
        <f t="shared" si="304"/>
        <v>#NUM!</v>
      </c>
      <c r="CX422" t="e">
        <f t="shared" si="305"/>
        <v>#NUM!</v>
      </c>
      <c r="CY422" t="e">
        <f t="shared" si="306"/>
        <v>#NUM!</v>
      </c>
      <c r="CZ422" t="e">
        <f t="shared" si="307"/>
        <v>#NUM!</v>
      </c>
      <c r="DA422" t="e">
        <f t="shared" si="308"/>
        <v>#NUM!</v>
      </c>
      <c r="DB422" t="e">
        <f t="shared" si="309"/>
        <v>#NUM!</v>
      </c>
      <c r="DC422" t="e">
        <f t="shared" si="310"/>
        <v>#NUM!</v>
      </c>
      <c r="DD422" t="e">
        <f t="shared" si="311"/>
        <v>#NUM!</v>
      </c>
    </row>
    <row r="423" spans="2:108">
      <c r="B423" s="30">
        <f t="shared" si="320"/>
        <v>250</v>
      </c>
      <c r="C423" s="31">
        <f t="shared" si="321"/>
        <v>131031.15381592199</v>
      </c>
      <c r="D423" s="31"/>
      <c r="E423" s="31">
        <f t="shared" si="322"/>
        <v>1449289.9017423932</v>
      </c>
      <c r="F423" s="31">
        <f t="shared" si="323"/>
        <v>2272053.7956417385</v>
      </c>
      <c r="G423" s="31">
        <f t="shared" si="324"/>
        <v>1320146.9435823855</v>
      </c>
      <c r="H423" s="31">
        <f t="shared" si="325"/>
        <v>400378.45175946475</v>
      </c>
      <c r="I423" s="31">
        <f t="shared" si="326"/>
        <v>-276154.32668254228</v>
      </c>
      <c r="J423" s="31">
        <f t="shared" si="327"/>
        <v>-606333.05432316044</v>
      </c>
      <c r="K423" s="31">
        <f t="shared" si="328"/>
        <v>71645.353291006264</v>
      </c>
      <c r="L423" s="17"/>
      <c r="N423" s="32">
        <f t="shared" si="329"/>
        <v>170</v>
      </c>
      <c r="O423" s="32">
        <f t="shared" si="330"/>
        <v>90</v>
      </c>
      <c r="P423" s="32"/>
      <c r="Q423" s="32">
        <f t="shared" si="331"/>
        <v>10</v>
      </c>
      <c r="R423" s="32">
        <f t="shared" si="332"/>
        <v>-70</v>
      </c>
      <c r="S423" s="32">
        <f t="shared" si="333"/>
        <v>-150</v>
      </c>
      <c r="T423" s="32">
        <f t="shared" si="334"/>
        <v>-230</v>
      </c>
      <c r="U423" s="32">
        <f t="shared" si="335"/>
        <v>-310</v>
      </c>
      <c r="V423" s="32">
        <f t="shared" si="336"/>
        <v>-390</v>
      </c>
      <c r="W423">
        <f t="shared" si="262"/>
        <v>170</v>
      </c>
      <c r="X423">
        <f t="shared" si="263"/>
        <v>90</v>
      </c>
      <c r="Y423">
        <f t="shared" si="264"/>
        <v>10</v>
      </c>
      <c r="Z423">
        <f t="shared" si="265"/>
        <v>650</v>
      </c>
      <c r="AA423">
        <f t="shared" si="266"/>
        <v>570</v>
      </c>
      <c r="AB423">
        <f t="shared" si="267"/>
        <v>490</v>
      </c>
      <c r="AC423">
        <f t="shared" si="268"/>
        <v>410</v>
      </c>
      <c r="AD423">
        <f t="shared" si="269"/>
        <v>330</v>
      </c>
      <c r="AF423">
        <f t="shared" si="312"/>
        <v>1.8052974018232977</v>
      </c>
      <c r="AG423">
        <f t="shared" si="313"/>
        <v>2.0315030945907266</v>
      </c>
      <c r="AH423">
        <f t="shared" si="314"/>
        <v>4.790796657301255E-2</v>
      </c>
      <c r="AI423">
        <f t="shared" si="315"/>
        <v>1.5930683256217</v>
      </c>
      <c r="AJ423">
        <f t="shared" si="316"/>
        <v>1.9497744401743466</v>
      </c>
      <c r="AK423">
        <f t="shared" si="317"/>
        <v>2.1343184039267231</v>
      </c>
      <c r="AL423">
        <f t="shared" si="318"/>
        <v>0.98726391444109363</v>
      </c>
      <c r="AM423">
        <f t="shared" si="319"/>
        <v>0.4043521071210171</v>
      </c>
      <c r="AO423">
        <f t="shared" si="270"/>
        <v>3.5994301552471665E-2</v>
      </c>
      <c r="AP423">
        <f t="shared" si="271"/>
        <v>4.0504425984121149E-2</v>
      </c>
      <c r="AQ423">
        <f t="shared" si="272"/>
        <v>9.5519651989369651E-4</v>
      </c>
      <c r="AR423">
        <f t="shared" si="273"/>
        <v>3.176284508480734E-2</v>
      </c>
      <c r="AS423">
        <f t="shared" si="274"/>
        <v>3.8874907307824474E-2</v>
      </c>
      <c r="AT423">
        <f t="shared" si="275"/>
        <v>4.2554373679560609E-2</v>
      </c>
      <c r="AU423">
        <f t="shared" si="276"/>
        <v>1.9684222118957304E-2</v>
      </c>
      <c r="AV423">
        <f t="shared" si="277"/>
        <v>8.0620354642906601E-3</v>
      </c>
      <c r="AX423" s="34">
        <f t="shared" si="278"/>
        <v>79460.142999999996</v>
      </c>
      <c r="AY423" s="34">
        <f t="shared" si="279"/>
        <v>79460.142999999996</v>
      </c>
      <c r="AZ423" s="34">
        <f t="shared" si="280"/>
        <v>79460.142999999996</v>
      </c>
      <c r="BA423" s="34">
        <f t="shared" si="281"/>
        <v>0</v>
      </c>
      <c r="BB423" s="34">
        <f t="shared" si="282"/>
        <v>0</v>
      </c>
      <c r="BC423" s="34">
        <f t="shared" si="283"/>
        <v>5405150.9714742405</v>
      </c>
      <c r="BD423" s="34">
        <f t="shared" si="284"/>
        <v>11749774.889878102</v>
      </c>
      <c r="BE423" s="34">
        <f t="shared" si="285"/>
        <v>331106.49760405871</v>
      </c>
      <c r="BG423" s="34">
        <f t="shared" si="286"/>
        <v>1584.288741376291</v>
      </c>
      <c r="BH423" s="34">
        <f t="shared" si="287"/>
        <v>1584.288741376291</v>
      </c>
      <c r="BI423" s="34">
        <f t="shared" si="288"/>
        <v>1584.288741376291</v>
      </c>
      <c r="BJ423" s="34">
        <f t="shared" si="289"/>
        <v>0</v>
      </c>
      <c r="BK423" s="34">
        <f t="shared" si="290"/>
        <v>0</v>
      </c>
      <c r="BL423" s="34">
        <f t="shared" si="291"/>
        <v>107768.74425642251</v>
      </c>
      <c r="BM423" s="34">
        <f t="shared" si="292"/>
        <v>234268.84685747075</v>
      </c>
      <c r="BN423" s="34">
        <f t="shared" si="293"/>
        <v>6601.6530620973854</v>
      </c>
      <c r="BP423" s="34">
        <f t="shared" si="294"/>
        <v>132615.44255729829</v>
      </c>
      <c r="BQ423" s="34">
        <f t="shared" si="295"/>
        <v>1450874.1904837694</v>
      </c>
      <c r="BR423" s="34">
        <f t="shared" si="296"/>
        <v>2273638.0843831147</v>
      </c>
      <c r="BS423" s="34">
        <f t="shared" si="297"/>
        <v>1320146.9435823855</v>
      </c>
      <c r="BT423" s="34">
        <f t="shared" si="298"/>
        <v>400378.45175946475</v>
      </c>
      <c r="BU423" s="34">
        <f t="shared" si="299"/>
        <v>-168385.58242611977</v>
      </c>
      <c r="BV423" s="34">
        <f t="shared" si="300"/>
        <v>-372064.20746568969</v>
      </c>
      <c r="BW423" s="34">
        <f t="shared" si="301"/>
        <v>78247.006353103643</v>
      </c>
      <c r="BY423" s="22" t="e">
        <f t="shared" si="337"/>
        <v>#NUM!</v>
      </c>
      <c r="BZ423" s="22" t="e">
        <f t="shared" si="338"/>
        <v>#NUM!</v>
      </c>
      <c r="CA423" s="22" t="e">
        <f t="shared" si="339"/>
        <v>#NUM!</v>
      </c>
      <c r="CB423" s="22" t="e">
        <f t="shared" si="340"/>
        <v>#NUM!</v>
      </c>
      <c r="CC423" s="22" t="e">
        <f t="shared" si="341"/>
        <v>#NUM!</v>
      </c>
      <c r="CD423" s="22" t="e">
        <f t="shared" si="342"/>
        <v>#NUM!</v>
      </c>
      <c r="CE423" s="22" t="e">
        <f t="shared" si="343"/>
        <v>#NUM!</v>
      </c>
      <c r="CF423" s="22" t="e">
        <f t="shared" si="344"/>
        <v>#NUM!</v>
      </c>
      <c r="CI423" s="44">
        <f t="shared" si="302"/>
        <v>250</v>
      </c>
      <c r="CJ423" s="45">
        <f t="shared" si="303"/>
        <v>4.3633231299858242</v>
      </c>
      <c r="CM423" t="e">
        <f t="shared" si="345"/>
        <v>#NUM!</v>
      </c>
      <c r="CN423" t="e">
        <f t="shared" si="346"/>
        <v>#NUM!</v>
      </c>
      <c r="CO423" t="e">
        <f t="shared" si="347"/>
        <v>#NUM!</v>
      </c>
      <c r="CP423" t="e">
        <f t="shared" si="348"/>
        <v>#NUM!</v>
      </c>
      <c r="CQ423" t="e">
        <f t="shared" si="349"/>
        <v>#NUM!</v>
      </c>
      <c r="CR423" t="e">
        <f t="shared" si="350"/>
        <v>#NUM!</v>
      </c>
      <c r="CS423" t="e">
        <f t="shared" si="351"/>
        <v>#NUM!</v>
      </c>
      <c r="CT423" t="e">
        <f t="shared" si="352"/>
        <v>#NUM!</v>
      </c>
      <c r="CW423" t="e">
        <f t="shared" si="304"/>
        <v>#NUM!</v>
      </c>
      <c r="CX423" t="e">
        <f t="shared" si="305"/>
        <v>#NUM!</v>
      </c>
      <c r="CY423" t="e">
        <f t="shared" si="306"/>
        <v>#NUM!</v>
      </c>
      <c r="CZ423" t="e">
        <f t="shared" si="307"/>
        <v>#NUM!</v>
      </c>
      <c r="DA423" t="e">
        <f t="shared" si="308"/>
        <v>#NUM!</v>
      </c>
      <c r="DB423" t="e">
        <f t="shared" si="309"/>
        <v>#NUM!</v>
      </c>
      <c r="DC423" t="e">
        <f t="shared" si="310"/>
        <v>#NUM!</v>
      </c>
      <c r="DD423" t="e">
        <f t="shared" si="311"/>
        <v>#NUM!</v>
      </c>
    </row>
    <row r="424" spans="2:108">
      <c r="B424" s="30">
        <f t="shared" si="320"/>
        <v>252</v>
      </c>
      <c r="C424" s="31">
        <f t="shared" si="321"/>
        <v>138296.04341375935</v>
      </c>
      <c r="D424" s="31"/>
      <c r="E424" s="31">
        <f t="shared" si="322"/>
        <v>1402611.9291427864</v>
      </c>
      <c r="F424" s="31">
        <f t="shared" si="323"/>
        <v>2241897.1409407896</v>
      </c>
      <c r="G424" s="31">
        <f t="shared" si="324"/>
        <v>1346488.0625234516</v>
      </c>
      <c r="H424" s="31">
        <f t="shared" si="325"/>
        <v>491814.81853024155</v>
      </c>
      <c r="I424" s="31">
        <f t="shared" si="326"/>
        <v>-122721.2097707041</v>
      </c>
      <c r="J424" s="31">
        <f t="shared" si="327"/>
        <v>-516297.00692106917</v>
      </c>
      <c r="K424" s="31">
        <f t="shared" si="328"/>
        <v>58417.22996561513</v>
      </c>
      <c r="L424" s="17"/>
      <c r="N424" s="32">
        <f t="shared" si="329"/>
        <v>172</v>
      </c>
      <c r="O424" s="32">
        <f t="shared" si="330"/>
        <v>92</v>
      </c>
      <c r="P424" s="32"/>
      <c r="Q424" s="32">
        <f t="shared" si="331"/>
        <v>12</v>
      </c>
      <c r="R424" s="32">
        <f t="shared" si="332"/>
        <v>-68</v>
      </c>
      <c r="S424" s="32">
        <f t="shared" si="333"/>
        <v>-148</v>
      </c>
      <c r="T424" s="32">
        <f t="shared" si="334"/>
        <v>-228</v>
      </c>
      <c r="U424" s="32">
        <f t="shared" si="335"/>
        <v>-308</v>
      </c>
      <c r="V424" s="32">
        <f t="shared" si="336"/>
        <v>-388</v>
      </c>
      <c r="W424">
        <f t="shared" si="262"/>
        <v>172</v>
      </c>
      <c r="X424">
        <f t="shared" si="263"/>
        <v>92</v>
      </c>
      <c r="Y424">
        <f t="shared" si="264"/>
        <v>12</v>
      </c>
      <c r="Z424">
        <f t="shared" si="265"/>
        <v>652</v>
      </c>
      <c r="AA424">
        <f t="shared" si="266"/>
        <v>572</v>
      </c>
      <c r="AB424">
        <f t="shared" si="267"/>
        <v>492</v>
      </c>
      <c r="AC424">
        <f t="shared" si="268"/>
        <v>412</v>
      </c>
      <c r="AD424">
        <f t="shared" si="269"/>
        <v>332</v>
      </c>
      <c r="AF424">
        <f t="shared" si="312"/>
        <v>1.7978830507253993</v>
      </c>
      <c r="AG424">
        <f t="shared" si="313"/>
        <v>2.061254588883652</v>
      </c>
      <c r="AH424">
        <f t="shared" si="314"/>
        <v>6.8744605706307901E-2</v>
      </c>
      <c r="AI424">
        <f t="shared" si="315"/>
        <v>1.5373888611190569</v>
      </c>
      <c r="AJ424">
        <f t="shared" si="316"/>
        <v>1.9688396183115637</v>
      </c>
      <c r="AK424">
        <f t="shared" si="317"/>
        <v>2.1184505184442983</v>
      </c>
      <c r="AL424">
        <f t="shared" si="318"/>
        <v>1.0503577300416331</v>
      </c>
      <c r="AM424">
        <f t="shared" si="319"/>
        <v>0.35553543469087501</v>
      </c>
      <c r="AO424">
        <f t="shared" si="270"/>
        <v>3.584647306229375E-2</v>
      </c>
      <c r="AP424">
        <f t="shared" si="271"/>
        <v>4.1097615923980715E-2</v>
      </c>
      <c r="AQ424">
        <f t="shared" si="272"/>
        <v>1.37064068524085E-3</v>
      </c>
      <c r="AR424">
        <f t="shared" si="273"/>
        <v>3.0652699225424754E-2</v>
      </c>
      <c r="AS424">
        <f t="shared" si="274"/>
        <v>3.9255031807161542E-2</v>
      </c>
      <c r="AT424">
        <f t="shared" si="275"/>
        <v>4.2237997300534284E-2</v>
      </c>
      <c r="AU424">
        <f t="shared" si="276"/>
        <v>2.0942196468517769E-2</v>
      </c>
      <c r="AV424">
        <f t="shared" si="277"/>
        <v>7.088721025094038E-3</v>
      </c>
      <c r="AX424" s="34">
        <f t="shared" si="278"/>
        <v>79460.142999999996</v>
      </c>
      <c r="AY424" s="34">
        <f t="shared" si="279"/>
        <v>79460.142999999996</v>
      </c>
      <c r="AZ424" s="34">
        <f t="shared" si="280"/>
        <v>79460.142999999996</v>
      </c>
      <c r="BA424" s="34">
        <f t="shared" si="281"/>
        <v>0</v>
      </c>
      <c r="BB424" s="34">
        <f t="shared" si="282"/>
        <v>0</v>
      </c>
      <c r="BC424" s="34">
        <f t="shared" si="283"/>
        <v>5448613.2139531141</v>
      </c>
      <c r="BD424" s="34">
        <f t="shared" si="284"/>
        <v>11087734.341873571</v>
      </c>
      <c r="BE424" s="34">
        <f t="shared" si="285"/>
        <v>363305.43112627848</v>
      </c>
      <c r="BG424" s="34">
        <f t="shared" si="286"/>
        <v>1584.288741376291</v>
      </c>
      <c r="BH424" s="34">
        <f t="shared" si="287"/>
        <v>1584.288741376291</v>
      </c>
      <c r="BI424" s="34">
        <f t="shared" si="288"/>
        <v>1584.288741376291</v>
      </c>
      <c r="BJ424" s="34">
        <f t="shared" si="289"/>
        <v>0</v>
      </c>
      <c r="BK424" s="34">
        <f t="shared" si="290"/>
        <v>0</v>
      </c>
      <c r="BL424" s="34">
        <f t="shared" si="291"/>
        <v>108635.30123498528</v>
      </c>
      <c r="BM424" s="34">
        <f t="shared" si="292"/>
        <v>221068.97901255425</v>
      </c>
      <c r="BN424" s="34">
        <f t="shared" si="293"/>
        <v>7243.6404275565237</v>
      </c>
      <c r="BP424" s="34">
        <f t="shared" si="294"/>
        <v>139880.33215513563</v>
      </c>
      <c r="BQ424" s="34">
        <f t="shared" si="295"/>
        <v>1404196.2178841627</v>
      </c>
      <c r="BR424" s="34">
        <f t="shared" si="296"/>
        <v>2243481.4296821658</v>
      </c>
      <c r="BS424" s="34">
        <f t="shared" si="297"/>
        <v>1346488.0625234516</v>
      </c>
      <c r="BT424" s="34">
        <f t="shared" si="298"/>
        <v>491814.81853024155</v>
      </c>
      <c r="BU424" s="34">
        <f t="shared" si="299"/>
        <v>-14085.908535718816</v>
      </c>
      <c r="BV424" s="34">
        <f t="shared" si="300"/>
        <v>-295228.02790851495</v>
      </c>
      <c r="BW424" s="34">
        <f t="shared" si="301"/>
        <v>65660.870393171659</v>
      </c>
      <c r="BY424" s="22" t="e">
        <f t="shared" si="337"/>
        <v>#NUM!</v>
      </c>
      <c r="BZ424" s="22" t="e">
        <f t="shared" si="338"/>
        <v>#NUM!</v>
      </c>
      <c r="CA424" s="22" t="e">
        <f t="shared" si="339"/>
        <v>#NUM!</v>
      </c>
      <c r="CB424" s="22" t="e">
        <f t="shared" si="340"/>
        <v>#NUM!</v>
      </c>
      <c r="CC424" s="22" t="e">
        <f t="shared" si="341"/>
        <v>#NUM!</v>
      </c>
      <c r="CD424" s="22" t="e">
        <f t="shared" si="342"/>
        <v>#NUM!</v>
      </c>
      <c r="CE424" s="22" t="e">
        <f t="shared" si="343"/>
        <v>#NUM!</v>
      </c>
      <c r="CF424" s="22" t="e">
        <f t="shared" si="344"/>
        <v>#NUM!</v>
      </c>
      <c r="CI424" s="44">
        <f t="shared" si="302"/>
        <v>252</v>
      </c>
      <c r="CJ424" s="45">
        <f t="shared" si="303"/>
        <v>4.3982297150257104</v>
      </c>
      <c r="CM424" t="e">
        <f t="shared" si="345"/>
        <v>#NUM!</v>
      </c>
      <c r="CN424" t="e">
        <f t="shared" si="346"/>
        <v>#NUM!</v>
      </c>
      <c r="CO424" t="e">
        <f t="shared" si="347"/>
        <v>#NUM!</v>
      </c>
      <c r="CP424" t="e">
        <f t="shared" si="348"/>
        <v>#NUM!</v>
      </c>
      <c r="CQ424" t="e">
        <f t="shared" si="349"/>
        <v>#NUM!</v>
      </c>
      <c r="CR424" t="e">
        <f t="shared" si="350"/>
        <v>#NUM!</v>
      </c>
      <c r="CS424" t="e">
        <f t="shared" si="351"/>
        <v>#NUM!</v>
      </c>
      <c r="CT424" t="e">
        <f t="shared" si="352"/>
        <v>#NUM!</v>
      </c>
      <c r="CW424" t="e">
        <f t="shared" si="304"/>
        <v>#NUM!</v>
      </c>
      <c r="CX424" t="e">
        <f t="shared" si="305"/>
        <v>#NUM!</v>
      </c>
      <c r="CY424" t="e">
        <f t="shared" si="306"/>
        <v>#NUM!</v>
      </c>
      <c r="CZ424" t="e">
        <f t="shared" si="307"/>
        <v>#NUM!</v>
      </c>
      <c r="DA424" t="e">
        <f t="shared" si="308"/>
        <v>#NUM!</v>
      </c>
      <c r="DB424" t="e">
        <f t="shared" si="309"/>
        <v>#NUM!</v>
      </c>
      <c r="DC424" t="e">
        <f t="shared" si="310"/>
        <v>#NUM!</v>
      </c>
      <c r="DD424" t="e">
        <f t="shared" si="311"/>
        <v>#NUM!</v>
      </c>
    </row>
    <row r="425" spans="2:108">
      <c r="B425" s="30">
        <f t="shared" si="320"/>
        <v>254</v>
      </c>
      <c r="C425" s="31">
        <f t="shared" si="321"/>
        <v>145558.8088291421</v>
      </c>
      <c r="D425" s="31"/>
      <c r="E425" s="31">
        <f t="shared" si="322"/>
        <v>1349884.8483492136</v>
      </c>
      <c r="F425" s="31">
        <f t="shared" si="323"/>
        <v>2201348.12923411</v>
      </c>
      <c r="G425" s="31">
        <f t="shared" si="324"/>
        <v>1366296.8668037283</v>
      </c>
      <c r="H425" s="31">
        <f t="shared" si="325"/>
        <v>580367.51911035064</v>
      </c>
      <c r="I425" s="31">
        <f t="shared" si="326"/>
        <v>30535.115617165491</v>
      </c>
      <c r="J425" s="31">
        <f t="shared" si="327"/>
        <v>-424444.89247015433</v>
      </c>
      <c r="K425" s="31">
        <f t="shared" si="328"/>
        <v>44607.821464992696</v>
      </c>
      <c r="L425" s="17"/>
      <c r="N425" s="32">
        <f t="shared" si="329"/>
        <v>174</v>
      </c>
      <c r="O425" s="32">
        <f t="shared" si="330"/>
        <v>94</v>
      </c>
      <c r="P425" s="32"/>
      <c r="Q425" s="32">
        <f t="shared" si="331"/>
        <v>14</v>
      </c>
      <c r="R425" s="32">
        <f t="shared" si="332"/>
        <v>-66</v>
      </c>
      <c r="S425" s="32">
        <f t="shared" si="333"/>
        <v>-146</v>
      </c>
      <c r="T425" s="32">
        <f t="shared" si="334"/>
        <v>-226</v>
      </c>
      <c r="U425" s="32">
        <f t="shared" si="335"/>
        <v>-306</v>
      </c>
      <c r="V425" s="32">
        <f t="shared" si="336"/>
        <v>-386</v>
      </c>
      <c r="W425">
        <f t="shared" si="262"/>
        <v>174</v>
      </c>
      <c r="X425">
        <f t="shared" si="263"/>
        <v>94</v>
      </c>
      <c r="Y425">
        <f t="shared" si="264"/>
        <v>14</v>
      </c>
      <c r="Z425">
        <f t="shared" si="265"/>
        <v>654</v>
      </c>
      <c r="AA425">
        <f t="shared" si="266"/>
        <v>574</v>
      </c>
      <c r="AB425">
        <f t="shared" si="267"/>
        <v>494</v>
      </c>
      <c r="AC425">
        <f t="shared" si="268"/>
        <v>414</v>
      </c>
      <c r="AD425">
        <f t="shared" si="269"/>
        <v>334</v>
      </c>
      <c r="AF425">
        <f t="shared" si="312"/>
        <v>1.7920598678864639</v>
      </c>
      <c r="AG425">
        <f t="shared" si="313"/>
        <v>2.0881997418876677</v>
      </c>
      <c r="AH425">
        <f t="shared" si="314"/>
        <v>9.3179796762622724E-2</v>
      </c>
      <c r="AI425">
        <f t="shared" si="315"/>
        <v>1.4801203345008298</v>
      </c>
      <c r="AJ425">
        <f t="shared" si="316"/>
        <v>1.9881994610060156</v>
      </c>
      <c r="AK425">
        <f t="shared" si="317"/>
        <v>2.1015651581463954</v>
      </c>
      <c r="AL425">
        <f t="shared" si="318"/>
        <v>1.1134494394987959</v>
      </c>
      <c r="AM425">
        <f t="shared" si="319"/>
        <v>0.30923043899240793</v>
      </c>
      <c r="AO425">
        <f t="shared" si="270"/>
        <v>3.5730369533374842E-2</v>
      </c>
      <c r="AP425">
        <f t="shared" si="271"/>
        <v>4.1634852592922073E-2</v>
      </c>
      <c r="AQ425">
        <f t="shared" si="272"/>
        <v>1.8578333408581225E-3</v>
      </c>
      <c r="AR425">
        <f t="shared" si="273"/>
        <v>2.9510870397398786E-2</v>
      </c>
      <c r="AS425">
        <f t="shared" si="274"/>
        <v>3.9641031374462045E-2</v>
      </c>
      <c r="AT425">
        <f t="shared" si="275"/>
        <v>4.1901334349725733E-2</v>
      </c>
      <c r="AU425">
        <f t="shared" si="276"/>
        <v>2.2200128825462649E-2</v>
      </c>
      <c r="AV425">
        <f t="shared" si="277"/>
        <v>6.1654847888521916E-3</v>
      </c>
      <c r="AX425" s="34">
        <f t="shared" si="278"/>
        <v>79460.142999999996</v>
      </c>
      <c r="AY425" s="34">
        <f t="shared" si="279"/>
        <v>79460.142999999996</v>
      </c>
      <c r="AZ425" s="34">
        <f t="shared" si="280"/>
        <v>79460.142999999996</v>
      </c>
      <c r="BA425" s="34">
        <f t="shared" si="281"/>
        <v>0</v>
      </c>
      <c r="BB425" s="34">
        <f t="shared" si="282"/>
        <v>0</v>
      </c>
      <c r="BC425" s="34">
        <f t="shared" si="283"/>
        <v>5495560.4957229719</v>
      </c>
      <c r="BD425" s="34">
        <f t="shared" si="284"/>
        <v>10490166.887991877</v>
      </c>
      <c r="BE425" s="34">
        <f t="shared" si="285"/>
        <v>399251.03513697279</v>
      </c>
      <c r="BG425" s="34">
        <f t="shared" si="286"/>
        <v>1584.288741376291</v>
      </c>
      <c r="BH425" s="34">
        <f t="shared" si="287"/>
        <v>1584.288741376291</v>
      </c>
      <c r="BI425" s="34">
        <f t="shared" si="288"/>
        <v>1584.288741376291</v>
      </c>
      <c r="BJ425" s="34">
        <f t="shared" si="289"/>
        <v>0</v>
      </c>
      <c r="BK425" s="34">
        <f t="shared" si="290"/>
        <v>0</v>
      </c>
      <c r="BL425" s="34">
        <f t="shared" si="291"/>
        <v>109571.34347123203</v>
      </c>
      <c r="BM425" s="34">
        <f t="shared" si="292"/>
        <v>209154.5857877942</v>
      </c>
      <c r="BN425" s="34">
        <f t="shared" si="293"/>
        <v>7960.3294943772753</v>
      </c>
      <c r="BP425" s="34">
        <f t="shared" si="294"/>
        <v>147143.09757051838</v>
      </c>
      <c r="BQ425" s="34">
        <f t="shared" si="295"/>
        <v>1351469.1370905899</v>
      </c>
      <c r="BR425" s="34">
        <f t="shared" si="296"/>
        <v>2202932.4179754863</v>
      </c>
      <c r="BS425" s="34">
        <f t="shared" si="297"/>
        <v>1366296.8668037283</v>
      </c>
      <c r="BT425" s="34">
        <f t="shared" si="298"/>
        <v>580367.51911035064</v>
      </c>
      <c r="BU425" s="34">
        <f t="shared" si="299"/>
        <v>140106.45908839753</v>
      </c>
      <c r="BV425" s="34">
        <f t="shared" si="300"/>
        <v>-215290.30668236013</v>
      </c>
      <c r="BW425" s="34">
        <f t="shared" si="301"/>
        <v>52568.150959369974</v>
      </c>
      <c r="BY425" s="22" t="e">
        <f t="shared" si="337"/>
        <v>#NUM!</v>
      </c>
      <c r="BZ425" s="22" t="e">
        <f t="shared" si="338"/>
        <v>#NUM!</v>
      </c>
      <c r="CA425" s="22" t="e">
        <f t="shared" si="339"/>
        <v>#NUM!</v>
      </c>
      <c r="CB425" s="22" t="e">
        <f t="shared" si="340"/>
        <v>#NUM!</v>
      </c>
      <c r="CC425" s="22" t="e">
        <f t="shared" si="341"/>
        <v>#NUM!</v>
      </c>
      <c r="CD425" s="22" t="e">
        <f t="shared" si="342"/>
        <v>#NUM!</v>
      </c>
      <c r="CE425" s="22" t="e">
        <f t="shared" si="343"/>
        <v>#NUM!</v>
      </c>
      <c r="CF425" s="22" t="e">
        <f t="shared" si="344"/>
        <v>#NUM!</v>
      </c>
      <c r="CI425" s="44">
        <f t="shared" si="302"/>
        <v>254</v>
      </c>
      <c r="CJ425" s="45">
        <f t="shared" si="303"/>
        <v>4.4331363000655974</v>
      </c>
      <c r="CM425" t="e">
        <f t="shared" si="345"/>
        <v>#NUM!</v>
      </c>
      <c r="CN425" t="e">
        <f t="shared" si="346"/>
        <v>#NUM!</v>
      </c>
      <c r="CO425" t="e">
        <f t="shared" si="347"/>
        <v>#NUM!</v>
      </c>
      <c r="CP425" t="e">
        <f t="shared" si="348"/>
        <v>#NUM!</v>
      </c>
      <c r="CQ425" t="e">
        <f t="shared" si="349"/>
        <v>#NUM!</v>
      </c>
      <c r="CR425" t="e">
        <f t="shared" si="350"/>
        <v>#NUM!</v>
      </c>
      <c r="CS425" t="e">
        <f t="shared" si="351"/>
        <v>#NUM!</v>
      </c>
      <c r="CT425" t="e">
        <f t="shared" si="352"/>
        <v>#NUM!</v>
      </c>
      <c r="CW425" t="e">
        <f t="shared" si="304"/>
        <v>#NUM!</v>
      </c>
      <c r="CX425" t="e">
        <f t="shared" si="305"/>
        <v>#NUM!</v>
      </c>
      <c r="CY425" t="e">
        <f t="shared" si="306"/>
        <v>#NUM!</v>
      </c>
      <c r="CZ425" t="e">
        <f t="shared" si="307"/>
        <v>#NUM!</v>
      </c>
      <c r="DA425" t="e">
        <f t="shared" si="308"/>
        <v>#NUM!</v>
      </c>
      <c r="DB425" t="e">
        <f t="shared" si="309"/>
        <v>#NUM!</v>
      </c>
      <c r="DC425" t="e">
        <f t="shared" si="310"/>
        <v>#NUM!</v>
      </c>
      <c r="DD425" t="e">
        <f t="shared" si="311"/>
        <v>#NUM!</v>
      </c>
    </row>
    <row r="426" spans="2:108">
      <c r="B426" s="30">
        <f t="shared" ref="B426:B442" si="353">B163</f>
        <v>256</v>
      </c>
      <c r="C426" s="31">
        <f t="shared" ref="C426:C442" si="354">-($J$25*((COS(C163-$F$25)+$K$25*COS(2*C163)-$L$25*COS(2*C163-$F$25)+$M$25*COS(2*(C163-$F$25)))))</f>
        <v>152769.0105748541</v>
      </c>
      <c r="D426" s="31"/>
      <c r="E426" s="31">
        <f t="shared" ref="E426:E442" si="355">-($J$26*((COS(C163-$F$26)+$K$26*COS(2*C163)-$L$26*COS(2*C163-$F$26)+$M$26*COS(2*(C163-$F$26)))))</f>
        <v>1291368.9093604002</v>
      </c>
      <c r="F426" s="31">
        <f t="shared" ref="F426:F442" si="356">-($J$27*((COS(C163-$F$27)+$K$27*COS(2*C163)-$L$27*COS(2*C163-$F$27)+$M$27*COS(2*(C163-$F$27)))))</f>
        <v>2150624.5288029462</v>
      </c>
      <c r="G426" s="31">
        <f t="shared" ref="G426:G442" si="357">-($J$28*((COS(C163-$F$28)+$K$28*COS(2*C163)-$L$28*COS(2*C163-$F$28)+$M$28*COS(2*(C163-$F$28)))))</f>
        <v>1379504.4560763747</v>
      </c>
      <c r="H426" s="31">
        <f t="shared" ref="H426:H442" si="358">-($J$29*((COS(C163-$F$29)+$K$29*COS(2*C163)-$L$29*COS(2*C163-$F$29)+$M$29*COS(2*(C163-$F$29)))))</f>
        <v>665627.21115714184</v>
      </c>
      <c r="I426" s="31">
        <f t="shared" ref="I426:I442" si="359">-($J$30*((COS(C163-$F$30)+$K$30*COS(2*C163)-$L$30*COS(2*C163-$F$30)+$M$30*COS(2*(C163-$F$30)))))</f>
        <v>182874.2186253542</v>
      </c>
      <c r="J426" s="31">
        <f t="shared" ref="J426:J442" si="360">-($J$31*((COS(C163-$F$31)+$K$31*COS(2*C163)-$L$31*COS(2*C163-$F$31)+$M$31*COS(2*(C163-$F$31)))))</f>
        <v>-331236.75537136104</v>
      </c>
      <c r="K426" s="31">
        <f t="shared" ref="K426:K442" si="361">-($J$32*((COS(C163-$F$32)+$K$32*COS(2*C163)-$L$32*COS(2*C163-$F$32)+$M$32*COS(2*(C163-$F$32)))))</f>
        <v>30258.959364740538</v>
      </c>
      <c r="L426" s="17"/>
      <c r="N426" s="32">
        <f t="shared" ref="N426:N442" si="362">($B426-$C$25*2)</f>
        <v>176</v>
      </c>
      <c r="O426" s="32">
        <f t="shared" ref="O426:O442" si="363">($B426-$C$26*2)</f>
        <v>96</v>
      </c>
      <c r="P426" s="32"/>
      <c r="Q426" s="32">
        <f t="shared" ref="Q426:Q442" si="364">($B426-$C$27*2)</f>
        <v>16</v>
      </c>
      <c r="R426" s="32">
        <f t="shared" ref="R426:R442" si="365">($B426-$C$28*2)</f>
        <v>-64</v>
      </c>
      <c r="S426" s="32">
        <f t="shared" ref="S426:S442" si="366">($B426-$C$29*2)</f>
        <v>-144</v>
      </c>
      <c r="T426" s="32">
        <f t="shared" ref="T426:T442" si="367">($B426-$C$30*2)</f>
        <v>-224</v>
      </c>
      <c r="U426" s="32">
        <f t="shared" ref="U426:U442" si="368">($B426-$C$31*2)</f>
        <v>-304</v>
      </c>
      <c r="V426" s="32">
        <f t="shared" ref="V426:V442" si="369">($B426-$C$32*2)</f>
        <v>-384</v>
      </c>
      <c r="W426">
        <f t="shared" si="262"/>
        <v>176</v>
      </c>
      <c r="X426">
        <f t="shared" si="263"/>
        <v>96</v>
      </c>
      <c r="Y426">
        <f t="shared" si="264"/>
        <v>16</v>
      </c>
      <c r="Z426">
        <f t="shared" si="265"/>
        <v>656</v>
      </c>
      <c r="AA426">
        <f t="shared" si="266"/>
        <v>576</v>
      </c>
      <c r="AB426">
        <f t="shared" si="267"/>
        <v>496</v>
      </c>
      <c r="AC426">
        <f t="shared" si="268"/>
        <v>416</v>
      </c>
      <c r="AD426">
        <f t="shared" si="269"/>
        <v>336</v>
      </c>
      <c r="AF426">
        <f t="shared" si="312"/>
        <v>1.7878700902455833</v>
      </c>
      <c r="AG426">
        <f t="shared" si="313"/>
        <v>2.1123209091971691</v>
      </c>
      <c r="AH426">
        <f t="shared" si="314"/>
        <v>0.1211200901404071</v>
      </c>
      <c r="AI426">
        <f t="shared" si="315"/>
        <v>1.4214370120653339</v>
      </c>
      <c r="AJ426">
        <f t="shared" si="316"/>
        <v>2.0076976769650181</v>
      </c>
      <c r="AK426">
        <f t="shared" si="317"/>
        <v>2.0838278043385334</v>
      </c>
      <c r="AL426">
        <f t="shared" si="318"/>
        <v>1.176322539575174</v>
      </c>
      <c r="AM426">
        <f t="shared" si="319"/>
        <v>0.26561105572390326</v>
      </c>
      <c r="AO426">
        <f t="shared" si="270"/>
        <v>3.5646833092403206E-2</v>
      </c>
      <c r="AP426">
        <f t="shared" si="271"/>
        <v>4.2115784194030531E-2</v>
      </c>
      <c r="AQ426">
        <f t="shared" si="272"/>
        <v>2.4149112739946677E-3</v>
      </c>
      <c r="AR426">
        <f t="shared" si="273"/>
        <v>2.834083314940251E-2</v>
      </c>
      <c r="AS426">
        <f t="shared" si="274"/>
        <v>4.0029789849522567E-2</v>
      </c>
      <c r="AT426">
        <f t="shared" si="275"/>
        <v>4.1547684219249585E-2</v>
      </c>
      <c r="AU426">
        <f t="shared" si="276"/>
        <v>2.3453702514430595E-2</v>
      </c>
      <c r="AV426">
        <f t="shared" si="277"/>
        <v>5.2957947126831949E-3</v>
      </c>
      <c r="AX426" s="34">
        <f t="shared" si="278"/>
        <v>79460.142999999996</v>
      </c>
      <c r="AY426" s="34">
        <f t="shared" si="279"/>
        <v>79460.142999999996</v>
      </c>
      <c r="AZ426" s="34">
        <f t="shared" si="280"/>
        <v>79460.142999999996</v>
      </c>
      <c r="BA426" s="34">
        <f t="shared" si="281"/>
        <v>0</v>
      </c>
      <c r="BB426" s="34">
        <f t="shared" si="282"/>
        <v>0</v>
      </c>
      <c r="BC426" s="34">
        <f t="shared" si="283"/>
        <v>5545669.4035646552</v>
      </c>
      <c r="BD426" s="34">
        <f t="shared" si="284"/>
        <v>9950141.8129984513</v>
      </c>
      <c r="BE426" s="34">
        <f t="shared" si="285"/>
        <v>439190.37835834542</v>
      </c>
      <c r="BG426" s="34">
        <f t="shared" si="286"/>
        <v>1584.288741376291</v>
      </c>
      <c r="BH426" s="34">
        <f t="shared" si="287"/>
        <v>1584.288741376291</v>
      </c>
      <c r="BI426" s="34">
        <f t="shared" si="288"/>
        <v>1584.288741376291</v>
      </c>
      <c r="BJ426" s="34">
        <f t="shared" si="289"/>
        <v>0</v>
      </c>
      <c r="BK426" s="34">
        <f t="shared" si="290"/>
        <v>0</v>
      </c>
      <c r="BL426" s="34">
        <f t="shared" si="291"/>
        <v>110570.42270188784</v>
      </c>
      <c r="BM426" s="34">
        <f t="shared" si="292"/>
        <v>198387.481500391</v>
      </c>
      <c r="BN426" s="34">
        <f t="shared" si="293"/>
        <v>8756.6463573306191</v>
      </c>
      <c r="BP426" s="34">
        <f t="shared" si="294"/>
        <v>154353.29931623038</v>
      </c>
      <c r="BQ426" s="34">
        <f t="shared" si="295"/>
        <v>1292953.1981017764</v>
      </c>
      <c r="BR426" s="34">
        <f t="shared" si="296"/>
        <v>2152208.8175443225</v>
      </c>
      <c r="BS426" s="34">
        <f t="shared" si="297"/>
        <v>1379504.4560763747</v>
      </c>
      <c r="BT426" s="34">
        <f t="shared" si="298"/>
        <v>665627.21115714184</v>
      </c>
      <c r="BU426" s="34">
        <f t="shared" si="299"/>
        <v>293444.64132724202</v>
      </c>
      <c r="BV426" s="34">
        <f t="shared" si="300"/>
        <v>-132849.27387097004</v>
      </c>
      <c r="BW426" s="34">
        <f t="shared" si="301"/>
        <v>39015.605722071159</v>
      </c>
      <c r="BY426" s="22" t="e">
        <f t="shared" ref="BY426:BY442" si="370">ASIN($G$3/$G$15*SIN(C163-$E$25)-$G$25/$H$25*SIN(E163))</f>
        <v>#NUM!</v>
      </c>
      <c r="BZ426" s="22" t="e">
        <f t="shared" ref="BZ426:BZ442" si="371">ASIN($G$3/$G$15*SIN(C163-$E$26)-$G$26/$H$26*SIN(E163))</f>
        <v>#NUM!</v>
      </c>
      <c r="CA426" s="22" t="e">
        <f t="shared" ref="CA426:CA442" si="372">ASIN($G$3/$G$15*SIN(C163-$E$27)-$G$27/$H$27*SIN(E163))</f>
        <v>#NUM!</v>
      </c>
      <c r="CB426" s="22" t="e">
        <f t="shared" ref="CB426:CB442" si="373">ASIN($G$3/$G$15*SIN(C163-$E$28)-$G$28/$H$28*SIN(E163))</f>
        <v>#NUM!</v>
      </c>
      <c r="CC426" s="22" t="e">
        <f t="shared" ref="CC426:CC442" si="374">ASIN($G$3/$G$15*SIN(C163-$E$29)-$G$29/$H$29*SIN(E163))</f>
        <v>#NUM!</v>
      </c>
      <c r="CD426" s="22" t="e">
        <f t="shared" ref="CD426:CD442" si="375">ASIN($G$3/$G$15*SIN(C163-$E$30)-$G$30/$H$30*SIN(E163))</f>
        <v>#NUM!</v>
      </c>
      <c r="CE426" s="22" t="e">
        <f t="shared" ref="CE426:CE442" si="376">ASIN($G$3/$G$15*SIN(C163-$E$31)-$G$31/$H$31*SIN(E163))</f>
        <v>#NUM!</v>
      </c>
      <c r="CF426" s="22" t="e">
        <f t="shared" ref="CF426:CF442" si="377">ASIN($G$3/$G$15*SIN(C163-$E$32)-$G$32/$H$32*SIN(E163))</f>
        <v>#NUM!</v>
      </c>
      <c r="CI426" s="44">
        <f t="shared" si="302"/>
        <v>256</v>
      </c>
      <c r="CJ426" s="45">
        <f t="shared" si="303"/>
        <v>4.4680428851054836</v>
      </c>
      <c r="CM426" t="e">
        <f t="shared" ref="CM426:CM442" si="378">BP426*$G$25/$G$4*SIN(BY426-$E163)/(COS($E163)*COS(BY426))</f>
        <v>#NUM!</v>
      </c>
      <c r="CN426" t="e">
        <f t="shared" ref="CN426:CN442" si="379">BQ426*$G$26/$G$4*SIN(BZ426-$E163)/(COS($E163)*COS(BZ426))</f>
        <v>#NUM!</v>
      </c>
      <c r="CO426" t="e">
        <f t="shared" ref="CO426:CO442" si="380">BR426*$G$27/$G$4*SIN(CA426-$E163)/(COS($E163)*COS(CA426))</f>
        <v>#NUM!</v>
      </c>
      <c r="CP426" t="e">
        <f t="shared" ref="CP426:CP442" si="381">BS426*$G$28/$G$4*SIN(CB426-$E163)/(COS($E163)*COS(CB426))</f>
        <v>#NUM!</v>
      </c>
      <c r="CQ426" t="e">
        <f t="shared" ref="CQ426:CQ442" si="382">BT426*$G$29/$G$4*SIN(CC426-$E163)/(COS($E163)*COS(CC426))</f>
        <v>#NUM!</v>
      </c>
      <c r="CR426" t="e">
        <f t="shared" ref="CR426:CR442" si="383">BU426*$G$30/$G$4*SIN(CD426-$E163)/(COS($E163)*COS(CD426))</f>
        <v>#NUM!</v>
      </c>
      <c r="CS426" t="e">
        <f t="shared" ref="CS426:CS442" si="384">BV426*$G$31/$G$4*SIN(CE426-$E163)/(COS($E163)*COS(CE426))</f>
        <v>#NUM!</v>
      </c>
      <c r="CT426" t="e">
        <f t="shared" ref="CT426:CT442" si="385">BW426*$G$32/$G$4*SIN(CF426-$E163)/(COS($E163)*COS(CF426))</f>
        <v>#NUM!</v>
      </c>
      <c r="CW426" t="e">
        <f t="shared" si="304"/>
        <v>#NUM!</v>
      </c>
      <c r="CX426" t="e">
        <f t="shared" si="305"/>
        <v>#NUM!</v>
      </c>
      <c r="CY426" t="e">
        <f t="shared" si="306"/>
        <v>#NUM!</v>
      </c>
      <c r="CZ426" t="e">
        <f t="shared" si="307"/>
        <v>#NUM!</v>
      </c>
      <c r="DA426" t="e">
        <f t="shared" si="308"/>
        <v>#NUM!</v>
      </c>
      <c r="DB426" t="e">
        <f t="shared" si="309"/>
        <v>#NUM!</v>
      </c>
      <c r="DC426" t="e">
        <f t="shared" si="310"/>
        <v>#NUM!</v>
      </c>
      <c r="DD426" t="e">
        <f t="shared" si="311"/>
        <v>#NUM!</v>
      </c>
    </row>
    <row r="427" spans="2:108">
      <c r="B427" s="30">
        <f t="shared" si="353"/>
        <v>258</v>
      </c>
      <c r="C427" s="31">
        <f t="shared" si="354"/>
        <v>159875.66530186802</v>
      </c>
      <c r="D427" s="31"/>
      <c r="E427" s="31">
        <f t="shared" si="355"/>
        <v>1227351.6052860771</v>
      </c>
      <c r="F427" s="31">
        <f t="shared" si="356"/>
        <v>2089993.0072191798</v>
      </c>
      <c r="G427" s="31">
        <f t="shared" si="357"/>
        <v>1386074.023141793</v>
      </c>
      <c r="H427" s="31">
        <f t="shared" si="358"/>
        <v>747201.16269446048</v>
      </c>
      <c r="I427" s="31">
        <f t="shared" si="359"/>
        <v>333561.07326154254</v>
      </c>
      <c r="J427" s="31">
        <f t="shared" si="360"/>
        <v>-237138.37917620831</v>
      </c>
      <c r="K427" s="31">
        <f t="shared" si="361"/>
        <v>15415.495868465745</v>
      </c>
      <c r="L427" s="17"/>
      <c r="N427" s="32">
        <f t="shared" si="362"/>
        <v>178</v>
      </c>
      <c r="O427" s="32">
        <f t="shared" si="363"/>
        <v>98</v>
      </c>
      <c r="P427" s="32"/>
      <c r="Q427" s="32">
        <f t="shared" si="364"/>
        <v>18</v>
      </c>
      <c r="R427" s="32">
        <f t="shared" si="365"/>
        <v>-62</v>
      </c>
      <c r="S427" s="32">
        <f t="shared" si="366"/>
        <v>-142</v>
      </c>
      <c r="T427" s="32">
        <f t="shared" si="367"/>
        <v>-222</v>
      </c>
      <c r="U427" s="32">
        <f t="shared" si="368"/>
        <v>-302</v>
      </c>
      <c r="V427" s="32">
        <f t="shared" si="369"/>
        <v>-382</v>
      </c>
      <c r="W427">
        <f t="shared" ref="W427:W442" si="386">IF(N427&lt;0,(N427+720),N427)</f>
        <v>178</v>
      </c>
      <c r="X427">
        <f t="shared" ref="X427:X442" si="387">IF(O427&lt;0,(O427+720),O427)</f>
        <v>98</v>
      </c>
      <c r="Y427">
        <f t="shared" ref="Y427:Y442" si="388">IF(Q427&lt;0,(Q427+720),Q427)</f>
        <v>18</v>
      </c>
      <c r="Z427">
        <f t="shared" ref="Z427:Z442" si="389">IF(R427&lt;0,(R427+720),R427)</f>
        <v>658</v>
      </c>
      <c r="AA427">
        <f t="shared" ref="AA427:AA442" si="390">IF(S427&lt;0,(S427+720),S427)</f>
        <v>578</v>
      </c>
      <c r="AB427">
        <f t="shared" ref="AB427:AB442" si="391">IF(T427&lt;0,(T427+720),T427)</f>
        <v>498</v>
      </c>
      <c r="AC427">
        <f t="shared" ref="AC427:AC442" si="392">IF(U427&lt;0,(U427+720),U427)</f>
        <v>418</v>
      </c>
      <c r="AD427">
        <f t="shared" ref="AD427:AD442" si="393">IF(V427&lt;0,(V427+720),V427)</f>
        <v>338</v>
      </c>
      <c r="AF427">
        <f t="shared" si="312"/>
        <v>1.7853440470476696</v>
      </c>
      <c r="AG427">
        <f t="shared" si="313"/>
        <v>2.1336139275316119</v>
      </c>
      <c r="AH427">
        <f t="shared" si="314"/>
        <v>0.15245881342193893</v>
      </c>
      <c r="AI427">
        <f t="shared" si="315"/>
        <v>1.3615216682757647</v>
      </c>
      <c r="AJ427">
        <f t="shared" si="316"/>
        <v>2.0271740080953724</v>
      </c>
      <c r="AK427">
        <f t="shared" si="317"/>
        <v>2.0654053302023252</v>
      </c>
      <c r="AL427">
        <f t="shared" si="318"/>
        <v>1.2387639265626571</v>
      </c>
      <c r="AM427">
        <f t="shared" si="319"/>
        <v>0.22484170625910579</v>
      </c>
      <c r="AO427">
        <f t="shared" ref="AO427:AO442" si="394">AF427*$G$2^2*PI()/4</f>
        <v>3.5596468448600774E-2</v>
      </c>
      <c r="AP427">
        <f t="shared" ref="AP427:AP442" si="395">AG427*$G$2^2*PI()/4</f>
        <v>4.2540327719168367E-2</v>
      </c>
      <c r="AQ427">
        <f t="shared" ref="AQ427:AQ442" si="396">AH427*$G$2^2*PI()/4</f>
        <v>3.0397476333256335E-3</v>
      </c>
      <c r="AR427">
        <f t="shared" ref="AR427:AR442" si="397">AI427*$G$2^2*PI()/4</f>
        <v>2.7146231667229181E-2</v>
      </c>
      <c r="AS427">
        <f t="shared" ref="AS427:AS442" si="398">AJ427*$G$2^2*PI()/4</f>
        <v>4.0418111981451489E-2</v>
      </c>
      <c r="AT427">
        <f t="shared" ref="AT427:AT442" si="399">AK427*$G$2^2*PI()/4</f>
        <v>4.1180374052663414E-2</v>
      </c>
      <c r="AU427">
        <f t="shared" ref="AU427:AU442" si="400">AL427*$G$2^2*PI()/4</f>
        <v>2.4698668640406349E-2</v>
      </c>
      <c r="AV427">
        <f t="shared" ref="AV427:AV442" si="401">AM427*$G$2^2*PI()/4</f>
        <v>4.4829290556164291E-3</v>
      </c>
      <c r="AX427" s="34">
        <f t="shared" ref="AX427:AX442" si="402">IF(W427&lt;180,$O$1,(IF(W427&lt;360,($O$1*(($L$4)/(AO427+$L$3))^$O$3),(IF(W427&lt;540,($O$2*($L$4/(AO427+$L$3))^$O$4),0)))))</f>
        <v>79460.142999999996</v>
      </c>
      <c r="AY427" s="34">
        <f t="shared" ref="AY427:AY442" si="403">IF(X427&lt;180,$O$1,(IF(X427&lt;360,($O$1*(($L$4)/(AP427+$L$3))^$O$3),(IF(X427&lt;540,($O$2*($L$4/(AP427+$L$3))^$O$4),0)))))</f>
        <v>79460.142999999996</v>
      </c>
      <c r="AZ427" s="34">
        <f t="shared" ref="AZ427:AZ442" si="404">IF(Y427&lt;180,$O$1,(IF(Y427&lt;360,($O$1*(($L$4)/(AQ427+$L$3))^$O$3),(IF(Y427&lt;540,($O$2*($L$4/(AQ427+$L$3))^$O$4),0)))))</f>
        <v>79460.142999999996</v>
      </c>
      <c r="BA427" s="34">
        <f t="shared" ref="BA427:BA442" si="405">IF(Z427&lt;180,$O$1,(IF(Z427&lt;360,($O$1*(($L$4)/(AR427+$L$3))^$O$3),(IF(Z427&lt;540,($O$2*($L$4/(AR427+$L$3))^$O$4),0)))))</f>
        <v>0</v>
      </c>
      <c r="BB427" s="34">
        <f t="shared" ref="BB427:BB442" si="406">IF(AA427&lt;180,$O$1,(IF(AA427&lt;360,($O$1*(($L$4)/(AS427+$L$3))^$O$3),(IF(AA427&lt;540,($O$2*($L$4/(AS427+$L$3))^$O$4),0)))))</f>
        <v>0</v>
      </c>
      <c r="BC427" s="34">
        <f t="shared" ref="BC427:BC442" si="407">IF(AB427&lt;180,$O$1,(IF(AB427&lt;360,($O$1*(($L$4)/(AT427+$L$3))^$O$3),(IF(AB427&lt;540,($O$2*($L$4/(AT427+$L$3))^$O$4),0)))))</f>
        <v>5598594.3519972172</v>
      </c>
      <c r="BD427" s="34">
        <f t="shared" ref="BD427:BD442" si="408">IF(AC427&lt;180,$O$1,(IF(AC427&lt;360,($O$1*(($L$4)/(AU427+$L$3))^$O$3),(IF(AC427&lt;540,($O$2*($L$4/(AU427+$L$3))^$O$4),0)))))</f>
        <v>9461559.5720114261</v>
      </c>
      <c r="BE427" s="34">
        <f t="shared" ref="BE427:BE442" si="409">IF(AD427&lt;180,$O$1,(IF(AD427&lt;360,($O$1*(($L$4)/(AV427+$L$3))^$O$3),(IF(AD427&lt;540,($O$2*($L$4/(AV427+$L$3))^$O$4),0)))))</f>
        <v>483271.05907106877</v>
      </c>
      <c r="BG427" s="34">
        <f t="shared" ref="BG427:BG442" si="410">IF($B$25&lt;=$G$10,($G$2^2*PI()/4*AX427),0)</f>
        <v>1584.288741376291</v>
      </c>
      <c r="BH427" s="34">
        <f t="shared" ref="BH427:BH442" si="411">IF($B$26&lt;=$G$10,($G$2^2*PI()/4*AY427),0)</f>
        <v>1584.288741376291</v>
      </c>
      <c r="BI427" s="34">
        <f t="shared" ref="BI427:BI442" si="412">IF($B$27&lt;=$G$10,($G$2^2*PI()/4*AZ427),0)</f>
        <v>1584.288741376291</v>
      </c>
      <c r="BJ427" s="34">
        <f t="shared" ref="BJ427:BJ442" si="413">IF($B$28&lt;=$G$10,($G$2^2*PI()/4*BA427),0)</f>
        <v>0</v>
      </c>
      <c r="BK427" s="34">
        <f t="shared" ref="BK427:BK442" si="414">IF($B$29&lt;=$G$10,($G$2^2*PI()/4*BB427),0)</f>
        <v>0</v>
      </c>
      <c r="BL427" s="34">
        <f t="shared" ref="BL427:BL442" si="415">IF($B$30&lt;=$G$10,($G$2^2*PI()/4*BC427),0)</f>
        <v>111625.64858965938</v>
      </c>
      <c r="BM427" s="34">
        <f t="shared" ref="BM427:BM442" si="416">IF($B$31&lt;=$G$10,($G$2^2*PI()/4*BD427),0)</f>
        <v>188646.05247185097</v>
      </c>
      <c r="BN427" s="34">
        <f t="shared" ref="BN427:BN442" si="417">IF($B$32&lt;=$G$10,($G$2^2*PI()/4*BE427),0)</f>
        <v>9635.5338539887944</v>
      </c>
      <c r="BP427" s="34">
        <f t="shared" ref="BP427:BP442" si="418">C427+BG427</f>
        <v>161459.9540432443</v>
      </c>
      <c r="BQ427" s="34">
        <f t="shared" ref="BQ427:BQ442" si="419">E427+BH427</f>
        <v>1228935.8940274534</v>
      </c>
      <c r="BR427" s="34">
        <f t="shared" ref="BR427:BR442" si="420">F427+BI427</f>
        <v>2091577.295960556</v>
      </c>
      <c r="BS427" s="34">
        <f t="shared" ref="BS427:BS442" si="421">G427+BJ427</f>
        <v>1386074.023141793</v>
      </c>
      <c r="BT427" s="34">
        <f t="shared" ref="BT427:BT442" si="422">H427+BK427</f>
        <v>747201.16269446048</v>
      </c>
      <c r="BU427" s="34">
        <f t="shared" ref="BU427:BU442" si="423">I427+BL427</f>
        <v>445186.7218512019</v>
      </c>
      <c r="BV427" s="34">
        <f t="shared" ref="BV427:BV442" si="424">J427+BM427</f>
        <v>-48492.326704357343</v>
      </c>
      <c r="BW427" s="34">
        <f t="shared" ref="BW427:BW442" si="425">K427+BN427</f>
        <v>25051.029722454539</v>
      </c>
      <c r="BY427" s="22" t="e">
        <f t="shared" si="370"/>
        <v>#NUM!</v>
      </c>
      <c r="BZ427" s="22" t="e">
        <f t="shared" si="371"/>
        <v>#NUM!</v>
      </c>
      <c r="CA427" s="22" t="e">
        <f t="shared" si="372"/>
        <v>#NUM!</v>
      </c>
      <c r="CB427" s="22" t="e">
        <f t="shared" si="373"/>
        <v>#NUM!</v>
      </c>
      <c r="CC427" s="22" t="e">
        <f t="shared" si="374"/>
        <v>#NUM!</v>
      </c>
      <c r="CD427" s="22" t="e">
        <f t="shared" si="375"/>
        <v>#NUM!</v>
      </c>
      <c r="CE427" s="22" t="e">
        <f t="shared" si="376"/>
        <v>#NUM!</v>
      </c>
      <c r="CF427" s="22" t="e">
        <f t="shared" si="377"/>
        <v>#NUM!</v>
      </c>
      <c r="CI427" s="44">
        <f t="shared" ref="CI427:CI442" si="426">B427</f>
        <v>258</v>
      </c>
      <c r="CJ427" s="45">
        <f t="shared" ref="CJ427:CJ442" si="427">RADIANS(CI427)</f>
        <v>4.5029494701453698</v>
      </c>
      <c r="CM427" t="e">
        <f t="shared" si="378"/>
        <v>#NUM!</v>
      </c>
      <c r="CN427" t="e">
        <f t="shared" si="379"/>
        <v>#NUM!</v>
      </c>
      <c r="CO427" t="e">
        <f t="shared" si="380"/>
        <v>#NUM!</v>
      </c>
      <c r="CP427" t="e">
        <f t="shared" si="381"/>
        <v>#NUM!</v>
      </c>
      <c r="CQ427" t="e">
        <f t="shared" si="382"/>
        <v>#NUM!</v>
      </c>
      <c r="CR427" t="e">
        <f t="shared" si="383"/>
        <v>#NUM!</v>
      </c>
      <c r="CS427" t="e">
        <f t="shared" si="384"/>
        <v>#NUM!</v>
      </c>
      <c r="CT427" t="e">
        <f t="shared" si="385"/>
        <v>#NUM!</v>
      </c>
      <c r="CW427" t="e">
        <f t="shared" ref="CW427:CW442" si="428">CM427*COS(AF427+$E$25)+BP427/COS(BY427)*SIN(AF427+BY427)</f>
        <v>#NUM!</v>
      </c>
      <c r="CX427" t="e">
        <f t="shared" ref="CX427:CX442" si="429">CN427*COS(AG427+$E$26)+BQ427/COS(BZ427)*SIN(AG427+BZ427)</f>
        <v>#NUM!</v>
      </c>
      <c r="CY427" t="e">
        <f t="shared" ref="CY427:CY442" si="430">CO427*COS(AH427+$E$26)+BR427/COS(CA427)*SIN(AH427+CA427)</f>
        <v>#NUM!</v>
      </c>
      <c r="CZ427" t="e">
        <f t="shared" ref="CZ427:CZ442" si="431">CP427*COS(AI427+$E$28)+BS427/COS(CB427)*SIN(AI427+CB427)</f>
        <v>#NUM!</v>
      </c>
      <c r="DA427" t="e">
        <f t="shared" ref="DA427:DA442" si="432">CQ427*COS(AJ427+$E$29)+BT427/COS(CC427)*SIN(AJ427+CC427)</f>
        <v>#NUM!</v>
      </c>
      <c r="DB427" t="e">
        <f t="shared" ref="DB427:DB442" si="433">CR427*COS(AK427+$E$30)+BU427/COS(CD427)*SIN(AK427+CD427)</f>
        <v>#NUM!</v>
      </c>
      <c r="DC427" t="e">
        <f t="shared" ref="DC427:DC442" si="434">CS427*COS(AL427+$E$31)+BV427/COS(CE427)*SIN(AL427+CE427)</f>
        <v>#NUM!</v>
      </c>
      <c r="DD427" t="e">
        <f t="shared" ref="DD427:DD442" si="435">CT427*COS(AM427+$E$32)+BW427/COS(CF427)*SIN(AM427+CF427)</f>
        <v>#NUM!</v>
      </c>
    </row>
    <row r="428" spans="2:108">
      <c r="B428" s="30">
        <f t="shared" si="353"/>
        <v>260</v>
      </c>
      <c r="C428" s="31">
        <f t="shared" si="354"/>
        <v>166827.51350315378</v>
      </c>
      <c r="D428" s="31"/>
      <c r="E428" s="31">
        <f t="shared" si="355"/>
        <v>1158146.2687740508</v>
      </c>
      <c r="F428" s="31">
        <f t="shared" si="356"/>
        <v>2019767.8083523703</v>
      </c>
      <c r="G428" s="31">
        <f t="shared" si="357"/>
        <v>1386000.9997167543</v>
      </c>
      <c r="H428" s="31">
        <f t="shared" si="358"/>
        <v>824715.13787430502</v>
      </c>
      <c r="I428" s="31">
        <f t="shared" si="359"/>
        <v>481869.63065251603</v>
      </c>
      <c r="J428" s="31">
        <f t="shared" si="360"/>
        <v>-142619.00310236641</v>
      </c>
      <c r="K428" s="31">
        <f t="shared" si="361"/>
        <v>125.11581680665635</v>
      </c>
      <c r="L428" s="17"/>
      <c r="N428" s="32">
        <f t="shared" si="362"/>
        <v>180</v>
      </c>
      <c r="O428" s="32">
        <f t="shared" si="363"/>
        <v>100</v>
      </c>
      <c r="P428" s="32"/>
      <c r="Q428" s="32">
        <f t="shared" si="364"/>
        <v>20</v>
      </c>
      <c r="R428" s="32">
        <f t="shared" si="365"/>
        <v>-60</v>
      </c>
      <c r="S428" s="32">
        <f t="shared" si="366"/>
        <v>-140</v>
      </c>
      <c r="T428" s="32">
        <f t="shared" si="367"/>
        <v>-220</v>
      </c>
      <c r="U428" s="32">
        <f t="shared" si="368"/>
        <v>-300</v>
      </c>
      <c r="V428" s="32">
        <f t="shared" si="369"/>
        <v>-380</v>
      </c>
      <c r="W428">
        <f t="shared" si="386"/>
        <v>180</v>
      </c>
      <c r="X428">
        <f t="shared" si="387"/>
        <v>100</v>
      </c>
      <c r="Y428">
        <f t="shared" si="388"/>
        <v>20</v>
      </c>
      <c r="Z428">
        <f t="shared" si="389"/>
        <v>660</v>
      </c>
      <c r="AA428">
        <f t="shared" si="390"/>
        <v>580</v>
      </c>
      <c r="AB428">
        <f t="shared" si="391"/>
        <v>500</v>
      </c>
      <c r="AC428">
        <f t="shared" si="392"/>
        <v>420</v>
      </c>
      <c r="AD428">
        <f t="shared" si="393"/>
        <v>340</v>
      </c>
      <c r="AF428">
        <f t="shared" si="312"/>
        <v>1.7845</v>
      </c>
      <c r="AG428">
        <f t="shared" si="313"/>
        <v>2.1520879969158901</v>
      </c>
      <c r="AH428">
        <f t="shared" si="314"/>
        <v>0.18707655519047378</v>
      </c>
      <c r="AI428">
        <f t="shared" si="315"/>
        <v>1.3005648209430472</v>
      </c>
      <c r="AJ428">
        <f t="shared" si="316"/>
        <v>2.0464650897797267</v>
      </c>
      <c r="AK428">
        <f t="shared" si="317"/>
        <v>2.0464650897797263</v>
      </c>
      <c r="AL428">
        <f t="shared" si="318"/>
        <v>1.3005648209430456</v>
      </c>
      <c r="AM428">
        <f t="shared" si="319"/>
        <v>0.18707655519047364</v>
      </c>
      <c r="AO428">
        <f t="shared" si="394"/>
        <v>3.5579639706739406E-2</v>
      </c>
      <c r="AP428">
        <f t="shared" si="395"/>
        <v>4.2908666599868799E-2</v>
      </c>
      <c r="AQ428">
        <f t="shared" si="396"/>
        <v>3.7299615753740582E-3</v>
      </c>
      <c r="AR428">
        <f t="shared" si="397"/>
        <v>2.5930864524748482E-2</v>
      </c>
      <c r="AS428">
        <f t="shared" si="398"/>
        <v>4.0802740580993438E-2</v>
      </c>
      <c r="AT428">
        <f t="shared" si="399"/>
        <v>4.0802740580993424E-2</v>
      </c>
      <c r="AU428">
        <f t="shared" si="400"/>
        <v>2.5930864524748451E-2</v>
      </c>
      <c r="AV428">
        <f t="shared" si="401"/>
        <v>3.7299615753740552E-3</v>
      </c>
      <c r="AX428" s="34">
        <f t="shared" si="402"/>
        <v>79460.142999999996</v>
      </c>
      <c r="AY428" s="34">
        <f t="shared" si="403"/>
        <v>79460.142999999996</v>
      </c>
      <c r="AZ428" s="34">
        <f t="shared" si="404"/>
        <v>79460.142999999996</v>
      </c>
      <c r="BA428" s="34">
        <f t="shared" si="405"/>
        <v>0</v>
      </c>
      <c r="BB428" s="34">
        <f t="shared" si="406"/>
        <v>0</v>
      </c>
      <c r="BC428" s="34">
        <f t="shared" si="407"/>
        <v>5653965.6085764868</v>
      </c>
      <c r="BD428" s="34">
        <f t="shared" si="408"/>
        <v>9019053.4791048858</v>
      </c>
      <c r="BE428" s="34">
        <f t="shared" si="409"/>
        <v>531476.82128157513</v>
      </c>
      <c r="BG428" s="34">
        <f t="shared" si="410"/>
        <v>1584.288741376291</v>
      </c>
      <c r="BH428" s="34">
        <f t="shared" si="411"/>
        <v>1584.288741376291</v>
      </c>
      <c r="BI428" s="34">
        <f t="shared" si="412"/>
        <v>1584.288741376291</v>
      </c>
      <c r="BJ428" s="34">
        <f t="shared" si="413"/>
        <v>0</v>
      </c>
      <c r="BK428" s="34">
        <f t="shared" si="414"/>
        <v>0</v>
      </c>
      <c r="BL428" s="34">
        <f t="shared" si="415"/>
        <v>112729.64935132924</v>
      </c>
      <c r="BM428" s="34">
        <f t="shared" si="416"/>
        <v>179823.29688000359</v>
      </c>
      <c r="BN428" s="34">
        <f t="shared" si="417"/>
        <v>10596.667869813155</v>
      </c>
      <c r="BP428" s="34">
        <f t="shared" si="418"/>
        <v>168411.80224453006</v>
      </c>
      <c r="BQ428" s="34">
        <f t="shared" si="419"/>
        <v>1159730.557515427</v>
      </c>
      <c r="BR428" s="34">
        <f t="shared" si="420"/>
        <v>2021352.0970937465</v>
      </c>
      <c r="BS428" s="34">
        <f t="shared" si="421"/>
        <v>1386000.9997167543</v>
      </c>
      <c r="BT428" s="34">
        <f t="shared" si="422"/>
        <v>824715.13787430502</v>
      </c>
      <c r="BU428" s="34">
        <f t="shared" si="423"/>
        <v>594599.28000384523</v>
      </c>
      <c r="BV428" s="34">
        <f t="shared" si="424"/>
        <v>37204.293777637184</v>
      </c>
      <c r="BW428" s="34">
        <f t="shared" si="425"/>
        <v>10721.78368661981</v>
      </c>
      <c r="BY428" s="22" t="e">
        <f t="shared" si="370"/>
        <v>#NUM!</v>
      </c>
      <c r="BZ428" s="22" t="e">
        <f t="shared" si="371"/>
        <v>#NUM!</v>
      </c>
      <c r="CA428" s="22" t="e">
        <f t="shared" si="372"/>
        <v>#NUM!</v>
      </c>
      <c r="CB428" s="22" t="e">
        <f t="shared" si="373"/>
        <v>#NUM!</v>
      </c>
      <c r="CC428" s="22" t="e">
        <f t="shared" si="374"/>
        <v>#NUM!</v>
      </c>
      <c r="CD428" s="22" t="e">
        <f t="shared" si="375"/>
        <v>#NUM!</v>
      </c>
      <c r="CE428" s="22" t="e">
        <f t="shared" si="376"/>
        <v>#NUM!</v>
      </c>
      <c r="CF428" s="22" t="e">
        <f t="shared" si="377"/>
        <v>#NUM!</v>
      </c>
      <c r="CI428" s="44">
        <f t="shared" si="426"/>
        <v>260</v>
      </c>
      <c r="CJ428" s="45">
        <f t="shared" si="427"/>
        <v>4.5378560551852569</v>
      </c>
      <c r="CM428" t="e">
        <f t="shared" si="378"/>
        <v>#NUM!</v>
      </c>
      <c r="CN428" t="e">
        <f t="shared" si="379"/>
        <v>#NUM!</v>
      </c>
      <c r="CO428" t="e">
        <f t="shared" si="380"/>
        <v>#NUM!</v>
      </c>
      <c r="CP428" t="e">
        <f t="shared" si="381"/>
        <v>#NUM!</v>
      </c>
      <c r="CQ428" t="e">
        <f t="shared" si="382"/>
        <v>#NUM!</v>
      </c>
      <c r="CR428" t="e">
        <f t="shared" si="383"/>
        <v>#NUM!</v>
      </c>
      <c r="CS428" t="e">
        <f t="shared" si="384"/>
        <v>#NUM!</v>
      </c>
      <c r="CT428" t="e">
        <f t="shared" si="385"/>
        <v>#NUM!</v>
      </c>
      <c r="CW428" t="e">
        <f t="shared" si="428"/>
        <v>#NUM!</v>
      </c>
      <c r="CX428" t="e">
        <f t="shared" si="429"/>
        <v>#NUM!</v>
      </c>
      <c r="CY428" t="e">
        <f t="shared" si="430"/>
        <v>#NUM!</v>
      </c>
      <c r="CZ428" t="e">
        <f t="shared" si="431"/>
        <v>#NUM!</v>
      </c>
      <c r="DA428" t="e">
        <f t="shared" si="432"/>
        <v>#NUM!</v>
      </c>
      <c r="DB428" t="e">
        <f t="shared" si="433"/>
        <v>#NUM!</v>
      </c>
      <c r="DC428" t="e">
        <f t="shared" si="434"/>
        <v>#NUM!</v>
      </c>
      <c r="DD428" t="e">
        <f t="shared" si="435"/>
        <v>#NUM!</v>
      </c>
    </row>
    <row r="429" spans="2:108">
      <c r="B429" s="30">
        <f t="shared" si="353"/>
        <v>262</v>
      </c>
      <c r="C429" s="31">
        <f t="shared" si="354"/>
        <v>173573.28951397727</v>
      </c>
      <c r="D429" s="31"/>
      <c r="E429" s="31">
        <f t="shared" si="355"/>
        <v>1084090.5437223648</v>
      </c>
      <c r="F429" s="31">
        <f t="shared" si="356"/>
        <v>1940309.1984355024</v>
      </c>
      <c r="G429" s="31">
        <f t="shared" si="357"/>
        <v>1379313.0452616587</v>
      </c>
      <c r="H429" s="31">
        <f t="shared" si="358"/>
        <v>897815.19196982484</v>
      </c>
      <c r="I429" s="31">
        <f t="shared" si="359"/>
        <v>627086.34643420053</v>
      </c>
      <c r="J429" s="31">
        <f t="shared" si="360"/>
        <v>-48149.022787536356</v>
      </c>
      <c r="K429" s="31">
        <f t="shared" si="361"/>
        <v>-15561.865619209488</v>
      </c>
      <c r="L429" s="17"/>
      <c r="N429" s="32">
        <f t="shared" si="362"/>
        <v>182</v>
      </c>
      <c r="O429" s="32">
        <f t="shared" si="363"/>
        <v>102</v>
      </c>
      <c r="P429" s="32"/>
      <c r="Q429" s="32">
        <f t="shared" si="364"/>
        <v>22</v>
      </c>
      <c r="R429" s="32">
        <f t="shared" si="365"/>
        <v>-58</v>
      </c>
      <c r="S429" s="32">
        <f t="shared" si="366"/>
        <v>-138</v>
      </c>
      <c r="T429" s="32">
        <f t="shared" si="367"/>
        <v>-218</v>
      </c>
      <c r="U429" s="32">
        <f t="shared" si="368"/>
        <v>-298</v>
      </c>
      <c r="V429" s="32">
        <f t="shared" si="369"/>
        <v>-378</v>
      </c>
      <c r="W429">
        <f t="shared" si="386"/>
        <v>182</v>
      </c>
      <c r="X429">
        <f t="shared" si="387"/>
        <v>102</v>
      </c>
      <c r="Y429">
        <f t="shared" si="388"/>
        <v>22</v>
      </c>
      <c r="Z429">
        <f t="shared" si="389"/>
        <v>662</v>
      </c>
      <c r="AA429">
        <f t="shared" si="390"/>
        <v>582</v>
      </c>
      <c r="AB429">
        <f t="shared" si="391"/>
        <v>502</v>
      </c>
      <c r="AC429">
        <f t="shared" si="392"/>
        <v>422</v>
      </c>
      <c r="AD429">
        <f t="shared" si="393"/>
        <v>342</v>
      </c>
      <c r="AF429">
        <f t="shared" si="312"/>
        <v>1.7853440470476696</v>
      </c>
      <c r="AG429">
        <f t="shared" si="313"/>
        <v>2.1677654982618271</v>
      </c>
      <c r="AH429">
        <f t="shared" si="314"/>
        <v>0.22484170625910541</v>
      </c>
      <c r="AI429">
        <f t="shared" si="315"/>
        <v>1.2387639265626569</v>
      </c>
      <c r="AJ429">
        <f t="shared" si="316"/>
        <v>2.0654053302023252</v>
      </c>
      <c r="AK429">
        <f t="shared" si="317"/>
        <v>2.0271740080953728</v>
      </c>
      <c r="AL429">
        <f t="shared" si="318"/>
        <v>1.3615216682757632</v>
      </c>
      <c r="AM429">
        <f t="shared" si="319"/>
        <v>0.15245881342193912</v>
      </c>
      <c r="AO429">
        <f t="shared" si="394"/>
        <v>3.5596468448600774E-2</v>
      </c>
      <c r="AP429">
        <f t="shared" si="395"/>
        <v>4.3221247070247257E-2</v>
      </c>
      <c r="AQ429">
        <f t="shared" si="396"/>
        <v>4.4829290556164221E-3</v>
      </c>
      <c r="AR429">
        <f t="shared" si="397"/>
        <v>2.4698668640406346E-2</v>
      </c>
      <c r="AS429">
        <f t="shared" si="398"/>
        <v>4.1180374052663414E-2</v>
      </c>
      <c r="AT429">
        <f t="shared" si="399"/>
        <v>4.0418111981451496E-2</v>
      </c>
      <c r="AU429">
        <f t="shared" si="400"/>
        <v>2.7146231667229154E-2</v>
      </c>
      <c r="AV429">
        <f t="shared" si="401"/>
        <v>3.0397476333256374E-3</v>
      </c>
      <c r="AX429" s="34">
        <f t="shared" si="402"/>
        <v>79417.352891107104</v>
      </c>
      <c r="AY429" s="34">
        <f t="shared" si="403"/>
        <v>79460.142999999996</v>
      </c>
      <c r="AZ429" s="34">
        <f t="shared" si="404"/>
        <v>79460.142999999996</v>
      </c>
      <c r="BA429" s="34">
        <f t="shared" si="405"/>
        <v>0</v>
      </c>
      <c r="BB429" s="34">
        <f t="shared" si="406"/>
        <v>0</v>
      </c>
      <c r="BC429" s="34">
        <f t="shared" si="407"/>
        <v>5711387.8092740085</v>
      </c>
      <c r="BD429" s="34">
        <f t="shared" si="408"/>
        <v>8617900.8704273608</v>
      </c>
      <c r="BE429" s="34">
        <f t="shared" si="409"/>
        <v>583545.07924276986</v>
      </c>
      <c r="BG429" s="34">
        <f t="shared" si="410"/>
        <v>1583.4355855021406</v>
      </c>
      <c r="BH429" s="34">
        <f t="shared" si="411"/>
        <v>1584.288741376291</v>
      </c>
      <c r="BI429" s="34">
        <f t="shared" si="412"/>
        <v>1584.288741376291</v>
      </c>
      <c r="BJ429" s="34">
        <f t="shared" si="413"/>
        <v>0</v>
      </c>
      <c r="BK429" s="34">
        <f t="shared" si="414"/>
        <v>0</v>
      </c>
      <c r="BL429" s="34">
        <f t="shared" si="415"/>
        <v>113874.54215714929</v>
      </c>
      <c r="BM429" s="34">
        <f t="shared" si="416"/>
        <v>171825.05351538328</v>
      </c>
      <c r="BN429" s="34">
        <f t="shared" si="417"/>
        <v>11634.812929166965</v>
      </c>
      <c r="BP429" s="34">
        <f t="shared" si="418"/>
        <v>175156.7250994794</v>
      </c>
      <c r="BQ429" s="34">
        <f t="shared" si="419"/>
        <v>1085674.8324637411</v>
      </c>
      <c r="BR429" s="34">
        <f t="shared" si="420"/>
        <v>1941893.4871768786</v>
      </c>
      <c r="BS429" s="34">
        <f t="shared" si="421"/>
        <v>1379313.0452616587</v>
      </c>
      <c r="BT429" s="34">
        <f t="shared" si="422"/>
        <v>897815.19196982484</v>
      </c>
      <c r="BU429" s="34">
        <f t="shared" si="423"/>
        <v>740960.88859134982</v>
      </c>
      <c r="BV429" s="34">
        <f t="shared" si="424"/>
        <v>123676.03072784693</v>
      </c>
      <c r="BW429" s="34">
        <f t="shared" si="425"/>
        <v>-3927.052690042523</v>
      </c>
      <c r="BY429" s="22" t="e">
        <f t="shared" si="370"/>
        <v>#NUM!</v>
      </c>
      <c r="BZ429" s="22" t="e">
        <f t="shared" si="371"/>
        <v>#NUM!</v>
      </c>
      <c r="CA429" s="22" t="e">
        <f t="shared" si="372"/>
        <v>#NUM!</v>
      </c>
      <c r="CB429" s="22" t="e">
        <f t="shared" si="373"/>
        <v>#NUM!</v>
      </c>
      <c r="CC429" s="22" t="e">
        <f t="shared" si="374"/>
        <v>#NUM!</v>
      </c>
      <c r="CD429" s="22" t="e">
        <f t="shared" si="375"/>
        <v>#NUM!</v>
      </c>
      <c r="CE429" s="22" t="e">
        <f t="shared" si="376"/>
        <v>#NUM!</v>
      </c>
      <c r="CF429" s="22" t="e">
        <f t="shared" si="377"/>
        <v>#NUM!</v>
      </c>
      <c r="CI429" s="44">
        <f t="shared" si="426"/>
        <v>262</v>
      </c>
      <c r="CJ429" s="45">
        <f t="shared" si="427"/>
        <v>4.5727626402251431</v>
      </c>
      <c r="CM429" t="e">
        <f t="shared" si="378"/>
        <v>#NUM!</v>
      </c>
      <c r="CN429" t="e">
        <f t="shared" si="379"/>
        <v>#NUM!</v>
      </c>
      <c r="CO429" t="e">
        <f t="shared" si="380"/>
        <v>#NUM!</v>
      </c>
      <c r="CP429" t="e">
        <f t="shared" si="381"/>
        <v>#NUM!</v>
      </c>
      <c r="CQ429" t="e">
        <f t="shared" si="382"/>
        <v>#NUM!</v>
      </c>
      <c r="CR429" t="e">
        <f t="shared" si="383"/>
        <v>#NUM!</v>
      </c>
      <c r="CS429" t="e">
        <f t="shared" si="384"/>
        <v>#NUM!</v>
      </c>
      <c r="CT429" t="e">
        <f t="shared" si="385"/>
        <v>#NUM!</v>
      </c>
      <c r="CW429" t="e">
        <f t="shared" si="428"/>
        <v>#NUM!</v>
      </c>
      <c r="CX429" t="e">
        <f t="shared" si="429"/>
        <v>#NUM!</v>
      </c>
      <c r="CY429" t="e">
        <f t="shared" si="430"/>
        <v>#NUM!</v>
      </c>
      <c r="CZ429" t="e">
        <f t="shared" si="431"/>
        <v>#NUM!</v>
      </c>
      <c r="DA429" t="e">
        <f t="shared" si="432"/>
        <v>#NUM!</v>
      </c>
      <c r="DB429" t="e">
        <f t="shared" si="433"/>
        <v>#NUM!</v>
      </c>
      <c r="DC429" t="e">
        <f t="shared" si="434"/>
        <v>#NUM!</v>
      </c>
      <c r="DD429" t="e">
        <f t="shared" si="435"/>
        <v>#NUM!</v>
      </c>
    </row>
    <row r="430" spans="2:108">
      <c r="B430" s="30">
        <f t="shared" si="353"/>
        <v>264</v>
      </c>
      <c r="C430" s="31">
        <f t="shared" si="354"/>
        <v>180061.99246858212</v>
      </c>
      <c r="D430" s="31"/>
      <c r="E430" s="31">
        <f t="shared" si="355"/>
        <v>1005544.7397243609</v>
      </c>
      <c r="F430" s="31">
        <f t="shared" si="356"/>
        <v>1852021.6887880291</v>
      </c>
      <c r="G430" s="31">
        <f t="shared" si="357"/>
        <v>1366069.8789610737</v>
      </c>
      <c r="H430" s="31">
        <f t="shared" si="358"/>
        <v>966169.3668890642</v>
      </c>
      <c r="I430" s="31">
        <f t="shared" si="359"/>
        <v>768513.64610296709</v>
      </c>
      <c r="J430" s="31">
        <f t="shared" si="360"/>
        <v>45802.313500663942</v>
      </c>
      <c r="K430" s="31">
        <f t="shared" si="361"/>
        <v>-31592.718611429544</v>
      </c>
      <c r="L430" s="17"/>
      <c r="N430" s="32">
        <f t="shared" si="362"/>
        <v>184</v>
      </c>
      <c r="O430" s="32">
        <f t="shared" si="363"/>
        <v>104</v>
      </c>
      <c r="P430" s="32"/>
      <c r="Q430" s="32">
        <f t="shared" si="364"/>
        <v>24</v>
      </c>
      <c r="R430" s="32">
        <f t="shared" si="365"/>
        <v>-56</v>
      </c>
      <c r="S430" s="32">
        <f t="shared" si="366"/>
        <v>-136</v>
      </c>
      <c r="T430" s="32">
        <f t="shared" si="367"/>
        <v>-216</v>
      </c>
      <c r="U430" s="32">
        <f t="shared" si="368"/>
        <v>-296</v>
      </c>
      <c r="V430" s="32">
        <f t="shared" si="369"/>
        <v>-376</v>
      </c>
      <c r="W430">
        <f t="shared" si="386"/>
        <v>184</v>
      </c>
      <c r="X430">
        <f t="shared" si="387"/>
        <v>104</v>
      </c>
      <c r="Y430">
        <f t="shared" si="388"/>
        <v>24</v>
      </c>
      <c r="Z430">
        <f t="shared" si="389"/>
        <v>664</v>
      </c>
      <c r="AA430">
        <f t="shared" si="390"/>
        <v>584</v>
      </c>
      <c r="AB430">
        <f t="shared" si="391"/>
        <v>504</v>
      </c>
      <c r="AC430">
        <f t="shared" si="392"/>
        <v>424</v>
      </c>
      <c r="AD430">
        <f t="shared" si="393"/>
        <v>344</v>
      </c>
      <c r="AF430">
        <f t="shared" si="312"/>
        <v>1.7878700902455833</v>
      </c>
      <c r="AG430">
        <f t="shared" si="313"/>
        <v>2.1806817474071503</v>
      </c>
      <c r="AH430">
        <f t="shared" si="314"/>
        <v>0.26561105572390342</v>
      </c>
      <c r="AI430">
        <f t="shared" si="315"/>
        <v>1.176322539575174</v>
      </c>
      <c r="AJ430">
        <f t="shared" si="316"/>
        <v>2.083827804338533</v>
      </c>
      <c r="AK430">
        <f t="shared" si="317"/>
        <v>2.0076976769650186</v>
      </c>
      <c r="AL430">
        <f t="shared" si="318"/>
        <v>1.4214370120653328</v>
      </c>
      <c r="AM430">
        <f t="shared" si="319"/>
        <v>0.12112009014040694</v>
      </c>
      <c r="AO430">
        <f t="shared" si="394"/>
        <v>3.5646833092403206E-2</v>
      </c>
      <c r="AP430">
        <f t="shared" si="395"/>
        <v>4.347877326299205E-2</v>
      </c>
      <c r="AQ430">
        <f t="shared" si="396"/>
        <v>5.2957947126831984E-3</v>
      </c>
      <c r="AR430">
        <f t="shared" si="397"/>
        <v>2.3453702514430595E-2</v>
      </c>
      <c r="AS430">
        <f t="shared" si="398"/>
        <v>4.1547684219249571E-2</v>
      </c>
      <c r="AT430">
        <f t="shared" si="399"/>
        <v>4.0029789849522573E-2</v>
      </c>
      <c r="AU430">
        <f t="shared" si="400"/>
        <v>2.8340833149402483E-2</v>
      </c>
      <c r="AV430">
        <f t="shared" si="401"/>
        <v>2.4149112739946643E-3</v>
      </c>
      <c r="AX430" s="34">
        <f t="shared" si="402"/>
        <v>79289.53105729958</v>
      </c>
      <c r="AY430" s="34">
        <f t="shared" si="403"/>
        <v>79460.142999999996</v>
      </c>
      <c r="AZ430" s="34">
        <f t="shared" si="404"/>
        <v>79460.142999999996</v>
      </c>
      <c r="BA430" s="34">
        <f t="shared" si="405"/>
        <v>0</v>
      </c>
      <c r="BB430" s="34">
        <f t="shared" si="406"/>
        <v>0</v>
      </c>
      <c r="BC430" s="34">
        <f t="shared" si="407"/>
        <v>5770439.0625871457</v>
      </c>
      <c r="BD430" s="34">
        <f t="shared" si="408"/>
        <v>8253943.7992799478</v>
      </c>
      <c r="BE430" s="34">
        <f t="shared" si="409"/>
        <v>638869.66766207898</v>
      </c>
      <c r="BG430" s="34">
        <f t="shared" si="410"/>
        <v>1580.8870538162193</v>
      </c>
      <c r="BH430" s="34">
        <f t="shared" si="411"/>
        <v>1584.288741376291</v>
      </c>
      <c r="BI430" s="34">
        <f t="shared" si="412"/>
        <v>1584.288741376291</v>
      </c>
      <c r="BJ430" s="34">
        <f t="shared" si="413"/>
        <v>0</v>
      </c>
      <c r="BK430" s="34">
        <f t="shared" si="414"/>
        <v>0</v>
      </c>
      <c r="BL430" s="34">
        <f t="shared" si="415"/>
        <v>115051.91526844815</v>
      </c>
      <c r="BM430" s="34">
        <f t="shared" si="416"/>
        <v>164568.42058731092</v>
      </c>
      <c r="BN430" s="34">
        <f t="shared" si="417"/>
        <v>12737.88321377479</v>
      </c>
      <c r="BP430" s="34">
        <f t="shared" si="418"/>
        <v>181642.87952239835</v>
      </c>
      <c r="BQ430" s="34">
        <f t="shared" si="419"/>
        <v>1007129.0284657371</v>
      </c>
      <c r="BR430" s="34">
        <f t="shared" si="420"/>
        <v>1853605.9775294054</v>
      </c>
      <c r="BS430" s="34">
        <f t="shared" si="421"/>
        <v>1366069.8789610737</v>
      </c>
      <c r="BT430" s="34">
        <f t="shared" si="422"/>
        <v>966169.3668890642</v>
      </c>
      <c r="BU430" s="34">
        <f t="shared" si="423"/>
        <v>883565.56137141527</v>
      </c>
      <c r="BV430" s="34">
        <f t="shared" si="424"/>
        <v>210370.73408797485</v>
      </c>
      <c r="BW430" s="34">
        <f t="shared" si="425"/>
        <v>-18854.835397654751</v>
      </c>
      <c r="BY430" s="22" t="e">
        <f t="shared" si="370"/>
        <v>#NUM!</v>
      </c>
      <c r="BZ430" s="22" t="e">
        <f t="shared" si="371"/>
        <v>#NUM!</v>
      </c>
      <c r="CA430" s="22" t="e">
        <f t="shared" si="372"/>
        <v>#NUM!</v>
      </c>
      <c r="CB430" s="22" t="e">
        <f t="shared" si="373"/>
        <v>#NUM!</v>
      </c>
      <c r="CC430" s="22" t="e">
        <f t="shared" si="374"/>
        <v>#NUM!</v>
      </c>
      <c r="CD430" s="22" t="e">
        <f t="shared" si="375"/>
        <v>#NUM!</v>
      </c>
      <c r="CE430" s="22" t="e">
        <f t="shared" si="376"/>
        <v>#NUM!</v>
      </c>
      <c r="CF430" s="22" t="e">
        <f t="shared" si="377"/>
        <v>#NUM!</v>
      </c>
      <c r="CI430" s="44">
        <f t="shared" si="426"/>
        <v>264</v>
      </c>
      <c r="CJ430" s="45">
        <f t="shared" si="427"/>
        <v>4.6076692252650302</v>
      </c>
      <c r="CM430" t="e">
        <f t="shared" si="378"/>
        <v>#NUM!</v>
      </c>
      <c r="CN430" t="e">
        <f t="shared" si="379"/>
        <v>#NUM!</v>
      </c>
      <c r="CO430" t="e">
        <f t="shared" si="380"/>
        <v>#NUM!</v>
      </c>
      <c r="CP430" t="e">
        <f t="shared" si="381"/>
        <v>#NUM!</v>
      </c>
      <c r="CQ430" t="e">
        <f t="shared" si="382"/>
        <v>#NUM!</v>
      </c>
      <c r="CR430" t="e">
        <f t="shared" si="383"/>
        <v>#NUM!</v>
      </c>
      <c r="CS430" t="e">
        <f t="shared" si="384"/>
        <v>#NUM!</v>
      </c>
      <c r="CT430" t="e">
        <f t="shared" si="385"/>
        <v>#NUM!</v>
      </c>
      <c r="CW430" t="e">
        <f t="shared" si="428"/>
        <v>#NUM!</v>
      </c>
      <c r="CX430" t="e">
        <f t="shared" si="429"/>
        <v>#NUM!</v>
      </c>
      <c r="CY430" t="e">
        <f t="shared" si="430"/>
        <v>#NUM!</v>
      </c>
      <c r="CZ430" t="e">
        <f t="shared" si="431"/>
        <v>#NUM!</v>
      </c>
      <c r="DA430" t="e">
        <f t="shared" si="432"/>
        <v>#NUM!</v>
      </c>
      <c r="DB430" t="e">
        <f t="shared" si="433"/>
        <v>#NUM!</v>
      </c>
      <c r="DC430" t="e">
        <f t="shared" si="434"/>
        <v>#NUM!</v>
      </c>
      <c r="DD430" t="e">
        <f t="shared" si="435"/>
        <v>#NUM!</v>
      </c>
    </row>
    <row r="431" spans="2:108">
      <c r="B431" s="30">
        <f t="shared" si="353"/>
        <v>266</v>
      </c>
      <c r="C431" s="31">
        <f t="shared" si="354"/>
        <v>186243.15686735243</v>
      </c>
      <c r="D431" s="31"/>
      <c r="E431" s="31">
        <f t="shared" si="355"/>
        <v>922890.07726437238</v>
      </c>
      <c r="F431" s="31">
        <f t="shared" si="356"/>
        <v>1755352.0438818878</v>
      </c>
      <c r="G431" s="31">
        <f t="shared" si="357"/>
        <v>1346362.9557166602</v>
      </c>
      <c r="H431" s="31">
        <f t="shared" si="358"/>
        <v>1029469.2789842059</v>
      </c>
      <c r="I431" s="31">
        <f t="shared" si="359"/>
        <v>905473.3114586306</v>
      </c>
      <c r="J431" s="31">
        <f t="shared" si="360"/>
        <v>138769.20196020944</v>
      </c>
      <c r="K431" s="31">
        <f t="shared" si="361"/>
        <v>-47912.526699591668</v>
      </c>
      <c r="L431" s="17"/>
      <c r="N431" s="32">
        <f t="shared" si="362"/>
        <v>186</v>
      </c>
      <c r="O431" s="32">
        <f t="shared" si="363"/>
        <v>106</v>
      </c>
      <c r="P431" s="32"/>
      <c r="Q431" s="32">
        <f t="shared" si="364"/>
        <v>26</v>
      </c>
      <c r="R431" s="32">
        <f t="shared" si="365"/>
        <v>-54</v>
      </c>
      <c r="S431" s="32">
        <f t="shared" si="366"/>
        <v>-134</v>
      </c>
      <c r="T431" s="32">
        <f t="shared" si="367"/>
        <v>-214</v>
      </c>
      <c r="U431" s="32">
        <f t="shared" si="368"/>
        <v>-294</v>
      </c>
      <c r="V431" s="32">
        <f t="shared" si="369"/>
        <v>-374</v>
      </c>
      <c r="W431">
        <f t="shared" si="386"/>
        <v>186</v>
      </c>
      <c r="X431">
        <f t="shared" si="387"/>
        <v>106</v>
      </c>
      <c r="Y431">
        <f t="shared" si="388"/>
        <v>26</v>
      </c>
      <c r="Z431">
        <f t="shared" si="389"/>
        <v>666</v>
      </c>
      <c r="AA431">
        <f t="shared" si="390"/>
        <v>586</v>
      </c>
      <c r="AB431">
        <f t="shared" si="391"/>
        <v>506</v>
      </c>
      <c r="AC431">
        <f t="shared" si="392"/>
        <v>426</v>
      </c>
      <c r="AD431">
        <f t="shared" si="393"/>
        <v>346</v>
      </c>
      <c r="AF431">
        <f t="shared" si="312"/>
        <v>1.7920598678864639</v>
      </c>
      <c r="AG431">
        <f t="shared" si="313"/>
        <v>2.1908846869770722</v>
      </c>
      <c r="AH431">
        <f t="shared" si="314"/>
        <v>0.30923043899240737</v>
      </c>
      <c r="AI431">
        <f t="shared" si="315"/>
        <v>1.1134494394987973</v>
      </c>
      <c r="AJ431">
        <f t="shared" si="316"/>
        <v>2.101565158146395</v>
      </c>
      <c r="AK431">
        <f t="shared" si="317"/>
        <v>1.9881994610060156</v>
      </c>
      <c r="AL431">
        <f t="shared" si="318"/>
        <v>1.4801203345008302</v>
      </c>
      <c r="AM431">
        <f t="shared" si="319"/>
        <v>9.3179796762622849E-2</v>
      </c>
      <c r="AO431">
        <f t="shared" si="394"/>
        <v>3.5730369533374842E-2</v>
      </c>
      <c r="AP431">
        <f t="shared" si="395"/>
        <v>4.3682201065652439E-2</v>
      </c>
      <c r="AQ431">
        <f t="shared" si="396"/>
        <v>6.1654847888521795E-3</v>
      </c>
      <c r="AR431">
        <f t="shared" si="397"/>
        <v>2.2200128825462673E-2</v>
      </c>
      <c r="AS431">
        <f t="shared" si="398"/>
        <v>4.1901334349725726E-2</v>
      </c>
      <c r="AT431">
        <f t="shared" si="399"/>
        <v>3.9641031374462045E-2</v>
      </c>
      <c r="AU431">
        <f t="shared" si="400"/>
        <v>2.9510870397398793E-2</v>
      </c>
      <c r="AV431">
        <f t="shared" si="401"/>
        <v>1.8578333408581249E-3</v>
      </c>
      <c r="AX431" s="34">
        <f t="shared" si="402"/>
        <v>79078.30956436554</v>
      </c>
      <c r="AY431" s="34">
        <f t="shared" si="403"/>
        <v>79460.142999999996</v>
      </c>
      <c r="AZ431" s="34">
        <f t="shared" si="404"/>
        <v>79460.142999999996</v>
      </c>
      <c r="BA431" s="34">
        <f t="shared" si="405"/>
        <v>0</v>
      </c>
      <c r="BB431" s="34">
        <f t="shared" si="406"/>
        <v>0</v>
      </c>
      <c r="BC431" s="34">
        <f t="shared" si="407"/>
        <v>5830670.745438165</v>
      </c>
      <c r="BD431" s="34">
        <f t="shared" si="408"/>
        <v>7923518.8491981374</v>
      </c>
      <c r="BE431" s="34">
        <f t="shared" si="409"/>
        <v>696399.35875569924</v>
      </c>
      <c r="BG431" s="34">
        <f t="shared" si="410"/>
        <v>1576.67568670111</v>
      </c>
      <c r="BH431" s="34">
        <f t="shared" si="411"/>
        <v>1584.288741376291</v>
      </c>
      <c r="BI431" s="34">
        <f t="shared" si="412"/>
        <v>1584.288741376291</v>
      </c>
      <c r="BJ431" s="34">
        <f t="shared" si="413"/>
        <v>0</v>
      </c>
      <c r="BK431" s="34">
        <f t="shared" si="414"/>
        <v>0</v>
      </c>
      <c r="BL431" s="34">
        <f t="shared" si="415"/>
        <v>116252.82396823514</v>
      </c>
      <c r="BM431" s="34">
        <f t="shared" si="416"/>
        <v>157980.35632615758</v>
      </c>
      <c r="BN431" s="34">
        <f t="shared" si="417"/>
        <v>13884.919179900329</v>
      </c>
      <c r="BP431" s="34">
        <f t="shared" si="418"/>
        <v>187819.83255405354</v>
      </c>
      <c r="BQ431" s="34">
        <f t="shared" si="419"/>
        <v>924474.36600574863</v>
      </c>
      <c r="BR431" s="34">
        <f t="shared" si="420"/>
        <v>1756936.3326232641</v>
      </c>
      <c r="BS431" s="34">
        <f t="shared" si="421"/>
        <v>1346362.9557166602</v>
      </c>
      <c r="BT431" s="34">
        <f t="shared" si="422"/>
        <v>1029469.2789842059</v>
      </c>
      <c r="BU431" s="34">
        <f t="shared" si="423"/>
        <v>1021726.1354268658</v>
      </c>
      <c r="BV431" s="34">
        <f t="shared" si="424"/>
        <v>296749.55828636698</v>
      </c>
      <c r="BW431" s="34">
        <f t="shared" si="425"/>
        <v>-34027.607519691337</v>
      </c>
      <c r="BY431" s="22" t="e">
        <f t="shared" si="370"/>
        <v>#NUM!</v>
      </c>
      <c r="BZ431" s="22" t="e">
        <f t="shared" si="371"/>
        <v>#NUM!</v>
      </c>
      <c r="CA431" s="22" t="e">
        <f t="shared" si="372"/>
        <v>#NUM!</v>
      </c>
      <c r="CB431" s="22" t="e">
        <f t="shared" si="373"/>
        <v>#NUM!</v>
      </c>
      <c r="CC431" s="22" t="e">
        <f t="shared" si="374"/>
        <v>#NUM!</v>
      </c>
      <c r="CD431" s="22" t="e">
        <f t="shared" si="375"/>
        <v>#NUM!</v>
      </c>
      <c r="CE431" s="22" t="e">
        <f t="shared" si="376"/>
        <v>#NUM!</v>
      </c>
      <c r="CF431" s="22" t="e">
        <f t="shared" si="377"/>
        <v>#NUM!</v>
      </c>
      <c r="CI431" s="44">
        <f t="shared" si="426"/>
        <v>266</v>
      </c>
      <c r="CJ431" s="45">
        <f t="shared" si="427"/>
        <v>4.6425758103049164</v>
      </c>
      <c r="CM431" t="e">
        <f t="shared" si="378"/>
        <v>#NUM!</v>
      </c>
      <c r="CN431" t="e">
        <f t="shared" si="379"/>
        <v>#NUM!</v>
      </c>
      <c r="CO431" t="e">
        <f t="shared" si="380"/>
        <v>#NUM!</v>
      </c>
      <c r="CP431" t="e">
        <f t="shared" si="381"/>
        <v>#NUM!</v>
      </c>
      <c r="CQ431" t="e">
        <f t="shared" si="382"/>
        <v>#NUM!</v>
      </c>
      <c r="CR431" t="e">
        <f t="shared" si="383"/>
        <v>#NUM!</v>
      </c>
      <c r="CS431" t="e">
        <f t="shared" si="384"/>
        <v>#NUM!</v>
      </c>
      <c r="CT431" t="e">
        <f t="shared" si="385"/>
        <v>#NUM!</v>
      </c>
      <c r="CW431" t="e">
        <f t="shared" si="428"/>
        <v>#NUM!</v>
      </c>
      <c r="CX431" t="e">
        <f t="shared" si="429"/>
        <v>#NUM!</v>
      </c>
      <c r="CY431" t="e">
        <f t="shared" si="430"/>
        <v>#NUM!</v>
      </c>
      <c r="CZ431" t="e">
        <f t="shared" si="431"/>
        <v>#NUM!</v>
      </c>
      <c r="DA431" t="e">
        <f t="shared" si="432"/>
        <v>#NUM!</v>
      </c>
      <c r="DB431" t="e">
        <f t="shared" si="433"/>
        <v>#NUM!</v>
      </c>
      <c r="DC431" t="e">
        <f t="shared" si="434"/>
        <v>#NUM!</v>
      </c>
      <c r="DD431" t="e">
        <f t="shared" si="435"/>
        <v>#NUM!</v>
      </c>
    </row>
    <row r="432" spans="2:108">
      <c r="B432" s="30">
        <f t="shared" si="353"/>
        <v>268</v>
      </c>
      <c r="C432" s="31">
        <f t="shared" si="354"/>
        <v>192067.12140936396</v>
      </c>
      <c r="D432" s="31"/>
      <c r="E432" s="31">
        <f t="shared" si="355"/>
        <v>836526.83221249992</v>
      </c>
      <c r="F432" s="31">
        <f t="shared" si="356"/>
        <v>1650787.0844807464</v>
      </c>
      <c r="G432" s="31">
        <f t="shared" si="357"/>
        <v>1320314.9877712927</v>
      </c>
      <c r="H432" s="31">
        <f t="shared" si="358"/>
        <v>1087431.5914566126</v>
      </c>
      <c r="I432" s="31">
        <f t="shared" si="359"/>
        <v>1037309.7716555477</v>
      </c>
      <c r="J432" s="31">
        <f t="shared" si="360"/>
        <v>230291.56245106907</v>
      </c>
      <c r="K432" s="31">
        <f t="shared" si="361"/>
        <v>-64464.426092373433</v>
      </c>
      <c r="L432" s="17"/>
      <c r="N432" s="32">
        <f t="shared" si="362"/>
        <v>188</v>
      </c>
      <c r="O432" s="32">
        <f t="shared" si="363"/>
        <v>108</v>
      </c>
      <c r="P432" s="32"/>
      <c r="Q432" s="32">
        <f t="shared" si="364"/>
        <v>28</v>
      </c>
      <c r="R432" s="32">
        <f t="shared" si="365"/>
        <v>-52</v>
      </c>
      <c r="S432" s="32">
        <f t="shared" si="366"/>
        <v>-132</v>
      </c>
      <c r="T432" s="32">
        <f t="shared" si="367"/>
        <v>-212</v>
      </c>
      <c r="U432" s="32">
        <f t="shared" si="368"/>
        <v>-292</v>
      </c>
      <c r="V432" s="32">
        <f t="shared" si="369"/>
        <v>-372</v>
      </c>
      <c r="W432">
        <f t="shared" si="386"/>
        <v>188</v>
      </c>
      <c r="X432">
        <f t="shared" si="387"/>
        <v>108</v>
      </c>
      <c r="Y432">
        <f t="shared" si="388"/>
        <v>28</v>
      </c>
      <c r="Z432">
        <f t="shared" si="389"/>
        <v>668</v>
      </c>
      <c r="AA432">
        <f t="shared" si="390"/>
        <v>588</v>
      </c>
      <c r="AB432">
        <f t="shared" si="391"/>
        <v>508</v>
      </c>
      <c r="AC432">
        <f t="shared" si="392"/>
        <v>428</v>
      </c>
      <c r="AD432">
        <f t="shared" si="393"/>
        <v>348</v>
      </c>
      <c r="AF432">
        <f t="shared" si="312"/>
        <v>1.7978830507253993</v>
      </c>
      <c r="AG432">
        <f t="shared" si="313"/>
        <v>2.198434517735484</v>
      </c>
      <c r="AH432">
        <f t="shared" si="314"/>
        <v>0.3555354346908749</v>
      </c>
      <c r="AI432">
        <f t="shared" si="315"/>
        <v>1.0503577300416345</v>
      </c>
      <c r="AJ432">
        <f t="shared" si="316"/>
        <v>2.1184505184442979</v>
      </c>
      <c r="AK432">
        <f t="shared" si="317"/>
        <v>1.9688396183115633</v>
      </c>
      <c r="AL432">
        <f t="shared" si="318"/>
        <v>1.5373888611190574</v>
      </c>
      <c r="AM432">
        <f t="shared" si="319"/>
        <v>6.8744605706308248E-2</v>
      </c>
      <c r="AO432">
        <f t="shared" si="394"/>
        <v>3.584647306229375E-2</v>
      </c>
      <c r="AP432">
        <f t="shared" si="395"/>
        <v>4.3832730770461147E-2</v>
      </c>
      <c r="AQ432">
        <f t="shared" si="396"/>
        <v>7.0887210250940354E-3</v>
      </c>
      <c r="AR432">
        <f t="shared" si="397"/>
        <v>2.0942196468517797E-2</v>
      </c>
      <c r="AS432">
        <f t="shared" si="398"/>
        <v>4.2237997300534277E-2</v>
      </c>
      <c r="AT432">
        <f t="shared" si="399"/>
        <v>3.9255031807161528E-2</v>
      </c>
      <c r="AU432">
        <f t="shared" si="400"/>
        <v>3.0652699225424761E-2</v>
      </c>
      <c r="AV432">
        <f t="shared" si="401"/>
        <v>1.3706406852408569E-3</v>
      </c>
      <c r="AX432" s="34">
        <f t="shared" si="402"/>
        <v>78786.364442407663</v>
      </c>
      <c r="AY432" s="34">
        <f t="shared" si="403"/>
        <v>79460.142999999996</v>
      </c>
      <c r="AZ432" s="34">
        <f t="shared" si="404"/>
        <v>79460.142999999996</v>
      </c>
      <c r="BA432" s="34">
        <f t="shared" si="405"/>
        <v>0</v>
      </c>
      <c r="BB432" s="34">
        <f t="shared" si="406"/>
        <v>0</v>
      </c>
      <c r="BC432" s="34">
        <f t="shared" si="407"/>
        <v>5891608.093724791</v>
      </c>
      <c r="BD432" s="34">
        <f t="shared" si="408"/>
        <v>7623395.3968897928</v>
      </c>
      <c r="BE432" s="34">
        <f t="shared" si="409"/>
        <v>754552.98606211809</v>
      </c>
      <c r="BG432" s="34">
        <f t="shared" si="410"/>
        <v>1570.8548392629473</v>
      </c>
      <c r="BH432" s="34">
        <f t="shared" si="411"/>
        <v>1584.288741376291</v>
      </c>
      <c r="BI432" s="34">
        <f t="shared" si="412"/>
        <v>1584.288741376291</v>
      </c>
      <c r="BJ432" s="34">
        <f t="shared" si="413"/>
        <v>0</v>
      </c>
      <c r="BK432" s="34">
        <f t="shared" si="414"/>
        <v>0</v>
      </c>
      <c r="BL432" s="34">
        <f t="shared" si="415"/>
        <v>117467.80233568946</v>
      </c>
      <c r="BM432" s="34">
        <f t="shared" si="416"/>
        <v>151996.44806015943</v>
      </c>
      <c r="BN432" s="34">
        <f t="shared" si="417"/>
        <v>15044.395283684238</v>
      </c>
      <c r="BP432" s="34">
        <f t="shared" si="418"/>
        <v>193637.97624862692</v>
      </c>
      <c r="BQ432" s="34">
        <f t="shared" si="419"/>
        <v>838111.12095387618</v>
      </c>
      <c r="BR432" s="34">
        <f t="shared" si="420"/>
        <v>1652371.3732221227</v>
      </c>
      <c r="BS432" s="34">
        <f t="shared" si="421"/>
        <v>1320314.9877712927</v>
      </c>
      <c r="BT432" s="34">
        <f t="shared" si="422"/>
        <v>1087431.5914566126</v>
      </c>
      <c r="BU432" s="34">
        <f t="shared" si="423"/>
        <v>1154777.5739912372</v>
      </c>
      <c r="BV432" s="34">
        <f t="shared" si="424"/>
        <v>382288.01051122847</v>
      </c>
      <c r="BW432" s="34">
        <f t="shared" si="425"/>
        <v>-49420.030808689196</v>
      </c>
      <c r="BY432" s="22" t="e">
        <f t="shared" si="370"/>
        <v>#NUM!</v>
      </c>
      <c r="BZ432" s="22" t="e">
        <f t="shared" si="371"/>
        <v>#NUM!</v>
      </c>
      <c r="CA432" s="22" t="e">
        <f t="shared" si="372"/>
        <v>#NUM!</v>
      </c>
      <c r="CB432" s="22" t="e">
        <f t="shared" si="373"/>
        <v>#NUM!</v>
      </c>
      <c r="CC432" s="22" t="e">
        <f t="shared" si="374"/>
        <v>#NUM!</v>
      </c>
      <c r="CD432" s="22" t="e">
        <f t="shared" si="375"/>
        <v>#NUM!</v>
      </c>
      <c r="CE432" s="22" t="e">
        <f t="shared" si="376"/>
        <v>#NUM!</v>
      </c>
      <c r="CF432" s="22" t="e">
        <f t="shared" si="377"/>
        <v>#NUM!</v>
      </c>
      <c r="CI432" s="44">
        <f t="shared" si="426"/>
        <v>268</v>
      </c>
      <c r="CJ432" s="45">
        <f t="shared" si="427"/>
        <v>4.6774823953448035</v>
      </c>
      <c r="CM432" t="e">
        <f t="shared" si="378"/>
        <v>#NUM!</v>
      </c>
      <c r="CN432" t="e">
        <f t="shared" si="379"/>
        <v>#NUM!</v>
      </c>
      <c r="CO432" t="e">
        <f t="shared" si="380"/>
        <v>#NUM!</v>
      </c>
      <c r="CP432" t="e">
        <f t="shared" si="381"/>
        <v>#NUM!</v>
      </c>
      <c r="CQ432" t="e">
        <f t="shared" si="382"/>
        <v>#NUM!</v>
      </c>
      <c r="CR432" t="e">
        <f t="shared" si="383"/>
        <v>#NUM!</v>
      </c>
      <c r="CS432" t="e">
        <f t="shared" si="384"/>
        <v>#NUM!</v>
      </c>
      <c r="CT432" t="e">
        <f t="shared" si="385"/>
        <v>#NUM!</v>
      </c>
      <c r="CW432" t="e">
        <f t="shared" si="428"/>
        <v>#NUM!</v>
      </c>
      <c r="CX432" t="e">
        <f t="shared" si="429"/>
        <v>#NUM!</v>
      </c>
      <c r="CY432" t="e">
        <f t="shared" si="430"/>
        <v>#NUM!</v>
      </c>
      <c r="CZ432" t="e">
        <f t="shared" si="431"/>
        <v>#NUM!</v>
      </c>
      <c r="DA432" t="e">
        <f t="shared" si="432"/>
        <v>#NUM!</v>
      </c>
      <c r="DB432" t="e">
        <f t="shared" si="433"/>
        <v>#NUM!</v>
      </c>
      <c r="DC432" t="e">
        <f t="shared" si="434"/>
        <v>#NUM!</v>
      </c>
      <c r="DD432" t="e">
        <f t="shared" si="435"/>
        <v>#NUM!</v>
      </c>
    </row>
    <row r="433" spans="2:108">
      <c r="B433" s="30">
        <f t="shared" si="353"/>
        <v>270</v>
      </c>
      <c r="C433" s="31">
        <f t="shared" si="354"/>
        <v>197485.29475261012</v>
      </c>
      <c r="D433" s="31"/>
      <c r="E433" s="31">
        <f t="shared" si="355"/>
        <v>746872.38865623437</v>
      </c>
      <c r="F433" s="31">
        <f t="shared" si="356"/>
        <v>1538851.2965801423</v>
      </c>
      <c r="G433" s="31">
        <f t="shared" si="357"/>
        <v>1288079.3143349632</v>
      </c>
      <c r="H433" s="31">
        <f t="shared" si="358"/>
        <v>1139799.3642207652</v>
      </c>
      <c r="I433" s="31">
        <f t="shared" si="359"/>
        <v>1163393.2828440648</v>
      </c>
      <c r="J433" s="31">
        <f t="shared" si="360"/>
        <v>319917.28867640911</v>
      </c>
      <c r="K433" s="31">
        <f t="shared" si="361"/>
        <v>-81189.855113017285</v>
      </c>
      <c r="L433" s="17"/>
      <c r="N433" s="32">
        <f t="shared" si="362"/>
        <v>190</v>
      </c>
      <c r="O433" s="32">
        <f t="shared" si="363"/>
        <v>110</v>
      </c>
      <c r="P433" s="32"/>
      <c r="Q433" s="32">
        <f t="shared" si="364"/>
        <v>30</v>
      </c>
      <c r="R433" s="32">
        <f t="shared" si="365"/>
        <v>-50</v>
      </c>
      <c r="S433" s="32">
        <f t="shared" si="366"/>
        <v>-130</v>
      </c>
      <c r="T433" s="32">
        <f t="shared" si="367"/>
        <v>-210</v>
      </c>
      <c r="U433" s="32">
        <f t="shared" si="368"/>
        <v>-290</v>
      </c>
      <c r="V433" s="32">
        <f t="shared" si="369"/>
        <v>-370</v>
      </c>
      <c r="W433">
        <f t="shared" si="386"/>
        <v>190</v>
      </c>
      <c r="X433">
        <f t="shared" si="387"/>
        <v>110</v>
      </c>
      <c r="Y433">
        <f t="shared" si="388"/>
        <v>30</v>
      </c>
      <c r="Z433">
        <f t="shared" si="389"/>
        <v>670</v>
      </c>
      <c r="AA433">
        <f t="shared" si="390"/>
        <v>590</v>
      </c>
      <c r="AB433">
        <f t="shared" si="391"/>
        <v>510</v>
      </c>
      <c r="AC433">
        <f t="shared" si="392"/>
        <v>430</v>
      </c>
      <c r="AD433">
        <f t="shared" si="393"/>
        <v>350</v>
      </c>
      <c r="AF433">
        <f t="shared" si="312"/>
        <v>1.8052974018232981</v>
      </c>
      <c r="AG433">
        <f t="shared" si="313"/>
        <v>2.2034032713863545</v>
      </c>
      <c r="AH433">
        <f t="shared" si="314"/>
        <v>0.40435210712101627</v>
      </c>
      <c r="AI433">
        <f t="shared" si="315"/>
        <v>0.98726391444109318</v>
      </c>
      <c r="AJ433">
        <f t="shared" si="316"/>
        <v>2.1343184039267236</v>
      </c>
      <c r="AK433">
        <f t="shared" si="317"/>
        <v>1.9497744401743471</v>
      </c>
      <c r="AL433">
        <f t="shared" si="318"/>
        <v>1.5930683256216986</v>
      </c>
      <c r="AM433">
        <f t="shared" si="319"/>
        <v>4.7907966573012613E-2</v>
      </c>
      <c r="AO433">
        <f t="shared" si="394"/>
        <v>3.5994301552471672E-2</v>
      </c>
      <c r="AP433">
        <f t="shared" si="395"/>
        <v>4.3931798556781976E-2</v>
      </c>
      <c r="AQ433">
        <f t="shared" si="396"/>
        <v>8.0620354642906445E-3</v>
      </c>
      <c r="AR433">
        <f t="shared" si="397"/>
        <v>1.9684222118957297E-2</v>
      </c>
      <c r="AS433">
        <f t="shared" si="398"/>
        <v>4.2554373679560623E-2</v>
      </c>
      <c r="AT433">
        <f t="shared" si="399"/>
        <v>3.8874907307824488E-2</v>
      </c>
      <c r="AU433">
        <f t="shared" si="400"/>
        <v>3.1762845084807312E-2</v>
      </c>
      <c r="AV433">
        <f t="shared" si="401"/>
        <v>9.5519651989369771E-4</v>
      </c>
      <c r="AX433" s="34">
        <f t="shared" si="402"/>
        <v>78417.351724958266</v>
      </c>
      <c r="AY433" s="34">
        <f t="shared" si="403"/>
        <v>79460.142999999996</v>
      </c>
      <c r="AZ433" s="34">
        <f t="shared" si="404"/>
        <v>79460.142999999996</v>
      </c>
      <c r="BA433" s="34">
        <f t="shared" si="405"/>
        <v>0</v>
      </c>
      <c r="BB433" s="34">
        <f t="shared" si="406"/>
        <v>0</v>
      </c>
      <c r="BC433" s="34">
        <f t="shared" si="407"/>
        <v>5952751.6844272958</v>
      </c>
      <c r="BD433" s="34">
        <f t="shared" si="408"/>
        <v>7350721.5414290521</v>
      </c>
      <c r="BE433" s="34">
        <f t="shared" si="409"/>
        <v>811183.48166648636</v>
      </c>
      <c r="BG433" s="34">
        <f t="shared" si="410"/>
        <v>1563.4974060693053</v>
      </c>
      <c r="BH433" s="34">
        <f t="shared" si="411"/>
        <v>1584.288741376291</v>
      </c>
      <c r="BI433" s="34">
        <f t="shared" si="412"/>
        <v>1584.288741376291</v>
      </c>
      <c r="BJ433" s="34">
        <f t="shared" si="413"/>
        <v>0</v>
      </c>
      <c r="BK433" s="34">
        <f t="shared" si="414"/>
        <v>0</v>
      </c>
      <c r="BL433" s="34">
        <f t="shared" si="415"/>
        <v>118686.89279664293</v>
      </c>
      <c r="BM433" s="34">
        <f t="shared" si="416"/>
        <v>146559.83414324114</v>
      </c>
      <c r="BN433" s="34">
        <f t="shared" si="417"/>
        <v>16173.502949706941</v>
      </c>
      <c r="BP433" s="34">
        <f t="shared" si="418"/>
        <v>199048.79215867943</v>
      </c>
      <c r="BQ433" s="34">
        <f t="shared" si="419"/>
        <v>748456.67739761062</v>
      </c>
      <c r="BR433" s="34">
        <f t="shared" si="420"/>
        <v>1540435.5853215186</v>
      </c>
      <c r="BS433" s="34">
        <f t="shared" si="421"/>
        <v>1288079.3143349632</v>
      </c>
      <c r="BT433" s="34">
        <f t="shared" si="422"/>
        <v>1139799.3642207652</v>
      </c>
      <c r="BU433" s="34">
        <f t="shared" si="423"/>
        <v>1282080.1756407076</v>
      </c>
      <c r="BV433" s="34">
        <f t="shared" si="424"/>
        <v>466477.12281965022</v>
      </c>
      <c r="BW433" s="34">
        <f t="shared" si="425"/>
        <v>-65016.352163310345</v>
      </c>
      <c r="BY433" s="22" t="e">
        <f t="shared" si="370"/>
        <v>#NUM!</v>
      </c>
      <c r="BZ433" s="22" t="e">
        <f t="shared" si="371"/>
        <v>#NUM!</v>
      </c>
      <c r="CA433" s="22" t="e">
        <f t="shared" si="372"/>
        <v>#NUM!</v>
      </c>
      <c r="CB433" s="22" t="e">
        <f t="shared" si="373"/>
        <v>#NUM!</v>
      </c>
      <c r="CC433" s="22" t="e">
        <f t="shared" si="374"/>
        <v>#NUM!</v>
      </c>
      <c r="CD433" s="22" t="e">
        <f t="shared" si="375"/>
        <v>#NUM!</v>
      </c>
      <c r="CE433" s="22" t="e">
        <f t="shared" si="376"/>
        <v>#NUM!</v>
      </c>
      <c r="CF433" s="22" t="e">
        <f t="shared" si="377"/>
        <v>#NUM!</v>
      </c>
      <c r="CI433" s="44">
        <f t="shared" si="426"/>
        <v>270</v>
      </c>
      <c r="CJ433" s="45">
        <f t="shared" si="427"/>
        <v>4.7123889803846897</v>
      </c>
      <c r="CM433" t="e">
        <f t="shared" si="378"/>
        <v>#NUM!</v>
      </c>
      <c r="CN433" t="e">
        <f t="shared" si="379"/>
        <v>#NUM!</v>
      </c>
      <c r="CO433" t="e">
        <f t="shared" si="380"/>
        <v>#NUM!</v>
      </c>
      <c r="CP433" t="e">
        <f t="shared" si="381"/>
        <v>#NUM!</v>
      </c>
      <c r="CQ433" t="e">
        <f t="shared" si="382"/>
        <v>#NUM!</v>
      </c>
      <c r="CR433" t="e">
        <f t="shared" si="383"/>
        <v>#NUM!</v>
      </c>
      <c r="CS433" t="e">
        <f t="shared" si="384"/>
        <v>#NUM!</v>
      </c>
      <c r="CT433" t="e">
        <f t="shared" si="385"/>
        <v>#NUM!</v>
      </c>
      <c r="CW433" t="e">
        <f t="shared" si="428"/>
        <v>#NUM!</v>
      </c>
      <c r="CX433" t="e">
        <f t="shared" si="429"/>
        <v>#NUM!</v>
      </c>
      <c r="CY433" t="e">
        <f t="shared" si="430"/>
        <v>#NUM!</v>
      </c>
      <c r="CZ433" t="e">
        <f t="shared" si="431"/>
        <v>#NUM!</v>
      </c>
      <c r="DA433" t="e">
        <f t="shared" si="432"/>
        <v>#NUM!</v>
      </c>
      <c r="DB433" t="e">
        <f t="shared" si="433"/>
        <v>#NUM!</v>
      </c>
      <c r="DC433" t="e">
        <f t="shared" si="434"/>
        <v>#NUM!</v>
      </c>
      <c r="DD433" t="e">
        <f t="shared" si="435"/>
        <v>#NUM!</v>
      </c>
    </row>
    <row r="434" spans="2:108">
      <c r="B434" s="30">
        <f t="shared" si="353"/>
        <v>272</v>
      </c>
      <c r="C434" s="31">
        <f t="shared" si="354"/>
        <v>202450.41687813526</v>
      </c>
      <c r="D434" s="31"/>
      <c r="E434" s="31">
        <f t="shared" si="355"/>
        <v>654359.2095516792</v>
      </c>
      <c r="F434" s="31">
        <f t="shared" si="356"/>
        <v>1420104.2578209634</v>
      </c>
      <c r="G434" s="31">
        <f t="shared" si="357"/>
        <v>1249839.1223232076</v>
      </c>
      <c r="H434" s="31">
        <f t="shared" si="358"/>
        <v>1186343.2746879323</v>
      </c>
      <c r="I434" s="31">
        <f t="shared" si="359"/>
        <v>1283122.9809288774</v>
      </c>
      <c r="J434" s="31">
        <f t="shared" si="360"/>
        <v>407204.45837539813</v>
      </c>
      <c r="K434" s="31">
        <f t="shared" si="361"/>
        <v>-98028.812607887696</v>
      </c>
      <c r="L434" s="17"/>
      <c r="N434" s="32">
        <f t="shared" si="362"/>
        <v>192</v>
      </c>
      <c r="O434" s="32">
        <f t="shared" si="363"/>
        <v>112</v>
      </c>
      <c r="P434" s="32"/>
      <c r="Q434" s="32">
        <f t="shared" si="364"/>
        <v>32</v>
      </c>
      <c r="R434" s="32">
        <f t="shared" si="365"/>
        <v>-48</v>
      </c>
      <c r="S434" s="32">
        <f t="shared" si="366"/>
        <v>-128</v>
      </c>
      <c r="T434" s="32">
        <f t="shared" si="367"/>
        <v>-208</v>
      </c>
      <c r="U434" s="32">
        <f t="shared" si="368"/>
        <v>-288</v>
      </c>
      <c r="V434" s="32">
        <f t="shared" si="369"/>
        <v>-368</v>
      </c>
      <c r="W434">
        <f t="shared" si="386"/>
        <v>192</v>
      </c>
      <c r="X434">
        <f t="shared" si="387"/>
        <v>112</v>
      </c>
      <c r="Y434">
        <f t="shared" si="388"/>
        <v>32</v>
      </c>
      <c r="Z434">
        <f t="shared" si="389"/>
        <v>672</v>
      </c>
      <c r="AA434">
        <f t="shared" si="390"/>
        <v>592</v>
      </c>
      <c r="AB434">
        <f t="shared" si="391"/>
        <v>512</v>
      </c>
      <c r="AC434">
        <f t="shared" si="392"/>
        <v>432</v>
      </c>
      <c r="AD434">
        <f t="shared" si="393"/>
        <v>352</v>
      </c>
      <c r="AF434">
        <f t="shared" si="312"/>
        <v>1.814248999215784</v>
      </c>
      <c r="AG434">
        <f t="shared" si="313"/>
        <v>2.2058743270697527</v>
      </c>
      <c r="AH434">
        <f t="shared" si="314"/>
        <v>0.45549779072042129</v>
      </c>
      <c r="AI434">
        <f t="shared" si="315"/>
        <v>0.92438695139691573</v>
      </c>
      <c r="AJ434">
        <f t="shared" si="316"/>
        <v>2.1490056327602702</v>
      </c>
      <c r="AK434">
        <f t="shared" si="317"/>
        <v>1.9311554141476301</v>
      </c>
      <c r="AL434">
        <f t="shared" si="318"/>
        <v>1.64699369127339</v>
      </c>
      <c r="AM434">
        <f t="shared" si="319"/>
        <v>3.0749682056067432E-2</v>
      </c>
      <c r="AO434">
        <f t="shared" si="394"/>
        <v>3.617277989936124E-2</v>
      </c>
      <c r="AP434">
        <f t="shared" si="395"/>
        <v>4.3981066850931935E-2</v>
      </c>
      <c r="AQ434">
        <f t="shared" si="396"/>
        <v>9.0817860919296042E-3</v>
      </c>
      <c r="AR434">
        <f t="shared" si="397"/>
        <v>1.8430571409534038E-2</v>
      </c>
      <c r="AS434">
        <f t="shared" si="398"/>
        <v>4.284720994192432E-2</v>
      </c>
      <c r="AT434">
        <f t="shared" si="399"/>
        <v>3.8503678258947495E-2</v>
      </c>
      <c r="AU434">
        <f t="shared" si="400"/>
        <v>3.2838017447340995E-2</v>
      </c>
      <c r="AV434">
        <f t="shared" si="401"/>
        <v>6.1309196338003304E-4</v>
      </c>
      <c r="AX434" s="34">
        <f t="shared" si="402"/>
        <v>77975.82205942439</v>
      </c>
      <c r="AY434" s="34">
        <f t="shared" si="403"/>
        <v>79460.142999999996</v>
      </c>
      <c r="AZ434" s="34">
        <f t="shared" si="404"/>
        <v>79460.142999999996</v>
      </c>
      <c r="BA434" s="34">
        <f t="shared" si="405"/>
        <v>0</v>
      </c>
      <c r="BB434" s="34">
        <f t="shared" si="406"/>
        <v>0</v>
      </c>
      <c r="BC434" s="34">
        <f t="shared" si="407"/>
        <v>6013579.8933881149</v>
      </c>
      <c r="BD434" s="34">
        <f t="shared" si="408"/>
        <v>7102976.8867427008</v>
      </c>
      <c r="BE434" s="34">
        <f t="shared" si="409"/>
        <v>863630.75721440336</v>
      </c>
      <c r="BG434" s="34">
        <f t="shared" si="410"/>
        <v>1554.6941186389145</v>
      </c>
      <c r="BH434" s="34">
        <f t="shared" si="411"/>
        <v>1584.288741376291</v>
      </c>
      <c r="BI434" s="34">
        <f t="shared" si="412"/>
        <v>1584.288741376291</v>
      </c>
      <c r="BJ434" s="34">
        <f t="shared" si="413"/>
        <v>0</v>
      </c>
      <c r="BK434" s="34">
        <f t="shared" si="414"/>
        <v>0</v>
      </c>
      <c r="BL434" s="34">
        <f t="shared" si="415"/>
        <v>119899.69512717372</v>
      </c>
      <c r="BM434" s="34">
        <f t="shared" si="416"/>
        <v>141620.26252485451</v>
      </c>
      <c r="BN434" s="34">
        <f t="shared" si="417"/>
        <v>17219.204920900538</v>
      </c>
      <c r="BP434" s="34">
        <f t="shared" si="418"/>
        <v>204005.11099677416</v>
      </c>
      <c r="BQ434" s="34">
        <f t="shared" si="419"/>
        <v>655943.49829305545</v>
      </c>
      <c r="BR434" s="34">
        <f t="shared" si="420"/>
        <v>1421688.5465623396</v>
      </c>
      <c r="BS434" s="34">
        <f t="shared" si="421"/>
        <v>1249839.1223232076</v>
      </c>
      <c r="BT434" s="34">
        <f t="shared" si="422"/>
        <v>1186343.2746879323</v>
      </c>
      <c r="BU434" s="34">
        <f t="shared" si="423"/>
        <v>1403022.6760560512</v>
      </c>
      <c r="BV434" s="34">
        <f t="shared" si="424"/>
        <v>548824.72090025269</v>
      </c>
      <c r="BW434" s="34">
        <f t="shared" si="425"/>
        <v>-80809.607686987161</v>
      </c>
      <c r="BY434" s="22" t="e">
        <f t="shared" si="370"/>
        <v>#NUM!</v>
      </c>
      <c r="BZ434" s="22" t="e">
        <f t="shared" si="371"/>
        <v>#NUM!</v>
      </c>
      <c r="CA434" s="22" t="e">
        <f t="shared" si="372"/>
        <v>#NUM!</v>
      </c>
      <c r="CB434" s="22" t="e">
        <f t="shared" si="373"/>
        <v>#NUM!</v>
      </c>
      <c r="CC434" s="22" t="e">
        <f t="shared" si="374"/>
        <v>#NUM!</v>
      </c>
      <c r="CD434" s="22" t="e">
        <f t="shared" si="375"/>
        <v>#NUM!</v>
      </c>
      <c r="CE434" s="22" t="e">
        <f t="shared" si="376"/>
        <v>#NUM!</v>
      </c>
      <c r="CF434" s="22" t="e">
        <f t="shared" si="377"/>
        <v>#NUM!</v>
      </c>
      <c r="CI434" s="44">
        <f t="shared" si="426"/>
        <v>272</v>
      </c>
      <c r="CJ434" s="45">
        <f t="shared" si="427"/>
        <v>4.7472955654245768</v>
      </c>
      <c r="CM434" t="e">
        <f t="shared" si="378"/>
        <v>#NUM!</v>
      </c>
      <c r="CN434" t="e">
        <f t="shared" si="379"/>
        <v>#NUM!</v>
      </c>
      <c r="CO434" t="e">
        <f t="shared" si="380"/>
        <v>#NUM!</v>
      </c>
      <c r="CP434" t="e">
        <f t="shared" si="381"/>
        <v>#NUM!</v>
      </c>
      <c r="CQ434" t="e">
        <f t="shared" si="382"/>
        <v>#NUM!</v>
      </c>
      <c r="CR434" t="e">
        <f t="shared" si="383"/>
        <v>#NUM!</v>
      </c>
      <c r="CS434" t="e">
        <f t="shared" si="384"/>
        <v>#NUM!</v>
      </c>
      <c r="CT434" t="e">
        <f t="shared" si="385"/>
        <v>#NUM!</v>
      </c>
      <c r="CW434" t="e">
        <f t="shared" si="428"/>
        <v>#NUM!</v>
      </c>
      <c r="CX434" t="e">
        <f t="shared" si="429"/>
        <v>#NUM!</v>
      </c>
      <c r="CY434" t="e">
        <f t="shared" si="430"/>
        <v>#NUM!</v>
      </c>
      <c r="CZ434" t="e">
        <f t="shared" si="431"/>
        <v>#NUM!</v>
      </c>
      <c r="DA434" t="e">
        <f t="shared" si="432"/>
        <v>#NUM!</v>
      </c>
      <c r="DB434" t="e">
        <f t="shared" si="433"/>
        <v>#NUM!</v>
      </c>
      <c r="DC434" t="e">
        <f t="shared" si="434"/>
        <v>#NUM!</v>
      </c>
      <c r="DD434" t="e">
        <f t="shared" si="435"/>
        <v>#NUM!</v>
      </c>
    </row>
    <row r="435" spans="2:108">
      <c r="B435" s="30">
        <f t="shared" si="353"/>
        <v>274</v>
      </c>
      <c r="C435" s="31">
        <f t="shared" si="354"/>
        <v>206916.81475471795</v>
      </c>
      <c r="D435" s="31"/>
      <c r="E435" s="31">
        <f t="shared" si="355"/>
        <v>559432.7350762306</v>
      </c>
      <c r="F435" s="31">
        <f t="shared" si="356"/>
        <v>1295137.8939369689</v>
      </c>
      <c r="G435" s="31">
        <f t="shared" si="357"/>
        <v>1205806.5220438009</v>
      </c>
      <c r="H435" s="31">
        <f t="shared" si="358"/>
        <v>1226862.703559767</v>
      </c>
      <c r="I435" s="31">
        <f t="shared" si="359"/>
        <v>1395929.7925900852</v>
      </c>
      <c r="J435" s="31">
        <f t="shared" si="360"/>
        <v>491723.49275046779</v>
      </c>
      <c r="K435" s="31">
        <f t="shared" si="361"/>
        <v>-114920.12409177555</v>
      </c>
      <c r="L435" s="17"/>
      <c r="N435" s="32">
        <f t="shared" si="362"/>
        <v>194</v>
      </c>
      <c r="O435" s="32">
        <f t="shared" si="363"/>
        <v>114</v>
      </c>
      <c r="P435" s="32"/>
      <c r="Q435" s="32">
        <f t="shared" si="364"/>
        <v>34</v>
      </c>
      <c r="R435" s="32">
        <f t="shared" si="365"/>
        <v>-46</v>
      </c>
      <c r="S435" s="32">
        <f t="shared" si="366"/>
        <v>-126</v>
      </c>
      <c r="T435" s="32">
        <f t="shared" si="367"/>
        <v>-206</v>
      </c>
      <c r="U435" s="32">
        <f t="shared" si="368"/>
        <v>-286</v>
      </c>
      <c r="V435" s="32">
        <f t="shared" si="369"/>
        <v>-366</v>
      </c>
      <c r="W435">
        <f t="shared" si="386"/>
        <v>194</v>
      </c>
      <c r="X435">
        <f t="shared" si="387"/>
        <v>114</v>
      </c>
      <c r="Y435">
        <f t="shared" si="388"/>
        <v>34</v>
      </c>
      <c r="Z435">
        <f t="shared" si="389"/>
        <v>674</v>
      </c>
      <c r="AA435">
        <f t="shared" si="390"/>
        <v>594</v>
      </c>
      <c r="AB435">
        <f t="shared" si="391"/>
        <v>514</v>
      </c>
      <c r="AC435">
        <f t="shared" si="392"/>
        <v>434</v>
      </c>
      <c r="AD435">
        <f t="shared" si="393"/>
        <v>354</v>
      </c>
      <c r="AF435">
        <f t="shared" si="312"/>
        <v>1.8246725203021383</v>
      </c>
      <c r="AG435">
        <f t="shared" si="313"/>
        <v>2.2059418740695955</v>
      </c>
      <c r="AH435">
        <f t="shared" si="314"/>
        <v>0.50878191278154361</v>
      </c>
      <c r="AI435">
        <f t="shared" si="315"/>
        <v>0.86194729606231524</v>
      </c>
      <c r="AJ435">
        <f t="shared" si="316"/>
        <v>2.1623522222147145</v>
      </c>
      <c r="AK435">
        <f t="shared" si="317"/>
        <v>1.9131284146132712</v>
      </c>
      <c r="AL435">
        <f t="shared" si="318"/>
        <v>1.6990098255216377</v>
      </c>
      <c r="AM435">
        <f t="shared" si="319"/>
        <v>1.7335545601780158E-2</v>
      </c>
      <c r="AO435">
        <f t="shared" si="394"/>
        <v>3.6380605690747116E-2</v>
      </c>
      <c r="AP435">
        <f t="shared" si="395"/>
        <v>4.3982413613564426E-2</v>
      </c>
      <c r="AQ435">
        <f t="shared" si="396"/>
        <v>1.0144173239603829E-2</v>
      </c>
      <c r="AR435">
        <f t="shared" si="397"/>
        <v>1.7185639809523912E-2</v>
      </c>
      <c r="AS435">
        <f t="shared" si="398"/>
        <v>4.3113316326963767E-2</v>
      </c>
      <c r="AT435">
        <f t="shared" si="399"/>
        <v>3.8144253126739004E-2</v>
      </c>
      <c r="AU435">
        <f t="shared" si="400"/>
        <v>3.3875123255965284E-2</v>
      </c>
      <c r="AV435">
        <f t="shared" si="401"/>
        <v>3.456388157080913E-4</v>
      </c>
      <c r="AX435" s="34">
        <f t="shared" si="402"/>
        <v>77467.117685652993</v>
      </c>
      <c r="AY435" s="34">
        <f t="shared" si="403"/>
        <v>79460.142999999996</v>
      </c>
      <c r="AZ435" s="34">
        <f t="shared" si="404"/>
        <v>79460.142999999996</v>
      </c>
      <c r="BA435" s="34">
        <f t="shared" si="405"/>
        <v>0</v>
      </c>
      <c r="BB435" s="34">
        <f t="shared" si="406"/>
        <v>0</v>
      </c>
      <c r="BC435" s="34">
        <f t="shared" si="407"/>
        <v>6073552.3924112851</v>
      </c>
      <c r="BD435" s="34">
        <f t="shared" si="408"/>
        <v>6877931.3862922993</v>
      </c>
      <c r="BE435" s="34">
        <f t="shared" si="409"/>
        <v>908899.07476276078</v>
      </c>
      <c r="BG435" s="34">
        <f t="shared" si="410"/>
        <v>1544.5514913842051</v>
      </c>
      <c r="BH435" s="34">
        <f t="shared" si="411"/>
        <v>1584.288741376291</v>
      </c>
      <c r="BI435" s="34">
        <f t="shared" si="412"/>
        <v>1584.288741376291</v>
      </c>
      <c r="BJ435" s="34">
        <f t="shared" si="413"/>
        <v>0</v>
      </c>
      <c r="BK435" s="34">
        <f t="shared" si="414"/>
        <v>0</v>
      </c>
      <c r="BL435" s="34">
        <f t="shared" si="415"/>
        <v>121095.4361793212</v>
      </c>
      <c r="BM435" s="34">
        <f t="shared" si="416"/>
        <v>137133.27018882305</v>
      </c>
      <c r="BN435" s="34">
        <f t="shared" si="417"/>
        <v>18121.771706275053</v>
      </c>
      <c r="BP435" s="34">
        <f t="shared" si="418"/>
        <v>208461.36624610214</v>
      </c>
      <c r="BQ435" s="34">
        <f t="shared" si="419"/>
        <v>561017.02381760685</v>
      </c>
      <c r="BR435" s="34">
        <f t="shared" si="420"/>
        <v>1296722.1826783451</v>
      </c>
      <c r="BS435" s="34">
        <f t="shared" si="421"/>
        <v>1205806.5220438009</v>
      </c>
      <c r="BT435" s="34">
        <f t="shared" si="422"/>
        <v>1226862.703559767</v>
      </c>
      <c r="BU435" s="34">
        <f t="shared" si="423"/>
        <v>1517025.2287694064</v>
      </c>
      <c r="BV435" s="34">
        <f t="shared" si="424"/>
        <v>628856.76293929084</v>
      </c>
      <c r="BW435" s="34">
        <f t="shared" si="425"/>
        <v>-96798.352385500504</v>
      </c>
      <c r="BY435" s="22" t="e">
        <f t="shared" si="370"/>
        <v>#NUM!</v>
      </c>
      <c r="BZ435" s="22" t="e">
        <f t="shared" si="371"/>
        <v>#NUM!</v>
      </c>
      <c r="CA435" s="22" t="e">
        <f t="shared" si="372"/>
        <v>#NUM!</v>
      </c>
      <c r="CB435" s="22" t="e">
        <f t="shared" si="373"/>
        <v>#NUM!</v>
      </c>
      <c r="CC435" s="22" t="e">
        <f t="shared" si="374"/>
        <v>#NUM!</v>
      </c>
      <c r="CD435" s="22" t="e">
        <f t="shared" si="375"/>
        <v>#NUM!</v>
      </c>
      <c r="CE435" s="22" t="e">
        <f t="shared" si="376"/>
        <v>#NUM!</v>
      </c>
      <c r="CF435" s="22" t="e">
        <f t="shared" si="377"/>
        <v>#NUM!</v>
      </c>
      <c r="CI435" s="44">
        <f t="shared" si="426"/>
        <v>274</v>
      </c>
      <c r="CJ435" s="45">
        <f t="shared" si="427"/>
        <v>4.782202150464463</v>
      </c>
      <c r="CM435" t="e">
        <f t="shared" si="378"/>
        <v>#NUM!</v>
      </c>
      <c r="CN435" t="e">
        <f t="shared" si="379"/>
        <v>#NUM!</v>
      </c>
      <c r="CO435" t="e">
        <f t="shared" si="380"/>
        <v>#NUM!</v>
      </c>
      <c r="CP435" t="e">
        <f t="shared" si="381"/>
        <v>#NUM!</v>
      </c>
      <c r="CQ435" t="e">
        <f t="shared" si="382"/>
        <v>#NUM!</v>
      </c>
      <c r="CR435" t="e">
        <f t="shared" si="383"/>
        <v>#NUM!</v>
      </c>
      <c r="CS435" t="e">
        <f t="shared" si="384"/>
        <v>#NUM!</v>
      </c>
      <c r="CT435" t="e">
        <f t="shared" si="385"/>
        <v>#NUM!</v>
      </c>
      <c r="CW435" t="e">
        <f t="shared" si="428"/>
        <v>#NUM!</v>
      </c>
      <c r="CX435" t="e">
        <f t="shared" si="429"/>
        <v>#NUM!</v>
      </c>
      <c r="CY435" t="e">
        <f t="shared" si="430"/>
        <v>#NUM!</v>
      </c>
      <c r="CZ435" t="e">
        <f t="shared" si="431"/>
        <v>#NUM!</v>
      </c>
      <c r="DA435" t="e">
        <f t="shared" si="432"/>
        <v>#NUM!</v>
      </c>
      <c r="DB435" t="e">
        <f t="shared" si="433"/>
        <v>#NUM!</v>
      </c>
      <c r="DC435" t="e">
        <f t="shared" si="434"/>
        <v>#NUM!</v>
      </c>
      <c r="DD435" t="e">
        <f t="shared" si="435"/>
        <v>#NUM!</v>
      </c>
    </row>
    <row r="436" spans="2:108">
      <c r="B436" s="30">
        <f t="shared" si="353"/>
        <v>276</v>
      </c>
      <c r="C436" s="31">
        <f t="shared" si="354"/>
        <v>210840.65102757007</v>
      </c>
      <c r="D436" s="31"/>
      <c r="E436" s="31">
        <f t="shared" si="355"/>
        <v>462549.21891524165</v>
      </c>
      <c r="F436" s="31">
        <f t="shared" si="356"/>
        <v>1164573.5786237023</v>
      </c>
      <c r="G436" s="31">
        <f t="shared" si="357"/>
        <v>1156221.4823736602</v>
      </c>
      <c r="H436" s="31">
        <f t="shared" si="358"/>
        <v>1261186.6803802992</v>
      </c>
      <c r="I436" s="31">
        <f t="shared" si="359"/>
        <v>1501279.1904047416</v>
      </c>
      <c r="J436" s="31">
        <f t="shared" si="360"/>
        <v>573059.25460076565</v>
      </c>
      <c r="K436" s="31">
        <f t="shared" si="361"/>
        <v>-131801.71436522107</v>
      </c>
      <c r="L436" s="17"/>
      <c r="N436" s="32">
        <f t="shared" si="362"/>
        <v>196</v>
      </c>
      <c r="O436" s="32">
        <f t="shared" si="363"/>
        <v>116</v>
      </c>
      <c r="P436" s="32"/>
      <c r="Q436" s="32">
        <f t="shared" si="364"/>
        <v>36</v>
      </c>
      <c r="R436" s="32">
        <f t="shared" si="365"/>
        <v>-44</v>
      </c>
      <c r="S436" s="32">
        <f t="shared" si="366"/>
        <v>-124</v>
      </c>
      <c r="T436" s="32">
        <f t="shared" si="367"/>
        <v>-204</v>
      </c>
      <c r="U436" s="32">
        <f t="shared" si="368"/>
        <v>-284</v>
      </c>
      <c r="V436" s="32">
        <f t="shared" si="369"/>
        <v>-364</v>
      </c>
      <c r="W436">
        <f t="shared" si="386"/>
        <v>196</v>
      </c>
      <c r="X436">
        <f t="shared" si="387"/>
        <v>116</v>
      </c>
      <c r="Y436">
        <f t="shared" si="388"/>
        <v>36</v>
      </c>
      <c r="Z436">
        <f t="shared" si="389"/>
        <v>676</v>
      </c>
      <c r="AA436">
        <f t="shared" si="390"/>
        <v>596</v>
      </c>
      <c r="AB436">
        <f t="shared" si="391"/>
        <v>516</v>
      </c>
      <c r="AC436">
        <f t="shared" si="392"/>
        <v>436</v>
      </c>
      <c r="AD436">
        <f t="shared" si="393"/>
        <v>356</v>
      </c>
      <c r="AF436">
        <f t="shared" si="312"/>
        <v>1.836491586542337</v>
      </c>
      <c r="AG436">
        <f t="shared" si="313"/>
        <v>2.2037103235104425</v>
      </c>
      <c r="AH436">
        <f t="shared" si="314"/>
        <v>0.56400685050292454</v>
      </c>
      <c r="AI436">
        <f t="shared" si="315"/>
        <v>0.8001659306342116</v>
      </c>
      <c r="AJ436">
        <f t="shared" si="316"/>
        <v>2.1742022758187209</v>
      </c>
      <c r="AK436">
        <f t="shared" si="317"/>
        <v>1.8958329248871253</v>
      </c>
      <c r="AL436">
        <f t="shared" si="318"/>
        <v>1.7489721247095427</v>
      </c>
      <c r="AM436">
        <f t="shared" si="319"/>
        <v>7.7170425569270205E-3</v>
      </c>
      <c r="AO436">
        <f t="shared" si="394"/>
        <v>3.6616256079369337E-2</v>
      </c>
      <c r="AP436">
        <f t="shared" si="395"/>
        <v>4.3937920609988051E-2</v>
      </c>
      <c r="AQ436">
        <f t="shared" si="396"/>
        <v>1.124525667303272E-2</v>
      </c>
      <c r="AR436">
        <f t="shared" si="397"/>
        <v>1.5953833296482534E-2</v>
      </c>
      <c r="AS436">
        <f t="shared" si="398"/>
        <v>4.3349584546485256E-2</v>
      </c>
      <c r="AT436">
        <f t="shared" si="399"/>
        <v>3.7799412951335314E-2</v>
      </c>
      <c r="AU436">
        <f t="shared" si="400"/>
        <v>3.4871279380384437E-2</v>
      </c>
      <c r="AV436">
        <f t="shared" si="401"/>
        <v>1.5386359976298034E-4</v>
      </c>
      <c r="AX436" s="34">
        <f t="shared" si="402"/>
        <v>76897.256193243637</v>
      </c>
      <c r="AY436" s="34">
        <f t="shared" si="403"/>
        <v>79460.142999999996</v>
      </c>
      <c r="AZ436" s="34">
        <f t="shared" si="404"/>
        <v>79460.142999999996</v>
      </c>
      <c r="BA436" s="34">
        <f t="shared" si="405"/>
        <v>0</v>
      </c>
      <c r="BB436" s="34">
        <f t="shared" si="406"/>
        <v>0</v>
      </c>
      <c r="BC436" s="34">
        <f t="shared" si="407"/>
        <v>6132114.7207079055</v>
      </c>
      <c r="BD436" s="34">
        <f t="shared" si="408"/>
        <v>6673609.5092177829</v>
      </c>
      <c r="BE436" s="34">
        <f t="shared" si="409"/>
        <v>943970.39854279009</v>
      </c>
      <c r="BG436" s="34">
        <f t="shared" si="410"/>
        <v>1533.1895039464523</v>
      </c>
      <c r="BH436" s="34">
        <f t="shared" si="411"/>
        <v>1584.288741376291</v>
      </c>
      <c r="BI436" s="34">
        <f t="shared" si="412"/>
        <v>1584.288741376291</v>
      </c>
      <c r="BJ436" s="34">
        <f t="shared" si="413"/>
        <v>0</v>
      </c>
      <c r="BK436" s="34">
        <f t="shared" si="414"/>
        <v>0</v>
      </c>
      <c r="BL436" s="34">
        <f t="shared" si="415"/>
        <v>122263.06102727947</v>
      </c>
      <c r="BM436" s="34">
        <f t="shared" si="416"/>
        <v>133059.46869231647</v>
      </c>
      <c r="BN436" s="34">
        <f t="shared" si="417"/>
        <v>18821.029237309991</v>
      </c>
      <c r="BP436" s="34">
        <f t="shared" si="418"/>
        <v>212373.84053151653</v>
      </c>
      <c r="BQ436" s="34">
        <f t="shared" si="419"/>
        <v>464133.50765661796</v>
      </c>
      <c r="BR436" s="34">
        <f t="shared" si="420"/>
        <v>1166157.8673650785</v>
      </c>
      <c r="BS436" s="34">
        <f t="shared" si="421"/>
        <v>1156221.4823736602</v>
      </c>
      <c r="BT436" s="34">
        <f t="shared" si="422"/>
        <v>1261186.6803802992</v>
      </c>
      <c r="BU436" s="34">
        <f t="shared" si="423"/>
        <v>1623542.2514320211</v>
      </c>
      <c r="BV436" s="34">
        <f t="shared" si="424"/>
        <v>706118.72329308209</v>
      </c>
      <c r="BW436" s="34">
        <f t="shared" si="425"/>
        <v>-112980.68512791107</v>
      </c>
      <c r="BY436" s="22" t="e">
        <f t="shared" si="370"/>
        <v>#NUM!</v>
      </c>
      <c r="BZ436" s="22" t="e">
        <f t="shared" si="371"/>
        <v>#NUM!</v>
      </c>
      <c r="CA436" s="22" t="e">
        <f t="shared" si="372"/>
        <v>#NUM!</v>
      </c>
      <c r="CB436" s="22" t="e">
        <f t="shared" si="373"/>
        <v>#NUM!</v>
      </c>
      <c r="CC436" s="22" t="e">
        <f t="shared" si="374"/>
        <v>#NUM!</v>
      </c>
      <c r="CD436" s="22" t="e">
        <f t="shared" si="375"/>
        <v>#NUM!</v>
      </c>
      <c r="CE436" s="22" t="e">
        <f t="shared" si="376"/>
        <v>#NUM!</v>
      </c>
      <c r="CF436" s="22" t="e">
        <f t="shared" si="377"/>
        <v>#NUM!</v>
      </c>
      <c r="CI436" s="44">
        <f t="shared" si="426"/>
        <v>276</v>
      </c>
      <c r="CJ436" s="45">
        <f t="shared" si="427"/>
        <v>4.8171087355043491</v>
      </c>
      <c r="CM436" t="e">
        <f t="shared" si="378"/>
        <v>#NUM!</v>
      </c>
      <c r="CN436" t="e">
        <f t="shared" si="379"/>
        <v>#NUM!</v>
      </c>
      <c r="CO436" t="e">
        <f t="shared" si="380"/>
        <v>#NUM!</v>
      </c>
      <c r="CP436" t="e">
        <f t="shared" si="381"/>
        <v>#NUM!</v>
      </c>
      <c r="CQ436" t="e">
        <f t="shared" si="382"/>
        <v>#NUM!</v>
      </c>
      <c r="CR436" t="e">
        <f t="shared" si="383"/>
        <v>#NUM!</v>
      </c>
      <c r="CS436" t="e">
        <f t="shared" si="384"/>
        <v>#NUM!</v>
      </c>
      <c r="CT436" t="e">
        <f t="shared" si="385"/>
        <v>#NUM!</v>
      </c>
      <c r="CW436" t="e">
        <f t="shared" si="428"/>
        <v>#NUM!</v>
      </c>
      <c r="CX436" t="e">
        <f t="shared" si="429"/>
        <v>#NUM!</v>
      </c>
      <c r="CY436" t="e">
        <f t="shared" si="430"/>
        <v>#NUM!</v>
      </c>
      <c r="CZ436" t="e">
        <f t="shared" si="431"/>
        <v>#NUM!</v>
      </c>
      <c r="DA436" t="e">
        <f t="shared" si="432"/>
        <v>#NUM!</v>
      </c>
      <c r="DB436" t="e">
        <f t="shared" si="433"/>
        <v>#NUM!</v>
      </c>
      <c r="DC436" t="e">
        <f t="shared" si="434"/>
        <v>#NUM!</v>
      </c>
      <c r="DD436" t="e">
        <f t="shared" si="435"/>
        <v>#NUM!</v>
      </c>
    </row>
    <row r="437" spans="2:108">
      <c r="B437" s="30">
        <f t="shared" si="353"/>
        <v>278</v>
      </c>
      <c r="C437" s="31">
        <f t="shared" si="354"/>
        <v>214180.16448757291</v>
      </c>
      <c r="D437" s="31"/>
      <c r="E437" s="31">
        <f t="shared" si="355"/>
        <v>364173.51301629015</v>
      </c>
      <c r="F437" s="31">
        <f t="shared" si="356"/>
        <v>1029059.0909779115</v>
      </c>
      <c r="G437" s="31">
        <f t="shared" si="357"/>
        <v>1101350.6306519883</v>
      </c>
      <c r="H437" s="31">
        <f t="shared" si="358"/>
        <v>1289174.684278456</v>
      </c>
      <c r="I437" s="31">
        <f t="shared" si="359"/>
        <v>1598673.77866727</v>
      </c>
      <c r="J437" s="31">
        <f t="shared" si="360"/>
        <v>650813.07493341935</v>
      </c>
      <c r="K437" s="31">
        <f t="shared" si="361"/>
        <v>-148610.88530664565</v>
      </c>
      <c r="L437" s="17"/>
      <c r="N437" s="32">
        <f t="shared" si="362"/>
        <v>198</v>
      </c>
      <c r="O437" s="32">
        <f t="shared" si="363"/>
        <v>118</v>
      </c>
      <c r="P437" s="32"/>
      <c r="Q437" s="32">
        <f t="shared" si="364"/>
        <v>38</v>
      </c>
      <c r="R437" s="32">
        <f t="shared" si="365"/>
        <v>-42</v>
      </c>
      <c r="S437" s="32">
        <f t="shared" si="366"/>
        <v>-122</v>
      </c>
      <c r="T437" s="32">
        <f t="shared" si="367"/>
        <v>-202</v>
      </c>
      <c r="U437" s="32">
        <f t="shared" si="368"/>
        <v>-282</v>
      </c>
      <c r="V437" s="32">
        <f t="shared" si="369"/>
        <v>-362</v>
      </c>
      <c r="W437">
        <f t="shared" si="386"/>
        <v>198</v>
      </c>
      <c r="X437">
        <f t="shared" si="387"/>
        <v>118</v>
      </c>
      <c r="Y437">
        <f t="shared" si="388"/>
        <v>38</v>
      </c>
      <c r="Z437">
        <f t="shared" si="389"/>
        <v>678</v>
      </c>
      <c r="AA437">
        <f t="shared" si="390"/>
        <v>598</v>
      </c>
      <c r="AB437">
        <f t="shared" si="391"/>
        <v>518</v>
      </c>
      <c r="AC437">
        <f t="shared" si="392"/>
        <v>438</v>
      </c>
      <c r="AD437">
        <f t="shared" si="393"/>
        <v>358</v>
      </c>
      <c r="AF437">
        <f t="shared" si="312"/>
        <v>1.8496191667506405</v>
      </c>
      <c r="AG437">
        <f t="shared" si="313"/>
        <v>2.1992936720671858</v>
      </c>
      <c r="AH437">
        <f t="shared" si="314"/>
        <v>0.62096881828417771</v>
      </c>
      <c r="AI437">
        <f t="shared" si="315"/>
        <v>0.73926338913791656</v>
      </c>
      <c r="AJ437">
        <f t="shared" si="316"/>
        <v>2.1844048535868121</v>
      </c>
      <c r="AK437">
        <f t="shared" si="317"/>
        <v>1.8794012947335372</v>
      </c>
      <c r="AL437">
        <f t="shared" si="318"/>
        <v>1.7967470859975356</v>
      </c>
      <c r="AM437">
        <f t="shared" si="319"/>
        <v>1.931116232093123E-3</v>
      </c>
      <c r="AO437">
        <f t="shared" si="394"/>
        <v>3.6877995823853933E-2</v>
      </c>
      <c r="AP437">
        <f t="shared" si="395"/>
        <v>4.3849860723711047E-2</v>
      </c>
      <c r="AQ437">
        <f t="shared" si="396"/>
        <v>1.2380973283088133E-2</v>
      </c>
      <c r="AR437">
        <f t="shared" si="397"/>
        <v>1.4739548912250018E-2</v>
      </c>
      <c r="AS437">
        <f t="shared" si="398"/>
        <v>4.3553005135484234E-2</v>
      </c>
      <c r="AT437">
        <f t="shared" si="399"/>
        <v>3.7471796543008577E-2</v>
      </c>
      <c r="AU437">
        <f t="shared" si="400"/>
        <v>3.5823824020132386E-2</v>
      </c>
      <c r="AV437">
        <f t="shared" si="401"/>
        <v>3.8502897041025199E-5</v>
      </c>
      <c r="AX437" s="34">
        <f t="shared" si="402"/>
        <v>76272.80579555966</v>
      </c>
      <c r="AY437" s="34">
        <f t="shared" si="403"/>
        <v>79460.142999999996</v>
      </c>
      <c r="AZ437" s="34">
        <f t="shared" si="404"/>
        <v>79460.142999999996</v>
      </c>
      <c r="BA437" s="34">
        <f t="shared" si="405"/>
        <v>0</v>
      </c>
      <c r="BB437" s="34">
        <f t="shared" si="406"/>
        <v>0</v>
      </c>
      <c r="BC437" s="34">
        <f t="shared" si="407"/>
        <v>6188703.9290010994</v>
      </c>
      <c r="BD437" s="34">
        <f t="shared" si="408"/>
        <v>6488259.0515105547</v>
      </c>
      <c r="BE437" s="34">
        <f t="shared" si="409"/>
        <v>966220.2829940432</v>
      </c>
      <c r="BG437" s="34">
        <f t="shared" si="410"/>
        <v>1520.7391143895311</v>
      </c>
      <c r="BH437" s="34">
        <f t="shared" si="411"/>
        <v>1584.288741376291</v>
      </c>
      <c r="BI437" s="34">
        <f t="shared" si="412"/>
        <v>1584.288741376291</v>
      </c>
      <c r="BJ437" s="34">
        <f t="shared" si="413"/>
        <v>0</v>
      </c>
      <c r="BK437" s="34">
        <f t="shared" si="414"/>
        <v>0</v>
      </c>
      <c r="BL437" s="34">
        <f t="shared" si="415"/>
        <v>123391.34550044365</v>
      </c>
      <c r="BM437" s="34">
        <f t="shared" si="416"/>
        <v>129363.92231814867</v>
      </c>
      <c r="BN437" s="34">
        <f t="shared" si="417"/>
        <v>19264.650908530035</v>
      </c>
      <c r="BP437" s="34">
        <f t="shared" si="418"/>
        <v>215700.90360196243</v>
      </c>
      <c r="BQ437" s="34">
        <f t="shared" si="419"/>
        <v>365757.80175766646</v>
      </c>
      <c r="BR437" s="34">
        <f t="shared" si="420"/>
        <v>1030643.3797192877</v>
      </c>
      <c r="BS437" s="34">
        <f t="shared" si="421"/>
        <v>1101350.6306519883</v>
      </c>
      <c r="BT437" s="34">
        <f t="shared" si="422"/>
        <v>1289174.684278456</v>
      </c>
      <c r="BU437" s="34">
        <f t="shared" si="423"/>
        <v>1722065.1241677136</v>
      </c>
      <c r="BV437" s="34">
        <f t="shared" si="424"/>
        <v>780176.99725156801</v>
      </c>
      <c r="BW437" s="34">
        <f t="shared" si="425"/>
        <v>-129346.23439811562</v>
      </c>
      <c r="BY437" s="22" t="e">
        <f t="shared" si="370"/>
        <v>#NUM!</v>
      </c>
      <c r="BZ437" s="22" t="e">
        <f t="shared" si="371"/>
        <v>#NUM!</v>
      </c>
      <c r="CA437" s="22" t="e">
        <f t="shared" si="372"/>
        <v>#NUM!</v>
      </c>
      <c r="CB437" s="22" t="e">
        <f t="shared" si="373"/>
        <v>#NUM!</v>
      </c>
      <c r="CC437" s="22" t="e">
        <f t="shared" si="374"/>
        <v>#NUM!</v>
      </c>
      <c r="CD437" s="22" t="e">
        <f t="shared" si="375"/>
        <v>#NUM!</v>
      </c>
      <c r="CE437" s="22" t="e">
        <f t="shared" si="376"/>
        <v>#NUM!</v>
      </c>
      <c r="CF437" s="22" t="e">
        <f t="shared" si="377"/>
        <v>#NUM!</v>
      </c>
      <c r="CI437" s="44">
        <f t="shared" si="426"/>
        <v>278</v>
      </c>
      <c r="CJ437" s="45">
        <f t="shared" si="427"/>
        <v>4.8520153205442362</v>
      </c>
      <c r="CM437" t="e">
        <f t="shared" si="378"/>
        <v>#NUM!</v>
      </c>
      <c r="CN437" t="e">
        <f t="shared" si="379"/>
        <v>#NUM!</v>
      </c>
      <c r="CO437" t="e">
        <f t="shared" si="380"/>
        <v>#NUM!</v>
      </c>
      <c r="CP437" t="e">
        <f t="shared" si="381"/>
        <v>#NUM!</v>
      </c>
      <c r="CQ437" t="e">
        <f t="shared" si="382"/>
        <v>#NUM!</v>
      </c>
      <c r="CR437" t="e">
        <f t="shared" si="383"/>
        <v>#NUM!</v>
      </c>
      <c r="CS437" t="e">
        <f t="shared" si="384"/>
        <v>#NUM!</v>
      </c>
      <c r="CT437" t="e">
        <f t="shared" si="385"/>
        <v>#NUM!</v>
      </c>
      <c r="CW437" t="e">
        <f t="shared" si="428"/>
        <v>#NUM!</v>
      </c>
      <c r="CX437" t="e">
        <f t="shared" si="429"/>
        <v>#NUM!</v>
      </c>
      <c r="CY437" t="e">
        <f t="shared" si="430"/>
        <v>#NUM!</v>
      </c>
      <c r="CZ437" t="e">
        <f t="shared" si="431"/>
        <v>#NUM!</v>
      </c>
      <c r="DA437" t="e">
        <f t="shared" si="432"/>
        <v>#NUM!</v>
      </c>
      <c r="DB437" t="e">
        <f t="shared" si="433"/>
        <v>#NUM!</v>
      </c>
      <c r="DC437" t="e">
        <f t="shared" si="434"/>
        <v>#NUM!</v>
      </c>
      <c r="DD437" t="e">
        <f t="shared" si="435"/>
        <v>#NUM!</v>
      </c>
    </row>
    <row r="438" spans="2:108">
      <c r="B438" s="30">
        <f t="shared" si="353"/>
        <v>280</v>
      </c>
      <c r="C438" s="31">
        <f t="shared" si="354"/>
        <v>216895.90111673361</v>
      </c>
      <c r="D438" s="31"/>
      <c r="E438" s="31">
        <f t="shared" si="355"/>
        <v>264776.81159424956</v>
      </c>
      <c r="F438" s="31">
        <f t="shared" si="356"/>
        <v>889265.44534913136</v>
      </c>
      <c r="G438" s="31">
        <f t="shared" si="357"/>
        <v>1041485.9231742322</v>
      </c>
      <c r="H438" s="31">
        <f t="shared" si="358"/>
        <v>1310717.2960392304</v>
      </c>
      <c r="I438" s="31">
        <f t="shared" si="359"/>
        <v>1687655.6973332786</v>
      </c>
      <c r="J438" s="31">
        <f t="shared" si="360"/>
        <v>724604.69817419758</v>
      </c>
      <c r="K438" s="31">
        <f t="shared" si="361"/>
        <v>-165284.59751593732</v>
      </c>
      <c r="L438" s="17"/>
      <c r="N438" s="32">
        <f t="shared" si="362"/>
        <v>200</v>
      </c>
      <c r="O438" s="32">
        <f t="shared" si="363"/>
        <v>120</v>
      </c>
      <c r="P438" s="32"/>
      <c r="Q438" s="32">
        <f t="shared" si="364"/>
        <v>40</v>
      </c>
      <c r="R438" s="32">
        <f t="shared" si="365"/>
        <v>-40</v>
      </c>
      <c r="S438" s="32">
        <f t="shared" si="366"/>
        <v>-120</v>
      </c>
      <c r="T438" s="32">
        <f t="shared" si="367"/>
        <v>-200</v>
      </c>
      <c r="U438" s="32">
        <f t="shared" si="368"/>
        <v>-280</v>
      </c>
      <c r="V438" s="32">
        <f t="shared" si="369"/>
        <v>-360</v>
      </c>
      <c r="W438">
        <f t="shared" si="386"/>
        <v>200</v>
      </c>
      <c r="X438">
        <f t="shared" si="387"/>
        <v>120</v>
      </c>
      <c r="Y438">
        <f t="shared" si="388"/>
        <v>40</v>
      </c>
      <c r="Z438">
        <f t="shared" si="389"/>
        <v>680</v>
      </c>
      <c r="AA438">
        <f t="shared" si="390"/>
        <v>600</v>
      </c>
      <c r="AB438">
        <f t="shared" si="391"/>
        <v>520</v>
      </c>
      <c r="AC438">
        <f t="shared" si="392"/>
        <v>440</v>
      </c>
      <c r="AD438">
        <f t="shared" si="393"/>
        <v>360</v>
      </c>
      <c r="AF438">
        <f t="shared" ref="AF438:AM442" si="436">$G$3*((1-COS(RADIANS(W438)))+$G$6/4*(1-COS(RADIANS(W438*2)))-$G$7*$G$6*SIN(RADIANS(W438)))</f>
        <v>1.8639580369829272</v>
      </c>
      <c r="AG438">
        <f t="shared" si="436"/>
        <v>2.1928148209430454</v>
      </c>
      <c r="AH438">
        <f t="shared" si="436"/>
        <v>0.67945878103390989</v>
      </c>
      <c r="AI438">
        <f t="shared" si="436"/>
        <v>0.67945878103390944</v>
      </c>
      <c r="AJ438">
        <f t="shared" si="436"/>
        <v>2.1928148209430454</v>
      </c>
      <c r="AK438">
        <f t="shared" si="436"/>
        <v>1.8639580369829272</v>
      </c>
      <c r="AL438">
        <f t="shared" si="436"/>
        <v>1.842212823869253</v>
      </c>
      <c r="AM438">
        <f t="shared" si="436"/>
        <v>0</v>
      </c>
      <c r="AO438">
        <f t="shared" si="394"/>
        <v>3.7163886458018373E-2</v>
      </c>
      <c r="AP438">
        <f t="shared" si="395"/>
        <v>4.3720684378118144E-2</v>
      </c>
      <c r="AQ438">
        <f t="shared" si="396"/>
        <v>1.354715529547036E-2</v>
      </c>
      <c r="AR438">
        <f t="shared" si="397"/>
        <v>1.354715529547035E-2</v>
      </c>
      <c r="AS438">
        <f t="shared" si="398"/>
        <v>4.3720684378118144E-2</v>
      </c>
      <c r="AT438">
        <f t="shared" si="399"/>
        <v>3.7163886458018373E-2</v>
      </c>
      <c r="AU438">
        <f t="shared" si="400"/>
        <v>3.6730327002747545E-2</v>
      </c>
      <c r="AV438">
        <f t="shared" si="401"/>
        <v>0</v>
      </c>
      <c r="AX438" s="34">
        <f t="shared" si="402"/>
        <v>75600.756898217951</v>
      </c>
      <c r="AY438" s="34">
        <f t="shared" si="403"/>
        <v>79460.142999999996</v>
      </c>
      <c r="AZ438" s="34">
        <f t="shared" si="404"/>
        <v>79460.142999999996</v>
      </c>
      <c r="BA438" s="34">
        <f t="shared" si="405"/>
        <v>0</v>
      </c>
      <c r="BB438" s="34">
        <f t="shared" si="406"/>
        <v>0</v>
      </c>
      <c r="BC438" s="34">
        <f t="shared" si="407"/>
        <v>6242755.2505426528</v>
      </c>
      <c r="BD438" s="34">
        <f t="shared" si="408"/>
        <v>6320323.9849388571</v>
      </c>
      <c r="BE438" s="34">
        <f t="shared" si="409"/>
        <v>65298136.104446083</v>
      </c>
      <c r="BG438" s="34">
        <f t="shared" si="410"/>
        <v>1507.3396985124061</v>
      </c>
      <c r="BH438" s="34">
        <f t="shared" si="411"/>
        <v>1584.288741376291</v>
      </c>
      <c r="BI438" s="34">
        <f t="shared" si="412"/>
        <v>1584.288741376291</v>
      </c>
      <c r="BJ438" s="34">
        <f t="shared" si="413"/>
        <v>0</v>
      </c>
      <c r="BK438" s="34">
        <f t="shared" si="414"/>
        <v>0</v>
      </c>
      <c r="BL438" s="34">
        <f t="shared" si="415"/>
        <v>124469.02919118144</v>
      </c>
      <c r="BM438" s="34">
        <f t="shared" si="416"/>
        <v>126015.60673241132</v>
      </c>
      <c r="BN438" s="34">
        <f t="shared" si="417"/>
        <v>1301924.4360424904</v>
      </c>
      <c r="BP438" s="34">
        <f t="shared" si="418"/>
        <v>218403.24081524601</v>
      </c>
      <c r="BQ438" s="34">
        <f t="shared" si="419"/>
        <v>266361.10033562587</v>
      </c>
      <c r="BR438" s="34">
        <f t="shared" si="420"/>
        <v>890849.73409050761</v>
      </c>
      <c r="BS438" s="34">
        <f t="shared" si="421"/>
        <v>1041485.9231742322</v>
      </c>
      <c r="BT438" s="34">
        <f t="shared" si="422"/>
        <v>1310717.2960392304</v>
      </c>
      <c r="BU438" s="34">
        <f t="shared" si="423"/>
        <v>1812124.7265244601</v>
      </c>
      <c r="BV438" s="34">
        <f t="shared" si="424"/>
        <v>850620.30490660889</v>
      </c>
      <c r="BW438" s="34">
        <f t="shared" si="425"/>
        <v>1136639.838526553</v>
      </c>
      <c r="BY438" s="22" t="e">
        <f t="shared" si="370"/>
        <v>#NUM!</v>
      </c>
      <c r="BZ438" s="22" t="e">
        <f t="shared" si="371"/>
        <v>#NUM!</v>
      </c>
      <c r="CA438" s="22" t="e">
        <f t="shared" si="372"/>
        <v>#NUM!</v>
      </c>
      <c r="CB438" s="22" t="e">
        <f t="shared" si="373"/>
        <v>#NUM!</v>
      </c>
      <c r="CC438" s="22" t="e">
        <f t="shared" si="374"/>
        <v>#NUM!</v>
      </c>
      <c r="CD438" s="22" t="e">
        <f t="shared" si="375"/>
        <v>#NUM!</v>
      </c>
      <c r="CE438" s="22" t="e">
        <f t="shared" si="376"/>
        <v>#NUM!</v>
      </c>
      <c r="CF438" s="22" t="e">
        <f t="shared" si="377"/>
        <v>#NUM!</v>
      </c>
      <c r="CI438" s="44">
        <f t="shared" si="426"/>
        <v>280</v>
      </c>
      <c r="CJ438" s="45">
        <f t="shared" si="427"/>
        <v>4.8869219055841224</v>
      </c>
      <c r="CM438" t="e">
        <f t="shared" si="378"/>
        <v>#NUM!</v>
      </c>
      <c r="CN438" t="e">
        <f t="shared" si="379"/>
        <v>#NUM!</v>
      </c>
      <c r="CO438" t="e">
        <f t="shared" si="380"/>
        <v>#NUM!</v>
      </c>
      <c r="CP438" t="e">
        <f t="shared" si="381"/>
        <v>#NUM!</v>
      </c>
      <c r="CQ438" t="e">
        <f t="shared" si="382"/>
        <v>#NUM!</v>
      </c>
      <c r="CR438" t="e">
        <f t="shared" si="383"/>
        <v>#NUM!</v>
      </c>
      <c r="CS438" t="e">
        <f t="shared" si="384"/>
        <v>#NUM!</v>
      </c>
      <c r="CT438" t="e">
        <f t="shared" si="385"/>
        <v>#NUM!</v>
      </c>
      <c r="CW438" t="e">
        <f t="shared" si="428"/>
        <v>#NUM!</v>
      </c>
      <c r="CX438" t="e">
        <f t="shared" si="429"/>
        <v>#NUM!</v>
      </c>
      <c r="CY438" t="e">
        <f t="shared" si="430"/>
        <v>#NUM!</v>
      </c>
      <c r="CZ438" t="e">
        <f t="shared" si="431"/>
        <v>#NUM!</v>
      </c>
      <c r="DA438" t="e">
        <f t="shared" si="432"/>
        <v>#NUM!</v>
      </c>
      <c r="DB438" t="e">
        <f t="shared" si="433"/>
        <v>#NUM!</v>
      </c>
      <c r="DC438" t="e">
        <f t="shared" si="434"/>
        <v>#NUM!</v>
      </c>
      <c r="DD438" t="e">
        <f t="shared" si="435"/>
        <v>#NUM!</v>
      </c>
    </row>
    <row r="439" spans="2:108">
      <c r="B439" s="30">
        <f t="shared" si="353"/>
        <v>282</v>
      </c>
      <c r="C439" s="31">
        <f t="shared" si="354"/>
        <v>218950.93455062842</v>
      </c>
      <c r="D439" s="31"/>
      <c r="E439" s="31">
        <f t="shared" si="355"/>
        <v>164834.36536750308</v>
      </c>
      <c r="F439" s="31">
        <f t="shared" si="356"/>
        <v>745883.60906536866</v>
      </c>
      <c r="G439" s="31">
        <f t="shared" si="357"/>
        <v>976943.19280124363</v>
      </c>
      <c r="H439" s="31">
        <f t="shared" si="358"/>
        <v>1325736.6983663139</v>
      </c>
      <c r="I439" s="31">
        <f t="shared" si="359"/>
        <v>1767808.8323985569</v>
      </c>
      <c r="J439" s="31">
        <f t="shared" si="360"/>
        <v>794074.13649713236</v>
      </c>
      <c r="K439" s="31">
        <f t="shared" si="361"/>
        <v>-181759.75446636369</v>
      </c>
      <c r="L439" s="17"/>
      <c r="N439" s="32">
        <f t="shared" si="362"/>
        <v>202</v>
      </c>
      <c r="O439" s="32">
        <f t="shared" si="363"/>
        <v>122</v>
      </c>
      <c r="P439" s="32"/>
      <c r="Q439" s="32">
        <f t="shared" si="364"/>
        <v>42</v>
      </c>
      <c r="R439" s="32">
        <f t="shared" si="365"/>
        <v>-38</v>
      </c>
      <c r="S439" s="32">
        <f t="shared" si="366"/>
        <v>-118</v>
      </c>
      <c r="T439" s="32">
        <f t="shared" si="367"/>
        <v>-198</v>
      </c>
      <c r="U439" s="32">
        <f t="shared" si="368"/>
        <v>-278</v>
      </c>
      <c r="V439" s="32">
        <f t="shared" si="369"/>
        <v>-358</v>
      </c>
      <c r="W439">
        <f t="shared" si="386"/>
        <v>202</v>
      </c>
      <c r="X439">
        <f t="shared" si="387"/>
        <v>122</v>
      </c>
      <c r="Y439">
        <f t="shared" si="388"/>
        <v>42</v>
      </c>
      <c r="Z439">
        <f t="shared" si="389"/>
        <v>682</v>
      </c>
      <c r="AA439">
        <f t="shared" si="390"/>
        <v>602</v>
      </c>
      <c r="AB439">
        <f t="shared" si="391"/>
        <v>522</v>
      </c>
      <c r="AC439">
        <f t="shared" si="392"/>
        <v>442</v>
      </c>
      <c r="AD439">
        <f t="shared" si="393"/>
        <v>362</v>
      </c>
      <c r="AF439">
        <f t="shared" si="436"/>
        <v>1.8794012947335377</v>
      </c>
      <c r="AG439">
        <f t="shared" si="436"/>
        <v>2.1844048535868117</v>
      </c>
      <c r="AH439">
        <f t="shared" si="436"/>
        <v>0.73926338913791489</v>
      </c>
      <c r="AI439">
        <f t="shared" si="436"/>
        <v>0.62096881828417783</v>
      </c>
      <c r="AJ439">
        <f t="shared" si="436"/>
        <v>2.1992936720671858</v>
      </c>
      <c r="AK439">
        <f t="shared" si="436"/>
        <v>1.8496191667506405</v>
      </c>
      <c r="AL439">
        <f t="shared" si="436"/>
        <v>1.8852595288683744</v>
      </c>
      <c r="AM439">
        <f t="shared" si="436"/>
        <v>1.9311162320931863E-3</v>
      </c>
      <c r="AO439">
        <f t="shared" si="394"/>
        <v>3.7471796543008584E-2</v>
      </c>
      <c r="AP439">
        <f t="shared" si="395"/>
        <v>4.3553005135484227E-2</v>
      </c>
      <c r="AQ439">
        <f t="shared" si="396"/>
        <v>1.4739548912249987E-2</v>
      </c>
      <c r="AR439">
        <f t="shared" si="397"/>
        <v>1.2380973283088136E-2</v>
      </c>
      <c r="AS439">
        <f t="shared" si="398"/>
        <v>4.3849860723711047E-2</v>
      </c>
      <c r="AT439">
        <f t="shared" si="399"/>
        <v>3.6877995823853933E-2</v>
      </c>
      <c r="AU439">
        <f t="shared" si="400"/>
        <v>3.7588598930139556E-2</v>
      </c>
      <c r="AV439">
        <f t="shared" si="401"/>
        <v>3.8502897041026466E-5</v>
      </c>
      <c r="AX439" s="34">
        <f t="shared" si="402"/>
        <v>74888.394515139167</v>
      </c>
      <c r="AY439" s="34">
        <f t="shared" si="403"/>
        <v>79460.142999999996</v>
      </c>
      <c r="AZ439" s="34">
        <f t="shared" si="404"/>
        <v>79460.142999999996</v>
      </c>
      <c r="BA439" s="34">
        <f t="shared" si="405"/>
        <v>0</v>
      </c>
      <c r="BB439" s="34">
        <f t="shared" si="406"/>
        <v>0</v>
      </c>
      <c r="BC439" s="34">
        <f t="shared" si="407"/>
        <v>6293709.7034192672</v>
      </c>
      <c r="BD439" s="34">
        <f t="shared" si="408"/>
        <v>6168420.8049768154</v>
      </c>
      <c r="BE439" s="34">
        <f t="shared" si="409"/>
        <v>64828053.395439535</v>
      </c>
      <c r="BG439" s="34">
        <f t="shared" si="410"/>
        <v>1493.1365060604153</v>
      </c>
      <c r="BH439" s="34">
        <f t="shared" si="411"/>
        <v>1584.288741376291</v>
      </c>
      <c r="BI439" s="34">
        <f t="shared" si="412"/>
        <v>1584.288741376291</v>
      </c>
      <c r="BJ439" s="34">
        <f t="shared" si="413"/>
        <v>0</v>
      </c>
      <c r="BK439" s="34">
        <f t="shared" si="414"/>
        <v>0</v>
      </c>
      <c r="BL439" s="34">
        <f t="shared" si="415"/>
        <v>125484.96703080261</v>
      </c>
      <c r="BM439" s="34">
        <f t="shared" si="416"/>
        <v>122986.93740578905</v>
      </c>
      <c r="BN439" s="34">
        <f t="shared" si="417"/>
        <v>1292551.8535718706</v>
      </c>
      <c r="BP439" s="34">
        <f t="shared" si="418"/>
        <v>220444.07105668884</v>
      </c>
      <c r="BQ439" s="34">
        <f t="shared" si="419"/>
        <v>166418.65410887936</v>
      </c>
      <c r="BR439" s="34">
        <f t="shared" si="420"/>
        <v>747467.89780674491</v>
      </c>
      <c r="BS439" s="34">
        <f t="shared" si="421"/>
        <v>976943.19280124363</v>
      </c>
      <c r="BT439" s="34">
        <f t="shared" si="422"/>
        <v>1325736.6983663139</v>
      </c>
      <c r="BU439" s="34">
        <f t="shared" si="423"/>
        <v>1893293.7994293594</v>
      </c>
      <c r="BV439" s="34">
        <f t="shared" si="424"/>
        <v>917061.0739029214</v>
      </c>
      <c r="BW439" s="34">
        <f t="shared" si="425"/>
        <v>1110792.0991055069</v>
      </c>
      <c r="BY439" s="22" t="e">
        <f t="shared" si="370"/>
        <v>#NUM!</v>
      </c>
      <c r="BZ439" s="22" t="e">
        <f t="shared" si="371"/>
        <v>#NUM!</v>
      </c>
      <c r="CA439" s="22" t="e">
        <f t="shared" si="372"/>
        <v>#NUM!</v>
      </c>
      <c r="CB439" s="22" t="e">
        <f t="shared" si="373"/>
        <v>#NUM!</v>
      </c>
      <c r="CC439" s="22" t="e">
        <f t="shared" si="374"/>
        <v>#NUM!</v>
      </c>
      <c r="CD439" s="22" t="e">
        <f t="shared" si="375"/>
        <v>#NUM!</v>
      </c>
      <c r="CE439" s="22" t="e">
        <f t="shared" si="376"/>
        <v>#NUM!</v>
      </c>
      <c r="CF439" s="22" t="e">
        <f t="shared" si="377"/>
        <v>#NUM!</v>
      </c>
      <c r="CI439" s="44">
        <f t="shared" si="426"/>
        <v>282</v>
      </c>
      <c r="CJ439" s="45">
        <f t="shared" si="427"/>
        <v>4.9218284906240095</v>
      </c>
      <c r="CM439" t="e">
        <f t="shared" si="378"/>
        <v>#NUM!</v>
      </c>
      <c r="CN439" t="e">
        <f t="shared" si="379"/>
        <v>#NUM!</v>
      </c>
      <c r="CO439" t="e">
        <f t="shared" si="380"/>
        <v>#NUM!</v>
      </c>
      <c r="CP439" t="e">
        <f t="shared" si="381"/>
        <v>#NUM!</v>
      </c>
      <c r="CQ439" t="e">
        <f t="shared" si="382"/>
        <v>#NUM!</v>
      </c>
      <c r="CR439" t="e">
        <f t="shared" si="383"/>
        <v>#NUM!</v>
      </c>
      <c r="CS439" t="e">
        <f t="shared" si="384"/>
        <v>#NUM!</v>
      </c>
      <c r="CT439" t="e">
        <f t="shared" si="385"/>
        <v>#NUM!</v>
      </c>
      <c r="CW439" t="e">
        <f t="shared" si="428"/>
        <v>#NUM!</v>
      </c>
      <c r="CX439" t="e">
        <f t="shared" si="429"/>
        <v>#NUM!</v>
      </c>
      <c r="CY439" t="e">
        <f t="shared" si="430"/>
        <v>#NUM!</v>
      </c>
      <c r="CZ439" t="e">
        <f t="shared" si="431"/>
        <v>#NUM!</v>
      </c>
      <c r="DA439" t="e">
        <f t="shared" si="432"/>
        <v>#NUM!</v>
      </c>
      <c r="DB439" t="e">
        <f t="shared" si="433"/>
        <v>#NUM!</v>
      </c>
      <c r="DC439" t="e">
        <f t="shared" si="434"/>
        <v>#NUM!</v>
      </c>
      <c r="DD439" t="e">
        <f t="shared" si="435"/>
        <v>#NUM!</v>
      </c>
    </row>
    <row r="440" spans="2:108">
      <c r="B440" s="30">
        <f t="shared" si="353"/>
        <v>284</v>
      </c>
      <c r="C440" s="31">
        <f t="shared" si="354"/>
        <v>220311.07484933632</v>
      </c>
      <c r="D440" s="31"/>
      <c r="E440" s="31">
        <f t="shared" si="355"/>
        <v>64823.17714937446</v>
      </c>
      <c r="F440" s="31">
        <f t="shared" si="356"/>
        <v>599621.12403993157</v>
      </c>
      <c r="G440" s="31">
        <f t="shared" si="357"/>
        <v>908060.58079614234</v>
      </c>
      <c r="H440" s="31">
        <f t="shared" si="358"/>
        <v>1334187.021938927</v>
      </c>
      <c r="I440" s="31">
        <f t="shared" si="359"/>
        <v>1838760.8219691426</v>
      </c>
      <c r="J440" s="31">
        <f t="shared" si="360"/>
        <v>858883.42423680518</v>
      </c>
      <c r="K440" s="31">
        <f t="shared" si="361"/>
        <v>-197973.48780843258</v>
      </c>
      <c r="L440" s="17"/>
      <c r="N440" s="32">
        <f t="shared" si="362"/>
        <v>204</v>
      </c>
      <c r="O440" s="32">
        <f t="shared" si="363"/>
        <v>124</v>
      </c>
      <c r="P440" s="32"/>
      <c r="Q440" s="32">
        <f t="shared" si="364"/>
        <v>44</v>
      </c>
      <c r="R440" s="32">
        <f t="shared" si="365"/>
        <v>-36</v>
      </c>
      <c r="S440" s="32">
        <f t="shared" si="366"/>
        <v>-116</v>
      </c>
      <c r="T440" s="32">
        <f t="shared" si="367"/>
        <v>-196</v>
      </c>
      <c r="U440" s="32">
        <f t="shared" si="368"/>
        <v>-276</v>
      </c>
      <c r="V440" s="32">
        <f t="shared" si="369"/>
        <v>-356</v>
      </c>
      <c r="W440">
        <f t="shared" si="386"/>
        <v>204</v>
      </c>
      <c r="X440">
        <f t="shared" si="387"/>
        <v>124</v>
      </c>
      <c r="Y440">
        <f t="shared" si="388"/>
        <v>44</v>
      </c>
      <c r="Z440">
        <f t="shared" si="389"/>
        <v>684</v>
      </c>
      <c r="AA440">
        <f t="shared" si="390"/>
        <v>604</v>
      </c>
      <c r="AB440">
        <f t="shared" si="391"/>
        <v>524</v>
      </c>
      <c r="AC440">
        <f t="shared" si="392"/>
        <v>444</v>
      </c>
      <c r="AD440">
        <f t="shared" si="393"/>
        <v>364</v>
      </c>
      <c r="AF440">
        <f t="shared" si="436"/>
        <v>1.8958329248871246</v>
      </c>
      <c r="AG440">
        <f t="shared" si="436"/>
        <v>2.1742022758187214</v>
      </c>
      <c r="AH440">
        <f t="shared" si="436"/>
        <v>0.80016593063421038</v>
      </c>
      <c r="AI440">
        <f t="shared" si="436"/>
        <v>0.56400685050292532</v>
      </c>
      <c r="AJ440">
        <f t="shared" si="436"/>
        <v>2.203710323510442</v>
      </c>
      <c r="AK440">
        <f t="shared" si="436"/>
        <v>1.8364915865423375</v>
      </c>
      <c r="AL440">
        <f t="shared" si="436"/>
        <v>1.9257898664960409</v>
      </c>
      <c r="AM440">
        <f t="shared" si="436"/>
        <v>7.7170425569268565E-3</v>
      </c>
      <c r="AO440">
        <f t="shared" si="394"/>
        <v>3.77994129513353E-2</v>
      </c>
      <c r="AP440">
        <f t="shared" si="395"/>
        <v>4.334958454648527E-2</v>
      </c>
      <c r="AQ440">
        <f t="shared" si="396"/>
        <v>1.5953833296482513E-2</v>
      </c>
      <c r="AR440">
        <f t="shared" si="397"/>
        <v>1.1245256673032736E-2</v>
      </c>
      <c r="AS440">
        <f t="shared" si="398"/>
        <v>4.3937920609988045E-2</v>
      </c>
      <c r="AT440">
        <f t="shared" si="399"/>
        <v>3.6616256079369344E-2</v>
      </c>
      <c r="AU440">
        <f t="shared" si="400"/>
        <v>3.8396699131868266E-2</v>
      </c>
      <c r="AV440">
        <f t="shared" si="401"/>
        <v>1.5386359976297706E-4</v>
      </c>
      <c r="AX440" s="34">
        <f t="shared" si="402"/>
        <v>74143.175638233442</v>
      </c>
      <c r="AY440" s="34">
        <f t="shared" si="403"/>
        <v>79460.142999999996</v>
      </c>
      <c r="AZ440" s="34">
        <f t="shared" si="404"/>
        <v>79460.142999999996</v>
      </c>
      <c r="BA440" s="34">
        <f t="shared" si="405"/>
        <v>0</v>
      </c>
      <c r="BB440" s="34">
        <f t="shared" si="406"/>
        <v>0</v>
      </c>
      <c r="BC440" s="34">
        <f t="shared" si="407"/>
        <v>6341022.4752139291</v>
      </c>
      <c r="BD440" s="34">
        <f t="shared" si="408"/>
        <v>6031317.9037720375</v>
      </c>
      <c r="BE440" s="34">
        <f t="shared" si="409"/>
        <v>63455550.788375244</v>
      </c>
      <c r="BG440" s="34">
        <f t="shared" si="410"/>
        <v>1478.278215702911</v>
      </c>
      <c r="BH440" s="34">
        <f t="shared" si="411"/>
        <v>1584.288741376291</v>
      </c>
      <c r="BI440" s="34">
        <f t="shared" si="412"/>
        <v>1584.288741376291</v>
      </c>
      <c r="BJ440" s="34">
        <f t="shared" si="413"/>
        <v>0</v>
      </c>
      <c r="BK440" s="34">
        <f t="shared" si="414"/>
        <v>0</v>
      </c>
      <c r="BL440" s="34">
        <f t="shared" si="415"/>
        <v>126428.29646424686</v>
      </c>
      <c r="BM440" s="34">
        <f t="shared" si="416"/>
        <v>120253.35834856592</v>
      </c>
      <c r="BN440" s="34">
        <f t="shared" si="417"/>
        <v>1265186.6822320509</v>
      </c>
      <c r="BP440" s="34">
        <f t="shared" si="418"/>
        <v>221789.35306503923</v>
      </c>
      <c r="BQ440" s="34">
        <f t="shared" si="419"/>
        <v>66407.465890750755</v>
      </c>
      <c r="BR440" s="34">
        <f t="shared" si="420"/>
        <v>601205.41278130782</v>
      </c>
      <c r="BS440" s="34">
        <f t="shared" si="421"/>
        <v>908060.58079614234</v>
      </c>
      <c r="BT440" s="34">
        <f t="shared" si="422"/>
        <v>1334187.021938927</v>
      </c>
      <c r="BU440" s="34">
        <f t="shared" si="423"/>
        <v>1965189.1184333896</v>
      </c>
      <c r="BV440" s="34">
        <f t="shared" si="424"/>
        <v>979136.78258537105</v>
      </c>
      <c r="BW440" s="34">
        <f t="shared" si="425"/>
        <v>1067213.1944236183</v>
      </c>
      <c r="BY440" s="22" t="e">
        <f t="shared" si="370"/>
        <v>#NUM!</v>
      </c>
      <c r="BZ440" s="22" t="e">
        <f t="shared" si="371"/>
        <v>#NUM!</v>
      </c>
      <c r="CA440" s="22" t="e">
        <f t="shared" si="372"/>
        <v>#NUM!</v>
      </c>
      <c r="CB440" s="22" t="e">
        <f t="shared" si="373"/>
        <v>#NUM!</v>
      </c>
      <c r="CC440" s="22" t="e">
        <f t="shared" si="374"/>
        <v>#NUM!</v>
      </c>
      <c r="CD440" s="22" t="e">
        <f t="shared" si="375"/>
        <v>#NUM!</v>
      </c>
      <c r="CE440" s="22" t="e">
        <f t="shared" si="376"/>
        <v>#NUM!</v>
      </c>
      <c r="CF440" s="22" t="e">
        <f t="shared" si="377"/>
        <v>#NUM!</v>
      </c>
      <c r="CI440" s="44">
        <f t="shared" si="426"/>
        <v>284</v>
      </c>
      <c r="CJ440" s="45">
        <f t="shared" si="427"/>
        <v>4.9567350756638957</v>
      </c>
      <c r="CM440" t="e">
        <f t="shared" si="378"/>
        <v>#NUM!</v>
      </c>
      <c r="CN440" t="e">
        <f t="shared" si="379"/>
        <v>#NUM!</v>
      </c>
      <c r="CO440" t="e">
        <f t="shared" si="380"/>
        <v>#NUM!</v>
      </c>
      <c r="CP440" t="e">
        <f t="shared" si="381"/>
        <v>#NUM!</v>
      </c>
      <c r="CQ440" t="e">
        <f t="shared" si="382"/>
        <v>#NUM!</v>
      </c>
      <c r="CR440" t="e">
        <f t="shared" si="383"/>
        <v>#NUM!</v>
      </c>
      <c r="CS440" t="e">
        <f t="shared" si="384"/>
        <v>#NUM!</v>
      </c>
      <c r="CT440" t="e">
        <f t="shared" si="385"/>
        <v>#NUM!</v>
      </c>
      <c r="CW440" t="e">
        <f t="shared" si="428"/>
        <v>#NUM!</v>
      </c>
      <c r="CX440" t="e">
        <f t="shared" si="429"/>
        <v>#NUM!</v>
      </c>
      <c r="CY440" t="e">
        <f t="shared" si="430"/>
        <v>#NUM!</v>
      </c>
      <c r="CZ440" t="e">
        <f t="shared" si="431"/>
        <v>#NUM!</v>
      </c>
      <c r="DA440" t="e">
        <f t="shared" si="432"/>
        <v>#NUM!</v>
      </c>
      <c r="DB440" t="e">
        <f t="shared" si="433"/>
        <v>#NUM!</v>
      </c>
      <c r="DC440" t="e">
        <f t="shared" si="434"/>
        <v>#NUM!</v>
      </c>
      <c r="DD440" t="e">
        <f t="shared" si="435"/>
        <v>#NUM!</v>
      </c>
    </row>
    <row r="441" spans="2:108">
      <c r="B441" s="30">
        <f t="shared" si="353"/>
        <v>286</v>
      </c>
      <c r="C441" s="31">
        <f t="shared" si="354"/>
        <v>220945.06452458765</v>
      </c>
      <c r="D441" s="31"/>
      <c r="E441" s="31">
        <f t="shared" si="355"/>
        <v>-34780.309991817783</v>
      </c>
      <c r="F441" s="31">
        <f t="shared" si="356"/>
        <v>451198.64873318258</v>
      </c>
      <c r="G441" s="31">
        <f t="shared" si="357"/>
        <v>835196.86056465923</v>
      </c>
      <c r="H441" s="31">
        <f t="shared" si="358"/>
        <v>1336054.535617192</v>
      </c>
      <c r="I441" s="31">
        <f t="shared" si="359"/>
        <v>1900184.8482749835</v>
      </c>
      <c r="J441" s="31">
        <f t="shared" si="360"/>
        <v>918718.26383531117</v>
      </c>
      <c r="K441" s="31">
        <f t="shared" si="361"/>
        <v>-213863.44246266008</v>
      </c>
      <c r="L441" s="17"/>
      <c r="N441" s="32">
        <f t="shared" si="362"/>
        <v>206</v>
      </c>
      <c r="O441" s="32">
        <f t="shared" si="363"/>
        <v>126</v>
      </c>
      <c r="P441" s="32"/>
      <c r="Q441" s="32">
        <f t="shared" si="364"/>
        <v>46</v>
      </c>
      <c r="R441" s="32">
        <f t="shared" si="365"/>
        <v>-34</v>
      </c>
      <c r="S441" s="32">
        <f t="shared" si="366"/>
        <v>-114</v>
      </c>
      <c r="T441" s="32">
        <f t="shared" si="367"/>
        <v>-194</v>
      </c>
      <c r="U441" s="32">
        <f t="shared" si="368"/>
        <v>-274</v>
      </c>
      <c r="V441" s="32">
        <f t="shared" si="369"/>
        <v>-354</v>
      </c>
      <c r="W441">
        <f t="shared" si="386"/>
        <v>206</v>
      </c>
      <c r="X441">
        <f t="shared" si="387"/>
        <v>126</v>
      </c>
      <c r="Y441">
        <f t="shared" si="388"/>
        <v>46</v>
      </c>
      <c r="Z441">
        <f t="shared" si="389"/>
        <v>686</v>
      </c>
      <c r="AA441">
        <f t="shared" si="390"/>
        <v>606</v>
      </c>
      <c r="AB441">
        <f t="shared" si="391"/>
        <v>526</v>
      </c>
      <c r="AC441">
        <f t="shared" si="392"/>
        <v>446</v>
      </c>
      <c r="AD441">
        <f t="shared" si="393"/>
        <v>366</v>
      </c>
      <c r="AF441">
        <f t="shared" si="436"/>
        <v>1.9131284146132708</v>
      </c>
      <c r="AG441">
        <f t="shared" si="436"/>
        <v>2.1623522222147145</v>
      </c>
      <c r="AH441">
        <f t="shared" si="436"/>
        <v>0.86194729606231468</v>
      </c>
      <c r="AI441">
        <f t="shared" si="436"/>
        <v>0.50878191278154494</v>
      </c>
      <c r="AJ441">
        <f t="shared" si="436"/>
        <v>2.2059418740695955</v>
      </c>
      <c r="AK441">
        <f t="shared" si="436"/>
        <v>1.8246725203021383</v>
      </c>
      <c r="AL441">
        <f t="shared" si="436"/>
        <v>1.9637193144912755</v>
      </c>
      <c r="AM441">
        <f t="shared" si="436"/>
        <v>1.7335545601779932E-2</v>
      </c>
      <c r="AO441">
        <f t="shared" si="394"/>
        <v>3.8144253126738997E-2</v>
      </c>
      <c r="AP441">
        <f t="shared" si="395"/>
        <v>4.3113316326963767E-2</v>
      </c>
      <c r="AQ441">
        <f t="shared" si="396"/>
        <v>1.7185639809523898E-2</v>
      </c>
      <c r="AR441">
        <f t="shared" si="397"/>
        <v>1.0144173239603857E-2</v>
      </c>
      <c r="AS441">
        <f t="shared" si="398"/>
        <v>4.3982413613564426E-2</v>
      </c>
      <c r="AT441">
        <f t="shared" si="399"/>
        <v>3.6380605690747116E-2</v>
      </c>
      <c r="AU441">
        <f t="shared" si="400"/>
        <v>3.9152942389893454E-2</v>
      </c>
      <c r="AV441">
        <f t="shared" si="401"/>
        <v>3.456388157080868E-4</v>
      </c>
      <c r="AX441" s="34">
        <f t="shared" si="402"/>
        <v>73372.615052582783</v>
      </c>
      <c r="AY441" s="34">
        <f t="shared" si="403"/>
        <v>79460.142999999996</v>
      </c>
      <c r="AZ441" s="34">
        <f t="shared" si="404"/>
        <v>79460.142999999996</v>
      </c>
      <c r="BA441" s="34">
        <f t="shared" si="405"/>
        <v>0</v>
      </c>
      <c r="BB441" s="34">
        <f t="shared" si="406"/>
        <v>0</v>
      </c>
      <c r="BC441" s="34">
        <f t="shared" si="407"/>
        <v>6384171.8875096627</v>
      </c>
      <c r="BD441" s="34">
        <f t="shared" si="408"/>
        <v>5907917.5536168898</v>
      </c>
      <c r="BE441" s="34">
        <f t="shared" si="409"/>
        <v>61286762.539504908</v>
      </c>
      <c r="BG441" s="34">
        <f t="shared" si="410"/>
        <v>1462.9146583985319</v>
      </c>
      <c r="BH441" s="34">
        <f t="shared" si="411"/>
        <v>1584.288741376291</v>
      </c>
      <c r="BI441" s="34">
        <f t="shared" si="412"/>
        <v>1584.288741376291</v>
      </c>
      <c r="BJ441" s="34">
        <f t="shared" si="413"/>
        <v>0</v>
      </c>
      <c r="BK441" s="34">
        <f t="shared" si="414"/>
        <v>0</v>
      </c>
      <c r="BL441" s="34">
        <f t="shared" si="415"/>
        <v>127288.61618575975</v>
      </c>
      <c r="BM441" s="34">
        <f t="shared" si="416"/>
        <v>117792.98289426183</v>
      </c>
      <c r="BN441" s="34">
        <f t="shared" si="417"/>
        <v>1221945.0434004359</v>
      </c>
      <c r="BP441" s="34">
        <f t="shared" si="418"/>
        <v>222407.97918298619</v>
      </c>
      <c r="BQ441" s="34">
        <f t="shared" si="419"/>
        <v>-33196.021250441496</v>
      </c>
      <c r="BR441" s="34">
        <f t="shared" si="420"/>
        <v>452782.93747455889</v>
      </c>
      <c r="BS441" s="34">
        <f t="shared" si="421"/>
        <v>835196.86056465923</v>
      </c>
      <c r="BT441" s="34">
        <f t="shared" si="422"/>
        <v>1336054.535617192</v>
      </c>
      <c r="BU441" s="34">
        <f t="shared" si="423"/>
        <v>2027473.4644607431</v>
      </c>
      <c r="BV441" s="34">
        <f t="shared" si="424"/>
        <v>1036511.246729573</v>
      </c>
      <c r="BW441" s="34">
        <f t="shared" si="425"/>
        <v>1008081.6009377758</v>
      </c>
      <c r="BY441" s="22" t="e">
        <f t="shared" si="370"/>
        <v>#NUM!</v>
      </c>
      <c r="BZ441" s="22" t="e">
        <f t="shared" si="371"/>
        <v>#NUM!</v>
      </c>
      <c r="CA441" s="22" t="e">
        <f t="shared" si="372"/>
        <v>#NUM!</v>
      </c>
      <c r="CB441" s="22" t="e">
        <f t="shared" si="373"/>
        <v>#NUM!</v>
      </c>
      <c r="CC441" s="22" t="e">
        <f t="shared" si="374"/>
        <v>#NUM!</v>
      </c>
      <c r="CD441" s="22" t="e">
        <f t="shared" si="375"/>
        <v>#NUM!</v>
      </c>
      <c r="CE441" s="22" t="e">
        <f t="shared" si="376"/>
        <v>#NUM!</v>
      </c>
      <c r="CF441" s="22" t="e">
        <f t="shared" si="377"/>
        <v>#NUM!</v>
      </c>
      <c r="CI441" s="44">
        <f t="shared" si="426"/>
        <v>286</v>
      </c>
      <c r="CJ441" s="45">
        <f t="shared" si="427"/>
        <v>4.9916416607037828</v>
      </c>
      <c r="CM441" t="e">
        <f t="shared" si="378"/>
        <v>#NUM!</v>
      </c>
      <c r="CN441" t="e">
        <f t="shared" si="379"/>
        <v>#NUM!</v>
      </c>
      <c r="CO441" t="e">
        <f t="shared" si="380"/>
        <v>#NUM!</v>
      </c>
      <c r="CP441" t="e">
        <f t="shared" si="381"/>
        <v>#NUM!</v>
      </c>
      <c r="CQ441" t="e">
        <f t="shared" si="382"/>
        <v>#NUM!</v>
      </c>
      <c r="CR441" t="e">
        <f t="shared" si="383"/>
        <v>#NUM!</v>
      </c>
      <c r="CS441" t="e">
        <f t="shared" si="384"/>
        <v>#NUM!</v>
      </c>
      <c r="CT441" t="e">
        <f t="shared" si="385"/>
        <v>#NUM!</v>
      </c>
      <c r="CW441" t="e">
        <f t="shared" si="428"/>
        <v>#NUM!</v>
      </c>
      <c r="CX441" t="e">
        <f t="shared" si="429"/>
        <v>#NUM!</v>
      </c>
      <c r="CY441" t="e">
        <f t="shared" si="430"/>
        <v>#NUM!</v>
      </c>
      <c r="CZ441" t="e">
        <f t="shared" si="431"/>
        <v>#NUM!</v>
      </c>
      <c r="DA441" t="e">
        <f t="shared" si="432"/>
        <v>#NUM!</v>
      </c>
      <c r="DB441" t="e">
        <f t="shared" si="433"/>
        <v>#NUM!</v>
      </c>
      <c r="DC441" t="e">
        <f t="shared" si="434"/>
        <v>#NUM!</v>
      </c>
      <c r="DD441" t="e">
        <f t="shared" si="435"/>
        <v>#NUM!</v>
      </c>
    </row>
    <row r="442" spans="2:108">
      <c r="B442" s="30">
        <f t="shared" si="353"/>
        <v>288</v>
      </c>
      <c r="C442" s="31">
        <f t="shared" si="354"/>
        <v>220824.76083221062</v>
      </c>
      <c r="D442" s="31"/>
      <c r="E442" s="31">
        <f t="shared" si="355"/>
        <v>-133502.52075564928</v>
      </c>
      <c r="F442" s="31">
        <f t="shared" si="356"/>
        <v>301346.43732990837</v>
      </c>
      <c r="G442" s="31">
        <f t="shared" si="357"/>
        <v>758729.66150075092</v>
      </c>
      <c r="H442" s="31">
        <f t="shared" si="358"/>
        <v>1331357.679909905</v>
      </c>
      <c r="I442" s="31">
        <f t="shared" si="359"/>
        <v>1951801.2069235381</v>
      </c>
      <c r="J442" s="31">
        <f t="shared" si="360"/>
        <v>973289.55530568317</v>
      </c>
      <c r="K442" s="31">
        <f t="shared" si="361"/>
        <v>-229368.06013811202</v>
      </c>
      <c r="L442" s="17"/>
      <c r="N442" s="32">
        <f t="shared" si="362"/>
        <v>208</v>
      </c>
      <c r="O442" s="32">
        <f t="shared" si="363"/>
        <v>128</v>
      </c>
      <c r="P442" s="32"/>
      <c r="Q442" s="32">
        <f t="shared" si="364"/>
        <v>48</v>
      </c>
      <c r="R442" s="32">
        <f t="shared" si="365"/>
        <v>-32</v>
      </c>
      <c r="S442" s="32">
        <f t="shared" si="366"/>
        <v>-112</v>
      </c>
      <c r="T442" s="32">
        <f t="shared" si="367"/>
        <v>-192</v>
      </c>
      <c r="U442" s="32">
        <f t="shared" si="368"/>
        <v>-272</v>
      </c>
      <c r="V442" s="32">
        <f t="shared" si="369"/>
        <v>-352</v>
      </c>
      <c r="W442">
        <f t="shared" si="386"/>
        <v>208</v>
      </c>
      <c r="X442">
        <f t="shared" si="387"/>
        <v>128</v>
      </c>
      <c r="Y442">
        <f t="shared" si="388"/>
        <v>48</v>
      </c>
      <c r="Z442">
        <f t="shared" si="389"/>
        <v>688</v>
      </c>
      <c r="AA442">
        <f t="shared" si="390"/>
        <v>608</v>
      </c>
      <c r="AB442">
        <f t="shared" si="391"/>
        <v>528</v>
      </c>
      <c r="AC442">
        <f t="shared" si="392"/>
        <v>448</v>
      </c>
      <c r="AD442">
        <f t="shared" si="393"/>
        <v>368</v>
      </c>
      <c r="AF442">
        <f t="shared" si="436"/>
        <v>1.9311554141476301</v>
      </c>
      <c r="AG442">
        <f t="shared" si="436"/>
        <v>2.1490056327602702</v>
      </c>
      <c r="AH442">
        <f t="shared" si="436"/>
        <v>0.92438695139691596</v>
      </c>
      <c r="AI442">
        <f t="shared" si="436"/>
        <v>0.45549779072042046</v>
      </c>
      <c r="AJ442">
        <f t="shared" si="436"/>
        <v>2.2058743270697532</v>
      </c>
      <c r="AK442">
        <f t="shared" si="436"/>
        <v>1.814248999215784</v>
      </c>
      <c r="AL442">
        <f t="shared" si="436"/>
        <v>1.9989764370180392</v>
      </c>
      <c r="AM442">
        <f t="shared" si="436"/>
        <v>3.0749682056067203E-2</v>
      </c>
      <c r="AO442">
        <f t="shared" si="394"/>
        <v>3.8503678258947495E-2</v>
      </c>
      <c r="AP442">
        <f t="shared" si="395"/>
        <v>4.284720994192432E-2</v>
      </c>
      <c r="AQ442">
        <f t="shared" si="396"/>
        <v>1.8430571409534042E-2</v>
      </c>
      <c r="AR442">
        <f t="shared" si="397"/>
        <v>9.0817860919295869E-3</v>
      </c>
      <c r="AS442">
        <f t="shared" si="398"/>
        <v>4.3981066850931949E-2</v>
      </c>
      <c r="AT442">
        <f t="shared" si="399"/>
        <v>3.617277989936124E-2</v>
      </c>
      <c r="AU442">
        <f t="shared" si="400"/>
        <v>3.9855904405359195E-2</v>
      </c>
      <c r="AV442">
        <f t="shared" si="401"/>
        <v>6.1309196338002849E-4</v>
      </c>
      <c r="AX442" s="34">
        <f t="shared" si="402"/>
        <v>72584.182368669324</v>
      </c>
      <c r="AY442" s="34">
        <f t="shared" si="403"/>
        <v>79460.142999999996</v>
      </c>
      <c r="AZ442" s="34">
        <f t="shared" si="404"/>
        <v>79460.142999999996</v>
      </c>
      <c r="BA442" s="34">
        <f t="shared" si="405"/>
        <v>0</v>
      </c>
      <c r="BB442" s="34">
        <f t="shared" si="406"/>
        <v>0</v>
      </c>
      <c r="BC442" s="34">
        <f t="shared" si="407"/>
        <v>6422668.6876955433</v>
      </c>
      <c r="BD442" s="34">
        <f t="shared" si="408"/>
        <v>5797240.1398111312</v>
      </c>
      <c r="BE442" s="34">
        <f t="shared" si="409"/>
        <v>58477257.314050496</v>
      </c>
      <c r="BG442" s="34">
        <f t="shared" si="410"/>
        <v>1447.1947644076893</v>
      </c>
      <c r="BH442" s="34">
        <f t="shared" si="411"/>
        <v>1584.288741376291</v>
      </c>
      <c r="BI442" s="34">
        <f t="shared" si="412"/>
        <v>1584.288741376291</v>
      </c>
      <c r="BJ442" s="34">
        <f t="shared" si="413"/>
        <v>0</v>
      </c>
      <c r="BK442" s="34">
        <f t="shared" si="414"/>
        <v>0</v>
      </c>
      <c r="BL442" s="34">
        <f t="shared" si="415"/>
        <v>128056.17140037223</v>
      </c>
      <c r="BM442" s="34">
        <f t="shared" si="416"/>
        <v>115586.27933198522</v>
      </c>
      <c r="BN442" s="34">
        <f t="shared" si="417"/>
        <v>1165928.6894212433</v>
      </c>
      <c r="BP442" s="34">
        <f t="shared" si="418"/>
        <v>222271.95559661833</v>
      </c>
      <c r="BQ442" s="34">
        <f t="shared" si="419"/>
        <v>-131918.232014273</v>
      </c>
      <c r="BR442" s="34">
        <f t="shared" si="420"/>
        <v>302930.72607128468</v>
      </c>
      <c r="BS442" s="34">
        <f t="shared" si="421"/>
        <v>758729.66150075092</v>
      </c>
      <c r="BT442" s="34">
        <f t="shared" si="422"/>
        <v>1331357.679909905</v>
      </c>
      <c r="BU442" s="34">
        <f t="shared" si="423"/>
        <v>2079857.3783239103</v>
      </c>
      <c r="BV442" s="34">
        <f t="shared" si="424"/>
        <v>1088875.8346376684</v>
      </c>
      <c r="BW442" s="34">
        <f t="shared" si="425"/>
        <v>936560.62928313122</v>
      </c>
      <c r="BY442" s="22" t="e">
        <f t="shared" si="370"/>
        <v>#NUM!</v>
      </c>
      <c r="BZ442" s="22" t="e">
        <f t="shared" si="371"/>
        <v>#NUM!</v>
      </c>
      <c r="CA442" s="22" t="e">
        <f t="shared" si="372"/>
        <v>#NUM!</v>
      </c>
      <c r="CB442" s="22" t="e">
        <f t="shared" si="373"/>
        <v>#NUM!</v>
      </c>
      <c r="CC442" s="22" t="e">
        <f t="shared" si="374"/>
        <v>#NUM!</v>
      </c>
      <c r="CD442" s="22" t="e">
        <f t="shared" si="375"/>
        <v>#NUM!</v>
      </c>
      <c r="CE442" s="22" t="e">
        <f t="shared" si="376"/>
        <v>#NUM!</v>
      </c>
      <c r="CF442" s="22" t="e">
        <f t="shared" si="377"/>
        <v>#NUM!</v>
      </c>
      <c r="CI442" s="44">
        <f t="shared" si="426"/>
        <v>288</v>
      </c>
      <c r="CJ442" s="45">
        <f t="shared" si="427"/>
        <v>5.026548245743669</v>
      </c>
      <c r="CM442" t="e">
        <f t="shared" si="378"/>
        <v>#NUM!</v>
      </c>
      <c r="CN442" t="e">
        <f t="shared" si="379"/>
        <v>#NUM!</v>
      </c>
      <c r="CO442" t="e">
        <f t="shared" si="380"/>
        <v>#NUM!</v>
      </c>
      <c r="CP442" t="e">
        <f t="shared" si="381"/>
        <v>#NUM!</v>
      </c>
      <c r="CQ442" t="e">
        <f t="shared" si="382"/>
        <v>#NUM!</v>
      </c>
      <c r="CR442" t="e">
        <f t="shared" si="383"/>
        <v>#NUM!</v>
      </c>
      <c r="CS442" t="e">
        <f t="shared" si="384"/>
        <v>#NUM!</v>
      </c>
      <c r="CT442" t="e">
        <f t="shared" si="385"/>
        <v>#NUM!</v>
      </c>
      <c r="CW442" t="e">
        <f t="shared" si="428"/>
        <v>#NUM!</v>
      </c>
      <c r="CX442" t="e">
        <f t="shared" si="429"/>
        <v>#NUM!</v>
      </c>
      <c r="CY442" t="e">
        <f t="shared" si="430"/>
        <v>#NUM!</v>
      </c>
      <c r="CZ442" t="e">
        <f t="shared" si="431"/>
        <v>#NUM!</v>
      </c>
      <c r="DA442" t="e">
        <f t="shared" si="432"/>
        <v>#NUM!</v>
      </c>
      <c r="DB442" t="e">
        <f t="shared" si="433"/>
        <v>#NUM!</v>
      </c>
      <c r="DC442" t="e">
        <f t="shared" si="434"/>
        <v>#NUM!</v>
      </c>
      <c r="DD442" t="e">
        <f t="shared" si="435"/>
        <v>#NUM!</v>
      </c>
    </row>
  </sheetData>
  <mergeCells count="7">
    <mergeCell ref="K15:L15"/>
    <mergeCell ref="K16:L16"/>
    <mergeCell ref="I4:K4"/>
    <mergeCell ref="K10:L10"/>
    <mergeCell ref="K12:L12"/>
    <mergeCell ref="K13:L13"/>
    <mergeCell ref="K14:L14"/>
  </mergeCells>
  <phoneticPr fontId="7" type="noConversion"/>
  <pageMargins left="0.7" right="0.7" top="0.75" bottom="0.75" header="0.3" footer="0.3"/>
  <pageSetup paperSize="9" orientation="portrait" horizontalDpi="1200" r:id="rId1"/>
  <ignoredErrors>
    <ignoredError sqref="G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F7:K155"/>
  <sheetViews>
    <sheetView topLeftCell="A127" workbookViewId="0">
      <selection activeCell="O107" sqref="O107"/>
    </sheetView>
  </sheetViews>
  <sheetFormatPr defaultRowHeight="15"/>
  <sheetData>
    <row r="7" spans="6:11" ht="108">
      <c r="F7" s="28" t="s">
        <v>0</v>
      </c>
      <c r="G7" s="1" t="s">
        <v>27</v>
      </c>
      <c r="H7">
        <v>2</v>
      </c>
      <c r="I7">
        <v>3</v>
      </c>
      <c r="J7">
        <v>4</v>
      </c>
      <c r="K7" t="s">
        <v>113</v>
      </c>
    </row>
    <row r="8" spans="6:11">
      <c r="F8" s="29">
        <v>0</v>
      </c>
      <c r="G8" s="3">
        <v>0</v>
      </c>
      <c r="H8" s="3">
        <f>G44</f>
        <v>1.4306597563883178E-12</v>
      </c>
      <c r="I8" s="3">
        <f>G80</f>
        <v>-2.2275773004811292E-11</v>
      </c>
      <c r="J8" s="3">
        <f>G116</f>
        <v>3.4281378734572891E-12</v>
      </c>
      <c r="K8">
        <f>SUM(G8:J8)</f>
        <v>-1.7416975374965684E-11</v>
      </c>
    </row>
    <row r="9" spans="6:11">
      <c r="F9" s="29">
        <v>5</v>
      </c>
      <c r="G9" s="3">
        <v>-1354.6416157304718</v>
      </c>
      <c r="H9" s="3">
        <f t="shared" ref="H9:H72" si="0">G45</f>
        <v>-780.29907411780903</v>
      </c>
      <c r="I9" s="3">
        <f t="shared" ref="I9:I72" si="1">G81</f>
        <v>9621.7415352379194</v>
      </c>
      <c r="J9" s="3">
        <f t="shared" ref="J9:J44" si="2">G117</f>
        <v>-623.00319124089174</v>
      </c>
      <c r="K9">
        <f t="shared" ref="K9:K72" si="3">SUM(G9:J9)</f>
        <v>6863.797654148746</v>
      </c>
    </row>
    <row r="10" spans="6:11">
      <c r="F10" s="29">
        <v>10</v>
      </c>
      <c r="G10" s="3">
        <v>-2637.8811889816866</v>
      </c>
      <c r="H10" s="3">
        <f t="shared" si="0"/>
        <v>-1560.9833040976225</v>
      </c>
      <c r="I10" s="3">
        <f t="shared" si="1"/>
        <v>18275.624960610923</v>
      </c>
      <c r="J10" s="3">
        <f t="shared" si="2"/>
        <v>-1244.8047624209491</v>
      </c>
      <c r="K10">
        <f t="shared" si="3"/>
        <v>12831.955705110666</v>
      </c>
    </row>
    <row r="11" spans="6:11">
      <c r="F11" s="29">
        <v>15</v>
      </c>
      <c r="G11" s="3">
        <v>-3782.1896611604893</v>
      </c>
      <c r="H11" s="3">
        <f t="shared" si="0"/>
        <v>-2341.67831264592</v>
      </c>
      <c r="I11" s="3">
        <f t="shared" si="1"/>
        <v>25254.587456312969</v>
      </c>
      <c r="J11" s="3">
        <f t="shared" si="2"/>
        <v>-1863.4332270725743</v>
      </c>
      <c r="K11">
        <f t="shared" si="3"/>
        <v>17267.286255433984</v>
      </c>
    </row>
    <row r="12" spans="6:11">
      <c r="F12" s="29">
        <v>20</v>
      </c>
      <c r="G12" s="3">
        <v>-4727.5645392317247</v>
      </c>
      <c r="H12" s="3">
        <f t="shared" si="0"/>
        <v>-3120.5282437400051</v>
      </c>
      <c r="I12" s="3">
        <f t="shared" si="1"/>
        <v>30247.385784160433</v>
      </c>
      <c r="J12" s="3">
        <f t="shared" si="2"/>
        <v>-2475.4153177022681</v>
      </c>
      <c r="K12">
        <f t="shared" si="3"/>
        <v>19923.877683486437</v>
      </c>
    </row>
    <row r="13" spans="6:11">
      <c r="F13" s="29">
        <v>25</v>
      </c>
      <c r="G13" s="3">
        <v>-5424.7544717934807</v>
      </c>
      <c r="H13" s="3">
        <f t="shared" si="0"/>
        <v>-3893.5512549922191</v>
      </c>
      <c r="I13" s="3">
        <f t="shared" si="1"/>
        <v>33314.107368891957</v>
      </c>
      <c r="J13" s="3">
        <f t="shared" si="2"/>
        <v>-3075.1222227746016</v>
      </c>
      <c r="K13">
        <f t="shared" si="3"/>
        <v>20920.679419331656</v>
      </c>
    </row>
    <row r="14" spans="6:11">
      <c r="F14" s="29">
        <v>30</v>
      </c>
      <c r="G14" s="3">
        <v>-5837.8650842870566</v>
      </c>
      <c r="H14" s="3">
        <f t="shared" si="0"/>
        <v>-4654.1162493196007</v>
      </c>
      <c r="I14" s="3">
        <f t="shared" si="1"/>
        <v>34760.752070390517</v>
      </c>
      <c r="J14" s="3">
        <f t="shared" si="2"/>
        <v>-3654.2380971805446</v>
      </c>
      <c r="K14">
        <f t="shared" si="3"/>
        <v>20614.532639603316</v>
      </c>
    </row>
    <row r="15" spans="6:11">
      <c r="F15" s="29">
        <v>35</v>
      </c>
      <c r="G15" s="3">
        <v>-5946.1866670634972</v>
      </c>
      <c r="H15" s="3">
        <f t="shared" si="0"/>
        <v>-5392.5891408869684</v>
      </c>
      <c r="I15" s="3">
        <f t="shared" si="1"/>
        <v>34996.121369973043</v>
      </c>
      <c r="J15" s="3">
        <f t="shared" si="2"/>
        <v>-4201.3994208190661</v>
      </c>
      <c r="K15">
        <f t="shared" si="3"/>
        <v>19455.946141203513</v>
      </c>
    </row>
    <row r="16" spans="6:11">
      <c r="F16" s="29">
        <v>40</v>
      </c>
      <c r="G16" s="3">
        <v>-5745.125323976129</v>
      </c>
      <c r="H16" s="3">
        <f t="shared" si="0"/>
        <v>-6096.2002985724539</v>
      </c>
      <c r="I16" s="3">
        <f t="shared" si="1"/>
        <v>34423.875983906575</v>
      </c>
      <c r="J16" s="3">
        <f t="shared" si="2"/>
        <v>-4702.0570819398617</v>
      </c>
      <c r="K16">
        <f t="shared" si="3"/>
        <v>17880.49327941813</v>
      </c>
    </row>
    <row r="17" spans="6:11">
      <c r="F17" s="29">
        <v>45</v>
      </c>
      <c r="G17" s="3">
        <v>-5246.1705436751536</v>
      </c>
      <c r="H17" s="3">
        <f t="shared" si="0"/>
        <v>-6749.1848768523414</v>
      </c>
      <c r="I17" s="3">
        <f t="shared" si="1"/>
        <v>33382.957924020877</v>
      </c>
      <c r="J17" s="3">
        <f t="shared" si="2"/>
        <v>-5138.6130913065235</v>
      </c>
      <c r="K17">
        <f t="shared" si="3"/>
        <v>16248.989412186856</v>
      </c>
    </row>
    <row r="18" spans="6:11">
      <c r="F18" s="29">
        <v>50</v>
      </c>
      <c r="G18" s="3">
        <v>-4475.8924802230094</v>
      </c>
      <c r="H18" s="3">
        <f t="shared" si="0"/>
        <v>-7333.2421502249681</v>
      </c>
      <c r="I18" s="3">
        <f t="shared" si="1"/>
        <v>32126.644215965571</v>
      </c>
      <c r="J18" s="3">
        <f t="shared" si="2"/>
        <v>-5490.8782386819221</v>
      </c>
      <c r="K18">
        <f t="shared" si="3"/>
        <v>14826.631346835671</v>
      </c>
    </row>
    <row r="19" spans="6:11">
      <c r="F19" s="29">
        <v>55</v>
      </c>
      <c r="G19" s="3">
        <v>-3474.0287063005239</v>
      </c>
      <c r="H19" s="3">
        <f t="shared" si="0"/>
        <v>-7828.3464473818585</v>
      </c>
      <c r="I19" s="3">
        <f t="shared" si="1"/>
        <v>30824.841878354291</v>
      </c>
      <c r="J19" s="3">
        <f t="shared" si="2"/>
        <v>-5736.8835656149367</v>
      </c>
      <c r="K19">
        <f t="shared" si="3"/>
        <v>13785.583159056974</v>
      </c>
    </row>
    <row r="20" spans="6:11">
      <c r="F20" s="29">
        <v>60</v>
      </c>
      <c r="G20" s="3">
        <v>-2290.7883137245994</v>
      </c>
      <c r="H20" s="3">
        <f t="shared" si="0"/>
        <v>-8213.9191925721207</v>
      </c>
      <c r="I20" s="3">
        <f t="shared" si="1"/>
        <v>29577.20447700136</v>
      </c>
      <c r="J20" s="3">
        <f t="shared" si="2"/>
        <v>-5854.0556787342839</v>
      </c>
      <c r="K20">
        <f t="shared" si="3"/>
        <v>13218.441291970357</v>
      </c>
    </row>
    <row r="21" spans="6:11">
      <c r="F21" s="29">
        <v>65</v>
      </c>
      <c r="G21" s="3">
        <v>-983.56483108404154</v>
      </c>
      <c r="H21" s="3">
        <f t="shared" si="0"/>
        <v>-8470.3384954928224</v>
      </c>
      <c r="I21" s="3">
        <f t="shared" si="1"/>
        <v>28429.462924067495</v>
      </c>
      <c r="J21" s="3">
        <f t="shared" si="2"/>
        <v>-5820.7333659659798</v>
      </c>
      <c r="K21">
        <f t="shared" si="3"/>
        <v>13154.826231524652</v>
      </c>
    </row>
    <row r="22" spans="6:11">
      <c r="F22" s="29">
        <v>70</v>
      </c>
      <c r="G22" s="3">
        <v>386.69876664526117</v>
      </c>
      <c r="H22" s="3">
        <f t="shared" si="0"/>
        <v>-8580.7210988722672</v>
      </c>
      <c r="I22" s="3">
        <f t="shared" si="1"/>
        <v>27389.14358751375</v>
      </c>
      <c r="J22" s="3">
        <f t="shared" si="2"/>
        <v>-5617.9622697457962</v>
      </c>
      <c r="K22">
        <f t="shared" si="3"/>
        <v>13577.158985540947</v>
      </c>
    </row>
    <row r="23" spans="6:11">
      <c r="F23" s="29">
        <v>75</v>
      </c>
      <c r="G23" s="3">
        <v>1759.2170628488207</v>
      </c>
      <c r="H23" s="3">
        <f t="shared" si="0"/>
        <v>-8532.8648916166712</v>
      </c>
      <c r="I23" s="3">
        <f t="shared" si="1"/>
        <v>26439.117041623987</v>
      </c>
      <c r="J23" s="3">
        <f t="shared" si="2"/>
        <v>-5231.459325684551</v>
      </c>
      <c r="K23">
        <f t="shared" si="3"/>
        <v>14434.009887171585</v>
      </c>
    </row>
    <row r="24" spans="6:11">
      <c r="F24" s="29">
        <v>80</v>
      </c>
      <c r="G24" s="3">
        <v>3076.8580214636327</v>
      </c>
      <c r="H24" s="3">
        <f t="shared" si="0"/>
        <v>-8321.1943339991594</v>
      </c>
      <c r="I24" s="3">
        <f t="shared" si="1"/>
        <v>25548.560715238378</v>
      </c>
      <c r="J24" s="3">
        <f t="shared" si="2"/>
        <v>-4653.5952893460772</v>
      </c>
      <c r="K24">
        <f t="shared" si="3"/>
        <v>15650.629113356772</v>
      </c>
    </row>
    <row r="25" spans="6:11">
      <c r="F25" s="29">
        <v>85</v>
      </c>
      <c r="G25" s="3">
        <v>4289.1657940415262</v>
      </c>
      <c r="H25" s="3">
        <f t="shared" si="0"/>
        <v>-7948.5131607747389</v>
      </c>
      <c r="I25" s="3">
        <f t="shared" si="1"/>
        <v>24681.403314874966</v>
      </c>
      <c r="J25" s="3">
        <f t="shared" si="2"/>
        <v>-3885.2094771045081</v>
      </c>
      <c r="K25">
        <f t="shared" si="3"/>
        <v>17136.846471037243</v>
      </c>
    </row>
    <row r="26" spans="6:11">
      <c r="F26" s="29">
        <v>90</v>
      </c>
      <c r="G26" s="3">
        <v>5354.6980586648488</v>
      </c>
      <c r="H26" s="3">
        <f t="shared" si="0"/>
        <v>-7427.3458931181349</v>
      </c>
      <c r="I26" s="3">
        <f t="shared" si="1"/>
        <v>23802.486875220042</v>
      </c>
      <c r="J26" s="3">
        <f t="shared" si="2"/>
        <v>-2937.0536258775551</v>
      </c>
      <c r="K26">
        <f t="shared" si="3"/>
        <v>18792.7854148892</v>
      </c>
    </row>
    <row r="27" spans="6:11">
      <c r="F27" s="29">
        <v>95</v>
      </c>
      <c r="G27" s="3">
        <v>6242.5376606017253</v>
      </c>
      <c r="H27" s="3">
        <f t="shared" si="0"/>
        <v>-6780.6476525271883</v>
      </c>
      <c r="I27" s="3">
        <f t="shared" si="1"/>
        <v>22881.725090671542</v>
      </c>
      <c r="J27" s="3">
        <f t="shared" si="2"/>
        <v>-1830.6678727628389</v>
      </c>
      <c r="K27">
        <f t="shared" si="3"/>
        <v>20512.94722598324</v>
      </c>
    </row>
    <row r="28" spans="6:11">
      <c r="F28" s="29">
        <v>100</v>
      </c>
      <c r="G28" s="3">
        <v>6932.9241945303238</v>
      </c>
      <c r="H28" s="3">
        <f t="shared" si="0"/>
        <v>-6041.682827796225</v>
      </c>
      <c r="I28" s="3">
        <f t="shared" si="1"/>
        <v>21896.544205151964</v>
      </c>
      <c r="J28" s="3">
        <f t="shared" si="2"/>
        <v>-598.52444135450162</v>
      </c>
      <c r="K28">
        <f t="shared" si="3"/>
        <v>22189.261130531562</v>
      </c>
    </row>
    <row r="29" spans="6:11">
      <c r="F29" s="29">
        <v>105</v>
      </c>
      <c r="G29" s="3">
        <v>7417.0389883649204</v>
      </c>
      <c r="H29" s="3">
        <f t="shared" si="0"/>
        <v>-5252.9150805091112</v>
      </c>
      <c r="I29" s="3">
        <f t="shared" si="1"/>
        <v>20832.89750902458</v>
      </c>
      <c r="J29" s="3">
        <f t="shared" si="2"/>
        <v>716.66753516449876</v>
      </c>
      <c r="K29">
        <f t="shared" si="3"/>
        <v>23713.688952044889</v>
      </c>
    </row>
    <row r="30" spans="6:11">
      <c r="F30" s="29">
        <v>110</v>
      </c>
      <c r="G30" s="3">
        <v>7696.0547571971429</v>
      </c>
      <c r="H30" s="3">
        <f t="shared" si="0"/>
        <v>-4463.8072569362666</v>
      </c>
      <c r="I30" s="3">
        <f t="shared" si="1"/>
        <v>19685.150790771982</v>
      </c>
      <c r="J30" s="3">
        <f t="shared" si="2"/>
        <v>2063.5254526066983</v>
      </c>
      <c r="K30">
        <f t="shared" si="3"/>
        <v>24980.923743639556</v>
      </c>
    </row>
    <row r="31" spans="6:11">
      <c r="F31" s="29">
        <v>115</v>
      </c>
      <c r="G31" s="3">
        <v>7779.6191311491466</v>
      </c>
      <c r="H31" s="3">
        <f t="shared" si="0"/>
        <v>-3727.4904640254003</v>
      </c>
      <c r="I31" s="3">
        <f t="shared" si="1"/>
        <v>18455.137921520323</v>
      </c>
      <c r="J31" s="3">
        <f t="shared" si="2"/>
        <v>3384.3676145139052</v>
      </c>
      <c r="K31">
        <f t="shared" si="3"/>
        <v>25891.634203157977</v>
      </c>
    </row>
    <row r="32" spans="6:11">
      <c r="F32" s="29">
        <v>120</v>
      </c>
      <c r="G32" s="3">
        <v>7683.9734079377886</v>
      </c>
      <c r="H32" s="3">
        <f t="shared" si="0"/>
        <v>-3096.3183517002208</v>
      </c>
      <c r="I32" s="3">
        <f t="shared" si="1"/>
        <v>17150.676149543677</v>
      </c>
      <c r="J32" s="3">
        <f t="shared" si="2"/>
        <v>4618.2567603740108</v>
      </c>
      <c r="K32">
        <f t="shared" si="3"/>
        <v>26356.587966155254</v>
      </c>
    </row>
    <row r="33" spans="6:11">
      <c r="F33" s="29">
        <v>125</v>
      </c>
      <c r="G33" s="3">
        <v>7429.9131103526088</v>
      </c>
      <c r="H33" s="3">
        <f t="shared" si="0"/>
        <v>-2616.3746191336622</v>
      </c>
      <c r="I33" s="3">
        <f t="shared" si="1"/>
        <v>15783.805976729212</v>
      </c>
      <c r="J33" s="3">
        <f t="shared" si="2"/>
        <v>5704.5002226039633</v>
      </c>
      <c r="K33">
        <f t="shared" si="3"/>
        <v>26301.84469055212</v>
      </c>
    </row>
    <row r="34" spans="6:11">
      <c r="F34" s="29">
        <v>130</v>
      </c>
      <c r="G34" s="3">
        <v>7040.7785757854908</v>
      </c>
      <c r="H34" s="3">
        <f t="shared" si="0"/>
        <v>-2321.0658826980884</v>
      </c>
      <c r="I34" s="3">
        <f t="shared" si="1"/>
        <v>14368.981353249163</v>
      </c>
      <c r="J34" s="3">
        <f t="shared" si="2"/>
        <v>6586.3461865581339</v>
      </c>
      <c r="K34">
        <f t="shared" si="3"/>
        <v>25675.040232894698</v>
      </c>
    </row>
    <row r="35" spans="6:11">
      <c r="F35" s="29">
        <v>135</v>
      </c>
      <c r="G35" s="3">
        <v>6540.6283961102017</v>
      </c>
      <c r="H35" s="3">
        <f t="shared" si="0"/>
        <v>-2224.0577551898459</v>
      </c>
      <c r="I35" s="3">
        <f t="shared" si="1"/>
        <v>12921.386567599682</v>
      </c>
      <c r="J35" s="3">
        <f t="shared" si="2"/>
        <v>7214.5952482047505</v>
      </c>
      <c r="K35">
        <f t="shared" si="3"/>
        <v>24452.552456724788</v>
      </c>
    </row>
    <row r="36" spans="6:11">
      <c r="F36" s="29">
        <v>140</v>
      </c>
      <c r="G36" s="3">
        <v>5952.7040167382038</v>
      </c>
      <c r="H36" s="3">
        <f t="shared" si="0"/>
        <v>-2312.0976051959028</v>
      </c>
      <c r="I36" s="3">
        <f t="shared" si="1"/>
        <v>11455.502696764332</v>
      </c>
      <c r="J36" s="3">
        <f t="shared" si="2"/>
        <v>7550.8544570847234</v>
      </c>
      <c r="K36">
        <f t="shared" si="3"/>
        <v>22646.963565391357</v>
      </c>
    </row>
    <row r="37" spans="6:11">
      <c r="F37" s="29">
        <v>145</v>
      </c>
      <c r="G37" s="3">
        <v>5298.2478476420401</v>
      </c>
      <c r="H37" s="3">
        <f t="shared" si="0"/>
        <v>-2538.8628084743486</v>
      </c>
      <c r="I37" s="3">
        <f t="shared" si="1"/>
        <v>9983.9949885655969</v>
      </c>
      <c r="J37" s="3">
        <f t="shared" si="2"/>
        <v>7570.1939154501733</v>
      </c>
      <c r="K37">
        <f t="shared" si="3"/>
        <v>20313.573943183463</v>
      </c>
    </row>
    <row r="38" spans="6:11">
      <c r="F38" s="29">
        <v>150</v>
      </c>
      <c r="G38" s="3">
        <v>4595.6959013766846</v>
      </c>
      <c r="H38" s="3">
        <f t="shared" si="0"/>
        <v>-2822.021178537836</v>
      </c>
      <c r="I38" s="3">
        <f t="shared" si="1"/>
        <v>8516.9480058425288</v>
      </c>
      <c r="J38" s="3">
        <f t="shared" si="2"/>
        <v>7263.0176852130635</v>
      </c>
      <c r="K38">
        <f t="shared" si="3"/>
        <v>17553.640413894442</v>
      </c>
    </row>
    <row r="39" spans="6:11">
      <c r="F39" s="29">
        <v>155</v>
      </c>
      <c r="G39" s="3">
        <v>3860.2330749805265</v>
      </c>
      <c r="H39" s="3">
        <f t="shared" si="0"/>
        <v>-3047.110380515192</v>
      </c>
      <c r="I39" s="3">
        <f t="shared" si="1"/>
        <v>7061.4407482771912</v>
      </c>
      <c r="J39" s="3">
        <f t="shared" si="2"/>
        <v>6636.0239192584968</v>
      </c>
      <c r="K39">
        <f t="shared" si="3"/>
        <v>14510.587362001022</v>
      </c>
    </row>
    <row r="40" spans="6:11">
      <c r="F40" s="29">
        <v>160</v>
      </c>
      <c r="G40" s="3">
        <v>3103.6762675832961</v>
      </c>
      <c r="H40" s="3">
        <f t="shared" si="0"/>
        <v>-3082.8664795546738</v>
      </c>
      <c r="I40" s="3">
        <f t="shared" si="1"/>
        <v>5621.4302145367674</v>
      </c>
      <c r="J40" s="3">
        <f t="shared" si="2"/>
        <v>5712.196614382995</v>
      </c>
      <c r="K40">
        <f t="shared" si="3"/>
        <v>11354.436616948384</v>
      </c>
    </row>
    <row r="41" spans="6:11">
      <c r="F41" s="29">
        <v>165</v>
      </c>
      <c r="G41" s="3">
        <v>2334.6372143058879</v>
      </c>
      <c r="H41" s="3">
        <f t="shared" si="0"/>
        <v>-2811.2854109157602</v>
      </c>
      <c r="I41" s="3">
        <f t="shared" si="1"/>
        <v>4197.898209662143</v>
      </c>
      <c r="J41" s="3">
        <f t="shared" si="2"/>
        <v>4529.8371340861695</v>
      </c>
      <c r="K41">
        <f t="shared" si="3"/>
        <v>8251.0871471384398</v>
      </c>
    </row>
    <row r="42" spans="6:11">
      <c r="F42" s="29">
        <v>170</v>
      </c>
      <c r="G42" s="3">
        <v>1558.9115795817661</v>
      </c>
      <c r="H42" s="3">
        <f t="shared" si="0"/>
        <v>-2169.2935147394746</v>
      </c>
      <c r="I42" s="3">
        <f t="shared" si="1"/>
        <v>2789.210746198416</v>
      </c>
      <c r="J42" s="3">
        <f t="shared" si="2"/>
        <v>3140.7032438039864</v>
      </c>
      <c r="K42">
        <f t="shared" si="3"/>
        <v>5319.5320548446944</v>
      </c>
    </row>
    <row r="43" spans="6:11">
      <c r="F43" s="29">
        <v>175</v>
      </c>
      <c r="G43" s="3">
        <v>780.04120125760471</v>
      </c>
      <c r="H43" s="3">
        <f t="shared" si="0"/>
        <v>-1187.247157950869</v>
      </c>
      <c r="I43" s="3">
        <f t="shared" si="1"/>
        <v>1391.6397015067582</v>
      </c>
      <c r="J43" s="3">
        <f t="shared" si="2"/>
        <v>1607.3740888887785</v>
      </c>
      <c r="K43">
        <f t="shared" si="3"/>
        <v>2591.8078337022725</v>
      </c>
    </row>
    <row r="44" spans="6:11">
      <c r="F44" s="29">
        <v>180</v>
      </c>
      <c r="G44" s="3">
        <v>1.4306597563883178E-12</v>
      </c>
      <c r="H44" s="3">
        <f t="shared" si="0"/>
        <v>-2.2275773004811292E-11</v>
      </c>
      <c r="I44" s="3">
        <f t="shared" si="1"/>
        <v>3.4281378734572891E-12</v>
      </c>
      <c r="J44" s="3">
        <f t="shared" si="2"/>
        <v>7.3693303946428802E-12</v>
      </c>
      <c r="K44">
        <f t="shared" si="3"/>
        <v>-1.0047644980322804E-11</v>
      </c>
    </row>
    <row r="45" spans="6:11">
      <c r="F45" s="29">
        <v>185</v>
      </c>
      <c r="G45" s="3">
        <v>-780.29907411780903</v>
      </c>
      <c r="H45" s="3">
        <f t="shared" si="0"/>
        <v>9621.7415352379194</v>
      </c>
      <c r="I45" s="3">
        <f t="shared" si="1"/>
        <v>-623.00319124089174</v>
      </c>
      <c r="J45" s="3">
        <f>G9</f>
        <v>-1354.6416157304718</v>
      </c>
      <c r="K45">
        <f t="shared" si="3"/>
        <v>6863.797654148746</v>
      </c>
    </row>
    <row r="46" spans="6:11">
      <c r="F46" s="29">
        <v>190</v>
      </c>
      <c r="G46" s="3">
        <v>-1560.9833040976225</v>
      </c>
      <c r="H46" s="3">
        <f t="shared" si="0"/>
        <v>18275.624960610923</v>
      </c>
      <c r="I46" s="3">
        <f t="shared" si="1"/>
        <v>-1244.8047624209491</v>
      </c>
      <c r="J46" s="3">
        <f t="shared" ref="J46:J109" si="4">G10</f>
        <v>-2637.8811889816866</v>
      </c>
      <c r="K46">
        <f t="shared" si="3"/>
        <v>12831.955705110666</v>
      </c>
    </row>
    <row r="47" spans="6:11">
      <c r="F47" s="29">
        <v>195</v>
      </c>
      <c r="G47" s="3">
        <v>-2341.67831264592</v>
      </c>
      <c r="H47" s="3">
        <f t="shared" si="0"/>
        <v>25254.587456312969</v>
      </c>
      <c r="I47" s="3">
        <f t="shared" si="1"/>
        <v>-1863.4332270725743</v>
      </c>
      <c r="J47" s="3">
        <f t="shared" si="4"/>
        <v>-3782.1896611604893</v>
      </c>
      <c r="K47">
        <f t="shared" si="3"/>
        <v>17267.286255433984</v>
      </c>
    </row>
    <row r="48" spans="6:11">
      <c r="F48" s="29">
        <v>200</v>
      </c>
      <c r="G48" s="3">
        <v>-3120.5282437400051</v>
      </c>
      <c r="H48" s="3">
        <f t="shared" si="0"/>
        <v>30247.385784160433</v>
      </c>
      <c r="I48" s="3">
        <f t="shared" si="1"/>
        <v>-2475.4153177022681</v>
      </c>
      <c r="J48" s="3">
        <f t="shared" si="4"/>
        <v>-4727.5645392317247</v>
      </c>
      <c r="K48">
        <f t="shared" si="3"/>
        <v>19923.877683486437</v>
      </c>
    </row>
    <row r="49" spans="6:11">
      <c r="F49" s="29">
        <v>205</v>
      </c>
      <c r="G49" s="3">
        <v>-3893.5512549922191</v>
      </c>
      <c r="H49" s="3">
        <f t="shared" si="0"/>
        <v>33314.107368891957</v>
      </c>
      <c r="I49" s="3">
        <f t="shared" si="1"/>
        <v>-3075.1222227746016</v>
      </c>
      <c r="J49" s="3">
        <f t="shared" si="4"/>
        <v>-5424.7544717934807</v>
      </c>
      <c r="K49">
        <f t="shared" si="3"/>
        <v>20920.679419331656</v>
      </c>
    </row>
    <row r="50" spans="6:11">
      <c r="F50" s="29">
        <v>210</v>
      </c>
      <c r="G50" s="3">
        <v>-4654.1162493196007</v>
      </c>
      <c r="H50" s="3">
        <f t="shared" si="0"/>
        <v>34760.752070390517</v>
      </c>
      <c r="I50" s="3">
        <f t="shared" si="1"/>
        <v>-3654.2380971805446</v>
      </c>
      <c r="J50" s="3">
        <f t="shared" si="4"/>
        <v>-5837.8650842870566</v>
      </c>
      <c r="K50">
        <f t="shared" si="3"/>
        <v>20614.532639603316</v>
      </c>
    </row>
    <row r="51" spans="6:11">
      <c r="F51" s="29">
        <v>215</v>
      </c>
      <c r="G51" s="3">
        <v>-5392.5891408869684</v>
      </c>
      <c r="H51" s="3">
        <f t="shared" si="0"/>
        <v>34996.121369973043</v>
      </c>
      <c r="I51" s="3">
        <f t="shared" si="1"/>
        <v>-4201.3994208190661</v>
      </c>
      <c r="J51" s="3">
        <f t="shared" si="4"/>
        <v>-5946.1866670634972</v>
      </c>
      <c r="K51">
        <f t="shared" si="3"/>
        <v>19455.946141203509</v>
      </c>
    </row>
    <row r="52" spans="6:11">
      <c r="F52" s="29">
        <v>220</v>
      </c>
      <c r="G52" s="3">
        <v>-6096.2002985724539</v>
      </c>
      <c r="H52" s="3">
        <f t="shared" si="0"/>
        <v>34423.875983906575</v>
      </c>
      <c r="I52" s="3">
        <f t="shared" si="1"/>
        <v>-4702.0570819398617</v>
      </c>
      <c r="J52" s="3">
        <f t="shared" si="4"/>
        <v>-5745.125323976129</v>
      </c>
      <c r="K52">
        <f t="shared" si="3"/>
        <v>17880.49327941813</v>
      </c>
    </row>
    <row r="53" spans="6:11">
      <c r="F53" s="29">
        <v>225</v>
      </c>
      <c r="G53" s="3">
        <v>-6749.1848768523414</v>
      </c>
      <c r="H53" s="3">
        <f t="shared" si="0"/>
        <v>33382.957924020877</v>
      </c>
      <c r="I53" s="3">
        <f t="shared" si="1"/>
        <v>-5138.6130913065235</v>
      </c>
      <c r="J53" s="3">
        <f t="shared" si="4"/>
        <v>-5246.1705436751536</v>
      </c>
      <c r="K53">
        <f t="shared" si="3"/>
        <v>16248.989412186856</v>
      </c>
    </row>
    <row r="54" spans="6:11">
      <c r="F54" s="29">
        <v>230</v>
      </c>
      <c r="G54" s="3">
        <v>-7333.2421502249681</v>
      </c>
      <c r="H54" s="3">
        <f t="shared" si="0"/>
        <v>32126.644215965571</v>
      </c>
      <c r="I54" s="3">
        <f t="shared" si="1"/>
        <v>-5490.8782386819221</v>
      </c>
      <c r="J54" s="3">
        <f t="shared" si="4"/>
        <v>-4475.8924802230094</v>
      </c>
      <c r="K54">
        <f t="shared" si="3"/>
        <v>14826.631346835671</v>
      </c>
    </row>
    <row r="55" spans="6:11">
      <c r="F55" s="29">
        <v>235</v>
      </c>
      <c r="G55" s="3">
        <v>-7828.3464473818585</v>
      </c>
      <c r="H55" s="3">
        <f t="shared" si="0"/>
        <v>30824.841878354291</v>
      </c>
      <c r="I55" s="3">
        <f t="shared" si="1"/>
        <v>-5736.8835656149367</v>
      </c>
      <c r="J55" s="3">
        <f t="shared" si="4"/>
        <v>-3474.0287063005239</v>
      </c>
      <c r="K55">
        <f t="shared" si="3"/>
        <v>13785.583159056972</v>
      </c>
    </row>
    <row r="56" spans="6:11">
      <c r="F56" s="29">
        <v>240</v>
      </c>
      <c r="G56" s="3">
        <v>-8213.9191925721207</v>
      </c>
      <c r="H56" s="3">
        <f t="shared" si="0"/>
        <v>29577.20447700136</v>
      </c>
      <c r="I56" s="3">
        <f t="shared" si="1"/>
        <v>-5854.0556787342839</v>
      </c>
      <c r="J56" s="3">
        <f t="shared" si="4"/>
        <v>-2290.7883137245994</v>
      </c>
      <c r="K56">
        <f t="shared" si="3"/>
        <v>13218.441291970357</v>
      </c>
    </row>
    <row r="57" spans="6:11">
      <c r="F57" s="29">
        <v>245</v>
      </c>
      <c r="G57" s="3">
        <v>-8470.3384954928224</v>
      </c>
      <c r="H57" s="3">
        <f t="shared" si="0"/>
        <v>28429.462924067495</v>
      </c>
      <c r="I57" s="3">
        <f t="shared" si="1"/>
        <v>-5820.7333659659798</v>
      </c>
      <c r="J57" s="3">
        <f t="shared" si="4"/>
        <v>-983.56483108404154</v>
      </c>
      <c r="K57">
        <f t="shared" si="3"/>
        <v>13154.82623152465</v>
      </c>
    </row>
    <row r="58" spans="6:11">
      <c r="F58" s="29">
        <v>250</v>
      </c>
      <c r="G58" s="3">
        <v>-8580.7210988722672</v>
      </c>
      <c r="H58" s="3">
        <f t="shared" si="0"/>
        <v>27389.14358751375</v>
      </c>
      <c r="I58" s="3">
        <f t="shared" si="1"/>
        <v>-5617.9622697457962</v>
      </c>
      <c r="J58" s="3">
        <f t="shared" si="4"/>
        <v>386.69876664526117</v>
      </c>
      <c r="K58">
        <f t="shared" si="3"/>
        <v>13577.158985540946</v>
      </c>
    </row>
    <row r="59" spans="6:11">
      <c r="F59" s="29">
        <v>255</v>
      </c>
      <c r="G59" s="3">
        <v>-8532.8648916166712</v>
      </c>
      <c r="H59" s="3">
        <f t="shared" si="0"/>
        <v>26439.117041623987</v>
      </c>
      <c r="I59" s="3">
        <f t="shared" si="1"/>
        <v>-5231.459325684551</v>
      </c>
      <c r="J59" s="3">
        <f t="shared" si="4"/>
        <v>1759.2170628488207</v>
      </c>
      <c r="K59">
        <f t="shared" si="3"/>
        <v>14434.009887171585</v>
      </c>
    </row>
    <row r="60" spans="6:11">
      <c r="F60" s="29">
        <v>260</v>
      </c>
      <c r="G60" s="3">
        <v>-8321.1943339991594</v>
      </c>
      <c r="H60" s="3">
        <f t="shared" si="0"/>
        <v>25548.560715238378</v>
      </c>
      <c r="I60" s="3">
        <f t="shared" si="1"/>
        <v>-4653.5952893460772</v>
      </c>
      <c r="J60" s="3">
        <f t="shared" si="4"/>
        <v>3076.8580214636327</v>
      </c>
      <c r="K60">
        <f t="shared" si="3"/>
        <v>15650.629113356774</v>
      </c>
    </row>
    <row r="61" spans="6:11">
      <c r="F61" s="29">
        <v>265</v>
      </c>
      <c r="G61" s="3">
        <v>-7948.5131607747389</v>
      </c>
      <c r="H61" s="3">
        <f t="shared" si="0"/>
        <v>24681.403314874966</v>
      </c>
      <c r="I61" s="3">
        <f t="shared" si="1"/>
        <v>-3885.2094771045081</v>
      </c>
      <c r="J61" s="3">
        <f t="shared" si="4"/>
        <v>4289.1657940415262</v>
      </c>
      <c r="K61">
        <f t="shared" si="3"/>
        <v>17136.846471037243</v>
      </c>
    </row>
    <row r="62" spans="6:11">
      <c r="F62" s="29">
        <v>270</v>
      </c>
      <c r="G62" s="3">
        <v>-7427.3458931181349</v>
      </c>
      <c r="H62" s="3">
        <f t="shared" si="0"/>
        <v>23802.486875220042</v>
      </c>
      <c r="I62" s="3">
        <f t="shared" si="1"/>
        <v>-2937.0536258775551</v>
      </c>
      <c r="J62" s="3">
        <f t="shared" si="4"/>
        <v>5354.6980586648488</v>
      </c>
      <c r="K62">
        <f t="shared" si="3"/>
        <v>18792.7854148892</v>
      </c>
    </row>
    <row r="63" spans="6:11">
      <c r="F63" s="29">
        <v>275</v>
      </c>
      <c r="G63" s="3">
        <v>-6780.6476525271883</v>
      </c>
      <c r="H63" s="3">
        <f t="shared" si="0"/>
        <v>22881.725090671542</v>
      </c>
      <c r="I63" s="3">
        <f t="shared" si="1"/>
        <v>-1830.6678727628389</v>
      </c>
      <c r="J63" s="3">
        <f t="shared" si="4"/>
        <v>6242.5376606017253</v>
      </c>
      <c r="K63">
        <f t="shared" si="3"/>
        <v>20512.94722598324</v>
      </c>
    </row>
    <row r="64" spans="6:11">
      <c r="F64" s="29">
        <v>280</v>
      </c>
      <c r="G64" s="3">
        <v>-6041.682827796225</v>
      </c>
      <c r="H64" s="3">
        <f t="shared" si="0"/>
        <v>21896.544205151964</v>
      </c>
      <c r="I64" s="3">
        <f t="shared" si="1"/>
        <v>-598.52444135450162</v>
      </c>
      <c r="J64" s="3">
        <f t="shared" si="4"/>
        <v>6932.9241945303238</v>
      </c>
      <c r="K64">
        <f t="shared" si="3"/>
        <v>22189.261130531559</v>
      </c>
    </row>
    <row r="65" spans="6:11">
      <c r="F65" s="29">
        <v>285</v>
      </c>
      <c r="G65" s="3">
        <v>-5252.9150805091112</v>
      </c>
      <c r="H65" s="3">
        <f t="shared" si="0"/>
        <v>20832.89750902458</v>
      </c>
      <c r="I65" s="3">
        <f t="shared" si="1"/>
        <v>716.66753516449876</v>
      </c>
      <c r="J65" s="3">
        <f t="shared" si="4"/>
        <v>7417.0389883649204</v>
      </c>
      <c r="K65">
        <f t="shared" si="3"/>
        <v>23713.688952044889</v>
      </c>
    </row>
    <row r="66" spans="6:11">
      <c r="F66" s="29">
        <v>290</v>
      </c>
      <c r="G66" s="3">
        <v>-4463.8072569362666</v>
      </c>
      <c r="H66" s="3">
        <f t="shared" si="0"/>
        <v>19685.150790771982</v>
      </c>
      <c r="I66" s="3">
        <f t="shared" si="1"/>
        <v>2063.5254526066983</v>
      </c>
      <c r="J66" s="3">
        <f t="shared" si="4"/>
        <v>7696.0547571971429</v>
      </c>
      <c r="K66">
        <f t="shared" si="3"/>
        <v>24980.92374363956</v>
      </c>
    </row>
    <row r="67" spans="6:11">
      <c r="F67" s="29">
        <v>295</v>
      </c>
      <c r="G67" s="3">
        <v>-3727.4904640254003</v>
      </c>
      <c r="H67" s="3">
        <f t="shared" si="0"/>
        <v>18455.137921520323</v>
      </c>
      <c r="I67" s="3">
        <f t="shared" si="1"/>
        <v>3384.3676145139052</v>
      </c>
      <c r="J67" s="3">
        <f t="shared" si="4"/>
        <v>7779.6191311491466</v>
      </c>
      <c r="K67">
        <f t="shared" si="3"/>
        <v>25891.634203157973</v>
      </c>
    </row>
    <row r="68" spans="6:11">
      <c r="F68" s="29">
        <v>300</v>
      </c>
      <c r="G68" s="3">
        <v>-3096.3183517002208</v>
      </c>
      <c r="H68" s="3">
        <f t="shared" si="0"/>
        <v>17150.676149543677</v>
      </c>
      <c r="I68" s="3">
        <f t="shared" si="1"/>
        <v>4618.2567603740108</v>
      </c>
      <c r="J68" s="3">
        <f t="shared" si="4"/>
        <v>7683.9734079377886</v>
      </c>
      <c r="K68">
        <f t="shared" si="3"/>
        <v>26356.587966155254</v>
      </c>
    </row>
    <row r="69" spans="6:11">
      <c r="F69" s="29">
        <v>305</v>
      </c>
      <c r="G69" s="3">
        <v>-2616.3746191336622</v>
      </c>
      <c r="H69" s="3">
        <f t="shared" si="0"/>
        <v>15783.805976729212</v>
      </c>
      <c r="I69" s="3">
        <f t="shared" si="1"/>
        <v>5704.5002226039633</v>
      </c>
      <c r="J69" s="3">
        <f t="shared" si="4"/>
        <v>7429.9131103526088</v>
      </c>
      <c r="K69">
        <f t="shared" si="3"/>
        <v>26301.84469055212</v>
      </c>
    </row>
    <row r="70" spans="6:11">
      <c r="F70" s="29">
        <v>310</v>
      </c>
      <c r="G70" s="3">
        <v>-2321.0658826980884</v>
      </c>
      <c r="H70" s="3">
        <f t="shared" si="0"/>
        <v>14368.981353249163</v>
      </c>
      <c r="I70" s="3">
        <f t="shared" si="1"/>
        <v>6586.3461865581339</v>
      </c>
      <c r="J70" s="3">
        <f t="shared" si="4"/>
        <v>7040.7785757854908</v>
      </c>
      <c r="K70">
        <f t="shared" si="3"/>
        <v>25675.040232894698</v>
      </c>
    </row>
    <row r="71" spans="6:11">
      <c r="F71" s="29">
        <v>315</v>
      </c>
      <c r="G71" s="3">
        <v>-2224.0577551898459</v>
      </c>
      <c r="H71" s="3">
        <f t="shared" si="0"/>
        <v>12921.386567599682</v>
      </c>
      <c r="I71" s="3">
        <f t="shared" si="1"/>
        <v>7214.5952482047505</v>
      </c>
      <c r="J71" s="3">
        <f t="shared" si="4"/>
        <v>6540.6283961102017</v>
      </c>
      <c r="K71">
        <f t="shared" si="3"/>
        <v>24452.552456724788</v>
      </c>
    </row>
    <row r="72" spans="6:11">
      <c r="F72" s="29">
        <v>320</v>
      </c>
      <c r="G72" s="3">
        <v>-2312.0976051959028</v>
      </c>
      <c r="H72" s="3">
        <f t="shared" si="0"/>
        <v>11455.502696764332</v>
      </c>
      <c r="I72" s="3">
        <f t="shared" si="1"/>
        <v>7550.8544570847234</v>
      </c>
      <c r="J72" s="3">
        <f t="shared" si="4"/>
        <v>5952.7040167382038</v>
      </c>
      <c r="K72">
        <f t="shared" si="3"/>
        <v>22646.963565391357</v>
      </c>
    </row>
    <row r="73" spans="6:11">
      <c r="F73" s="29">
        <v>325</v>
      </c>
      <c r="G73" s="3">
        <v>-2538.8628084743486</v>
      </c>
      <c r="H73" s="3">
        <f t="shared" ref="H73:H115" si="5">G109</f>
        <v>9983.9949885655969</v>
      </c>
      <c r="I73" s="3">
        <f t="shared" ref="I73:I80" si="6">G145</f>
        <v>7570.1939154501733</v>
      </c>
      <c r="J73" s="3">
        <f t="shared" si="4"/>
        <v>5298.2478476420401</v>
      </c>
      <c r="K73">
        <f t="shared" ref="K73:K136" si="7">SUM(G73:J73)</f>
        <v>20313.573943183463</v>
      </c>
    </row>
    <row r="74" spans="6:11">
      <c r="F74" s="29">
        <v>330</v>
      </c>
      <c r="G74" s="3">
        <v>-2822.021178537836</v>
      </c>
      <c r="H74" s="3">
        <f t="shared" si="5"/>
        <v>8516.9480058425288</v>
      </c>
      <c r="I74" s="3">
        <f t="shared" si="6"/>
        <v>7263.0176852130635</v>
      </c>
      <c r="J74" s="3">
        <f t="shared" si="4"/>
        <v>4595.6959013766846</v>
      </c>
      <c r="K74">
        <f t="shared" si="7"/>
        <v>17553.640413894442</v>
      </c>
    </row>
    <row r="75" spans="6:11">
      <c r="F75" s="29">
        <v>335</v>
      </c>
      <c r="G75" s="3">
        <v>-3047.110380515192</v>
      </c>
      <c r="H75" s="3">
        <f t="shared" si="5"/>
        <v>7061.4407482771912</v>
      </c>
      <c r="I75" s="3">
        <f t="shared" si="6"/>
        <v>6636.0239192584968</v>
      </c>
      <c r="J75" s="3">
        <f t="shared" si="4"/>
        <v>3860.2330749805265</v>
      </c>
      <c r="K75">
        <f t="shared" si="7"/>
        <v>14510.587362001022</v>
      </c>
    </row>
    <row r="76" spans="6:11">
      <c r="F76" s="29">
        <v>340</v>
      </c>
      <c r="G76" s="3">
        <v>-3082.8664795546738</v>
      </c>
      <c r="H76" s="3">
        <f t="shared" si="5"/>
        <v>5621.4302145367674</v>
      </c>
      <c r="I76" s="3">
        <f t="shared" si="6"/>
        <v>5712.196614382995</v>
      </c>
      <c r="J76" s="3">
        <f t="shared" si="4"/>
        <v>3103.6762675832961</v>
      </c>
      <c r="K76">
        <f t="shared" si="7"/>
        <v>11354.436616948386</v>
      </c>
    </row>
    <row r="77" spans="6:11">
      <c r="F77" s="29">
        <v>345</v>
      </c>
      <c r="G77" s="3">
        <v>-2811.2854109157602</v>
      </c>
      <c r="H77" s="3">
        <f t="shared" si="5"/>
        <v>4197.898209662143</v>
      </c>
      <c r="I77" s="3">
        <f t="shared" si="6"/>
        <v>4529.8371340861695</v>
      </c>
      <c r="J77" s="3">
        <f t="shared" si="4"/>
        <v>2334.6372143058879</v>
      </c>
      <c r="K77">
        <f t="shared" si="7"/>
        <v>8251.0871471384417</v>
      </c>
    </row>
    <row r="78" spans="6:11">
      <c r="F78" s="29">
        <v>350</v>
      </c>
      <c r="G78" s="3">
        <v>-2169.2935147394746</v>
      </c>
      <c r="H78" s="3">
        <f t="shared" si="5"/>
        <v>2789.210746198416</v>
      </c>
      <c r="I78" s="3">
        <f t="shared" si="6"/>
        <v>3140.7032438039864</v>
      </c>
      <c r="J78" s="3">
        <f t="shared" si="4"/>
        <v>1558.9115795817661</v>
      </c>
      <c r="K78">
        <f t="shared" si="7"/>
        <v>5319.5320548446944</v>
      </c>
    </row>
    <row r="79" spans="6:11">
      <c r="F79" s="29">
        <v>355</v>
      </c>
      <c r="G79" s="3">
        <v>-1187.247157950869</v>
      </c>
      <c r="H79" s="3">
        <f t="shared" si="5"/>
        <v>1391.6397015067582</v>
      </c>
      <c r="I79" s="3">
        <f t="shared" si="6"/>
        <v>1607.3740888887785</v>
      </c>
      <c r="J79" s="3">
        <f t="shared" si="4"/>
        <v>780.04120125760471</v>
      </c>
      <c r="K79">
        <f t="shared" si="7"/>
        <v>2591.8078337022725</v>
      </c>
    </row>
    <row r="80" spans="6:11">
      <c r="F80" s="29">
        <v>360</v>
      </c>
      <c r="G80" s="3">
        <v>-2.2275773004811292E-11</v>
      </c>
      <c r="H80" s="3">
        <f t="shared" si="5"/>
        <v>3.4281378734572891E-12</v>
      </c>
      <c r="I80" s="3">
        <f t="shared" si="6"/>
        <v>7.3693303946428802E-12</v>
      </c>
      <c r="J80" s="3">
        <f t="shared" si="4"/>
        <v>1.4306597563883178E-12</v>
      </c>
      <c r="K80">
        <f t="shared" si="7"/>
        <v>-1.0047644980322806E-11</v>
      </c>
    </row>
    <row r="81" spans="6:11">
      <c r="F81" s="29">
        <v>365</v>
      </c>
      <c r="G81" s="3">
        <v>9621.7415352379194</v>
      </c>
      <c r="H81" s="3">
        <f t="shared" si="5"/>
        <v>-623.00319124089174</v>
      </c>
      <c r="I81" s="3">
        <f>G9</f>
        <v>-1354.6416157304718</v>
      </c>
      <c r="J81" s="3">
        <f t="shared" si="4"/>
        <v>-780.29907411780903</v>
      </c>
      <c r="K81">
        <f t="shared" si="7"/>
        <v>6863.797654148746</v>
      </c>
    </row>
    <row r="82" spans="6:11">
      <c r="F82" s="29">
        <v>370</v>
      </c>
      <c r="G82" s="3">
        <v>18275.624960610923</v>
      </c>
      <c r="H82" s="3">
        <f t="shared" si="5"/>
        <v>-1244.8047624209491</v>
      </c>
      <c r="I82" s="3">
        <f t="shared" ref="I82:I145" si="8">G10</f>
        <v>-2637.8811889816866</v>
      </c>
      <c r="J82" s="3">
        <f t="shared" si="4"/>
        <v>-1560.9833040976225</v>
      </c>
      <c r="K82">
        <f t="shared" si="7"/>
        <v>12831.955705110664</v>
      </c>
    </row>
    <row r="83" spans="6:11">
      <c r="F83" s="29">
        <v>375</v>
      </c>
      <c r="G83" s="3">
        <v>25254.587456312969</v>
      </c>
      <c r="H83" s="3">
        <f t="shared" si="5"/>
        <v>-1863.4332270725743</v>
      </c>
      <c r="I83" s="3">
        <f t="shared" si="8"/>
        <v>-3782.1896611604893</v>
      </c>
      <c r="J83" s="3">
        <f t="shared" si="4"/>
        <v>-2341.67831264592</v>
      </c>
      <c r="K83">
        <f t="shared" si="7"/>
        <v>17267.286255433984</v>
      </c>
    </row>
    <row r="84" spans="6:11">
      <c r="F84" s="29">
        <v>380</v>
      </c>
      <c r="G84" s="3">
        <v>30247.385784160433</v>
      </c>
      <c r="H84" s="3">
        <f t="shared" si="5"/>
        <v>-2475.4153177022681</v>
      </c>
      <c r="I84" s="3">
        <f t="shared" si="8"/>
        <v>-4727.5645392317247</v>
      </c>
      <c r="J84" s="3">
        <f t="shared" si="4"/>
        <v>-3120.5282437400051</v>
      </c>
      <c r="K84">
        <f t="shared" si="7"/>
        <v>19923.877683486437</v>
      </c>
    </row>
    <row r="85" spans="6:11">
      <c r="F85" s="29">
        <v>385</v>
      </c>
      <c r="G85" s="3">
        <v>33314.107368891957</v>
      </c>
      <c r="H85" s="3">
        <f t="shared" si="5"/>
        <v>-3075.1222227746016</v>
      </c>
      <c r="I85" s="3">
        <f t="shared" si="8"/>
        <v>-5424.7544717934807</v>
      </c>
      <c r="J85" s="3">
        <f t="shared" si="4"/>
        <v>-3893.5512549922191</v>
      </c>
      <c r="K85">
        <f t="shared" si="7"/>
        <v>20920.679419331656</v>
      </c>
    </row>
    <row r="86" spans="6:11">
      <c r="F86" s="29">
        <v>390</v>
      </c>
      <c r="G86" s="3">
        <v>34760.752070390517</v>
      </c>
      <c r="H86" s="3">
        <f t="shared" si="5"/>
        <v>-3654.2380971805446</v>
      </c>
      <c r="I86" s="3">
        <f t="shared" si="8"/>
        <v>-5837.8650842870566</v>
      </c>
      <c r="J86" s="3">
        <f t="shared" si="4"/>
        <v>-4654.1162493196007</v>
      </c>
      <c r="K86">
        <f t="shared" si="7"/>
        <v>20614.53263960332</v>
      </c>
    </row>
    <row r="87" spans="6:11">
      <c r="F87" s="29">
        <v>395</v>
      </c>
      <c r="G87" s="3">
        <v>34996.121369973043</v>
      </c>
      <c r="H87" s="3">
        <f t="shared" si="5"/>
        <v>-4201.3994208190661</v>
      </c>
      <c r="I87" s="3">
        <f t="shared" si="8"/>
        <v>-5946.1866670634972</v>
      </c>
      <c r="J87" s="3">
        <f t="shared" si="4"/>
        <v>-5392.5891408869684</v>
      </c>
      <c r="K87">
        <f t="shared" si="7"/>
        <v>19455.946141203513</v>
      </c>
    </row>
    <row r="88" spans="6:11">
      <c r="F88" s="29">
        <v>400</v>
      </c>
      <c r="G88" s="3">
        <v>34423.875983906575</v>
      </c>
      <c r="H88" s="3">
        <f t="shared" si="5"/>
        <v>-4702.0570819398617</v>
      </c>
      <c r="I88" s="3">
        <f t="shared" si="8"/>
        <v>-5745.125323976129</v>
      </c>
      <c r="J88" s="3">
        <f t="shared" si="4"/>
        <v>-6096.2002985724539</v>
      </c>
      <c r="K88">
        <f t="shared" si="7"/>
        <v>17880.49327941813</v>
      </c>
    </row>
    <row r="89" spans="6:11">
      <c r="F89" s="29">
        <v>405</v>
      </c>
      <c r="G89" s="3">
        <v>33382.957924020877</v>
      </c>
      <c r="H89" s="3">
        <f t="shared" si="5"/>
        <v>-5138.6130913065235</v>
      </c>
      <c r="I89" s="3">
        <f t="shared" si="8"/>
        <v>-5246.1705436751536</v>
      </c>
      <c r="J89" s="3">
        <f t="shared" si="4"/>
        <v>-6749.1848768523414</v>
      </c>
      <c r="K89">
        <f t="shared" si="7"/>
        <v>16248.989412186856</v>
      </c>
    </row>
    <row r="90" spans="6:11">
      <c r="F90" s="29">
        <v>410</v>
      </c>
      <c r="G90" s="3">
        <v>32126.644215965571</v>
      </c>
      <c r="H90" s="3">
        <f t="shared" si="5"/>
        <v>-5490.8782386819221</v>
      </c>
      <c r="I90" s="3">
        <f t="shared" si="8"/>
        <v>-4475.8924802230094</v>
      </c>
      <c r="J90" s="3">
        <f t="shared" si="4"/>
        <v>-7333.2421502249681</v>
      </c>
      <c r="K90">
        <f t="shared" si="7"/>
        <v>14826.631346835671</v>
      </c>
    </row>
    <row r="91" spans="6:11">
      <c r="F91" s="29">
        <v>415</v>
      </c>
      <c r="G91" s="3">
        <v>30824.841878354291</v>
      </c>
      <c r="H91" s="3">
        <f t="shared" si="5"/>
        <v>-5736.8835656149367</v>
      </c>
      <c r="I91" s="3">
        <f t="shared" si="8"/>
        <v>-3474.0287063005239</v>
      </c>
      <c r="J91" s="3">
        <f t="shared" si="4"/>
        <v>-7828.3464473818585</v>
      </c>
      <c r="K91">
        <f t="shared" si="7"/>
        <v>13785.583159056974</v>
      </c>
    </row>
    <row r="92" spans="6:11">
      <c r="F92" s="29">
        <v>420</v>
      </c>
      <c r="G92" s="3">
        <v>29577.20447700136</v>
      </c>
      <c r="H92" s="3">
        <f t="shared" si="5"/>
        <v>-5854.0556787342839</v>
      </c>
      <c r="I92" s="3">
        <f t="shared" si="8"/>
        <v>-2290.7883137245994</v>
      </c>
      <c r="J92" s="3">
        <f t="shared" si="4"/>
        <v>-8213.9191925721207</v>
      </c>
      <c r="K92">
        <f t="shared" si="7"/>
        <v>13218.441291970357</v>
      </c>
    </row>
    <row r="93" spans="6:11">
      <c r="F93" s="29">
        <v>425</v>
      </c>
      <c r="G93" s="3">
        <v>28429.462924067495</v>
      </c>
      <c r="H93" s="3">
        <f t="shared" si="5"/>
        <v>-5820.7333659659798</v>
      </c>
      <c r="I93" s="3">
        <f t="shared" si="8"/>
        <v>-983.56483108404154</v>
      </c>
      <c r="J93" s="3">
        <f t="shared" si="4"/>
        <v>-8470.3384954928224</v>
      </c>
      <c r="K93">
        <f t="shared" si="7"/>
        <v>13154.82623152465</v>
      </c>
    </row>
    <row r="94" spans="6:11">
      <c r="F94" s="29">
        <v>430</v>
      </c>
      <c r="G94" s="3">
        <v>27389.14358751375</v>
      </c>
      <c r="H94" s="3">
        <f t="shared" si="5"/>
        <v>-5617.9622697457962</v>
      </c>
      <c r="I94" s="3">
        <f t="shared" si="8"/>
        <v>386.69876664526117</v>
      </c>
      <c r="J94" s="3">
        <f t="shared" si="4"/>
        <v>-8580.7210988722672</v>
      </c>
      <c r="K94">
        <f t="shared" si="7"/>
        <v>13577.158985540949</v>
      </c>
    </row>
    <row r="95" spans="6:11">
      <c r="F95" s="29">
        <v>435</v>
      </c>
      <c r="G95" s="3">
        <v>26439.117041623987</v>
      </c>
      <c r="H95" s="3">
        <f t="shared" si="5"/>
        <v>-5231.459325684551</v>
      </c>
      <c r="I95" s="3">
        <f t="shared" si="8"/>
        <v>1759.2170628488207</v>
      </c>
      <c r="J95" s="3">
        <f t="shared" si="4"/>
        <v>-8532.8648916166712</v>
      </c>
      <c r="K95">
        <f t="shared" si="7"/>
        <v>14434.009887171585</v>
      </c>
    </row>
    <row r="96" spans="6:11">
      <c r="F96" s="29">
        <v>440</v>
      </c>
      <c r="G96" s="3">
        <v>25548.560715238378</v>
      </c>
      <c r="H96" s="3">
        <f t="shared" si="5"/>
        <v>-4653.5952893460772</v>
      </c>
      <c r="I96" s="3">
        <f t="shared" si="8"/>
        <v>3076.8580214636327</v>
      </c>
      <c r="J96" s="3">
        <f t="shared" si="4"/>
        <v>-8321.1943339991594</v>
      </c>
      <c r="K96">
        <f t="shared" si="7"/>
        <v>15650.629113356772</v>
      </c>
    </row>
    <row r="97" spans="6:11">
      <c r="F97" s="29">
        <v>445</v>
      </c>
      <c r="G97" s="3">
        <v>24681.403314874966</v>
      </c>
      <c r="H97" s="3">
        <f t="shared" si="5"/>
        <v>-3885.2094771045081</v>
      </c>
      <c r="I97" s="3">
        <f t="shared" si="8"/>
        <v>4289.1657940415262</v>
      </c>
      <c r="J97" s="3">
        <f t="shared" si="4"/>
        <v>-7948.5131607747389</v>
      </c>
      <c r="K97">
        <f t="shared" si="7"/>
        <v>17136.846471037243</v>
      </c>
    </row>
    <row r="98" spans="6:11">
      <c r="F98" s="29">
        <v>450</v>
      </c>
      <c r="G98" s="3">
        <v>23802.486875220042</v>
      </c>
      <c r="H98" s="3">
        <f t="shared" si="5"/>
        <v>-2937.0536258775551</v>
      </c>
      <c r="I98" s="3">
        <f t="shared" si="8"/>
        <v>5354.6980586648488</v>
      </c>
      <c r="J98" s="3">
        <f t="shared" si="4"/>
        <v>-7427.3458931181349</v>
      </c>
      <c r="K98">
        <f t="shared" si="7"/>
        <v>18792.785414889204</v>
      </c>
    </row>
    <row r="99" spans="6:11">
      <c r="F99" s="29">
        <v>455</v>
      </c>
      <c r="G99" s="3">
        <v>22881.725090671542</v>
      </c>
      <c r="H99" s="3">
        <f t="shared" si="5"/>
        <v>-1830.6678727628389</v>
      </c>
      <c r="I99" s="3">
        <f t="shared" si="8"/>
        <v>6242.5376606017253</v>
      </c>
      <c r="J99" s="3">
        <f t="shared" si="4"/>
        <v>-6780.6476525271883</v>
      </c>
      <c r="K99">
        <f t="shared" si="7"/>
        <v>20512.94722598324</v>
      </c>
    </row>
    <row r="100" spans="6:11">
      <c r="F100" s="29">
        <v>460</v>
      </c>
      <c r="G100" s="3">
        <v>21896.544205151964</v>
      </c>
      <c r="H100" s="3">
        <f t="shared" si="5"/>
        <v>-598.52444135450162</v>
      </c>
      <c r="I100" s="3">
        <f t="shared" si="8"/>
        <v>6932.9241945303238</v>
      </c>
      <c r="J100" s="3">
        <f t="shared" si="4"/>
        <v>-6041.682827796225</v>
      </c>
      <c r="K100">
        <f t="shared" si="7"/>
        <v>22189.261130531559</v>
      </c>
    </row>
    <row r="101" spans="6:11">
      <c r="F101" s="29">
        <v>465</v>
      </c>
      <c r="G101" s="3">
        <v>20832.89750902458</v>
      </c>
      <c r="H101" s="3">
        <f t="shared" si="5"/>
        <v>716.66753516449876</v>
      </c>
      <c r="I101" s="3">
        <f t="shared" si="8"/>
        <v>7417.0389883649204</v>
      </c>
      <c r="J101" s="3">
        <f t="shared" si="4"/>
        <v>-5252.9150805091112</v>
      </c>
      <c r="K101">
        <f t="shared" si="7"/>
        <v>23713.688952044889</v>
      </c>
    </row>
    <row r="102" spans="6:11">
      <c r="F102" s="29">
        <v>470</v>
      </c>
      <c r="G102" s="3">
        <v>19685.150790771982</v>
      </c>
      <c r="H102" s="3">
        <f t="shared" si="5"/>
        <v>2063.5254526066983</v>
      </c>
      <c r="I102" s="3">
        <f t="shared" si="8"/>
        <v>7696.0547571971429</v>
      </c>
      <c r="J102" s="3">
        <f t="shared" si="4"/>
        <v>-4463.8072569362666</v>
      </c>
      <c r="K102">
        <f t="shared" si="7"/>
        <v>24980.923743639556</v>
      </c>
    </row>
    <row r="103" spans="6:11">
      <c r="F103" s="29">
        <v>475</v>
      </c>
      <c r="G103" s="3">
        <v>18455.137921520323</v>
      </c>
      <c r="H103" s="3">
        <f t="shared" si="5"/>
        <v>3384.3676145139052</v>
      </c>
      <c r="I103" s="3">
        <f t="shared" si="8"/>
        <v>7779.6191311491466</v>
      </c>
      <c r="J103" s="3">
        <f t="shared" si="4"/>
        <v>-3727.4904640254003</v>
      </c>
      <c r="K103">
        <f t="shared" si="7"/>
        <v>25891.634203157977</v>
      </c>
    </row>
    <row r="104" spans="6:11">
      <c r="F104" s="29">
        <v>480</v>
      </c>
      <c r="G104" s="3">
        <v>17150.676149543677</v>
      </c>
      <c r="H104" s="3">
        <f t="shared" si="5"/>
        <v>4618.2567603740108</v>
      </c>
      <c r="I104" s="3">
        <f t="shared" si="8"/>
        <v>7683.9734079377886</v>
      </c>
      <c r="J104" s="3">
        <f t="shared" si="4"/>
        <v>-3096.3183517002208</v>
      </c>
      <c r="K104">
        <f t="shared" si="7"/>
        <v>26356.587966155254</v>
      </c>
    </row>
    <row r="105" spans="6:11">
      <c r="F105" s="29">
        <v>485</v>
      </c>
      <c r="G105" s="3">
        <v>15783.805976729212</v>
      </c>
      <c r="H105" s="3">
        <f t="shared" si="5"/>
        <v>5704.5002226039633</v>
      </c>
      <c r="I105" s="3">
        <f t="shared" si="8"/>
        <v>7429.9131103526088</v>
      </c>
      <c r="J105" s="3">
        <f t="shared" si="4"/>
        <v>-2616.3746191336622</v>
      </c>
      <c r="K105">
        <f t="shared" si="7"/>
        <v>26301.844690552123</v>
      </c>
    </row>
    <row r="106" spans="6:11">
      <c r="F106" s="29">
        <v>490</v>
      </c>
      <c r="G106" s="3">
        <v>14368.981353249163</v>
      </c>
      <c r="H106" s="3">
        <f t="shared" si="5"/>
        <v>6586.3461865581339</v>
      </c>
      <c r="I106" s="3">
        <f t="shared" si="8"/>
        <v>7040.7785757854908</v>
      </c>
      <c r="J106" s="3">
        <f t="shared" si="4"/>
        <v>-2321.0658826980884</v>
      </c>
      <c r="K106">
        <f t="shared" si="7"/>
        <v>25675.040232894698</v>
      </c>
    </row>
    <row r="107" spans="6:11">
      <c r="F107" s="29">
        <v>495</v>
      </c>
      <c r="G107" s="3">
        <v>12921.386567599682</v>
      </c>
      <c r="H107" s="3">
        <f t="shared" si="5"/>
        <v>7214.5952482047505</v>
      </c>
      <c r="I107" s="3">
        <f t="shared" si="8"/>
        <v>6540.6283961102017</v>
      </c>
      <c r="J107" s="3">
        <f t="shared" si="4"/>
        <v>-2224.0577551898459</v>
      </c>
      <c r="K107">
        <f t="shared" si="7"/>
        <v>24452.552456724788</v>
      </c>
    </row>
    <row r="108" spans="6:11">
      <c r="F108" s="29">
        <v>500</v>
      </c>
      <c r="G108" s="3">
        <v>11455.502696764332</v>
      </c>
      <c r="H108" s="3">
        <f t="shared" si="5"/>
        <v>7550.8544570847234</v>
      </c>
      <c r="I108" s="3">
        <f t="shared" si="8"/>
        <v>5952.7040167382038</v>
      </c>
      <c r="J108" s="3">
        <f t="shared" si="4"/>
        <v>-2312.0976051959028</v>
      </c>
      <c r="K108">
        <f t="shared" si="7"/>
        <v>22646.963565391354</v>
      </c>
    </row>
    <row r="109" spans="6:11">
      <c r="F109" s="29">
        <v>505</v>
      </c>
      <c r="G109" s="3">
        <v>9983.9949885655969</v>
      </c>
      <c r="H109" s="3">
        <f t="shared" si="5"/>
        <v>7570.1939154501733</v>
      </c>
      <c r="I109" s="3">
        <f t="shared" si="8"/>
        <v>5298.2478476420401</v>
      </c>
      <c r="J109" s="3">
        <f t="shared" si="4"/>
        <v>-2538.8628084743486</v>
      </c>
      <c r="K109">
        <f t="shared" si="7"/>
        <v>20313.573943183459</v>
      </c>
    </row>
    <row r="110" spans="6:11">
      <c r="F110" s="29">
        <v>510</v>
      </c>
      <c r="G110" s="3">
        <v>8516.9480058425288</v>
      </c>
      <c r="H110" s="3">
        <f t="shared" si="5"/>
        <v>7263.0176852130635</v>
      </c>
      <c r="I110" s="3">
        <f t="shared" si="8"/>
        <v>4595.6959013766846</v>
      </c>
      <c r="J110" s="3">
        <f t="shared" ref="J110:J152" si="9">G74</f>
        <v>-2822.021178537836</v>
      </c>
      <c r="K110">
        <f t="shared" si="7"/>
        <v>17553.640413894442</v>
      </c>
    </row>
    <row r="111" spans="6:11">
      <c r="F111" s="29">
        <v>515</v>
      </c>
      <c r="G111" s="3">
        <v>7061.4407482771912</v>
      </c>
      <c r="H111" s="3">
        <f t="shared" si="5"/>
        <v>6636.0239192584968</v>
      </c>
      <c r="I111" s="3">
        <f t="shared" si="8"/>
        <v>3860.2330749805265</v>
      </c>
      <c r="J111" s="3">
        <f t="shared" si="9"/>
        <v>-3047.110380515192</v>
      </c>
      <c r="K111">
        <f t="shared" si="7"/>
        <v>14510.587362001022</v>
      </c>
    </row>
    <row r="112" spans="6:11">
      <c r="F112" s="29">
        <v>520</v>
      </c>
      <c r="G112" s="3">
        <v>5621.4302145367674</v>
      </c>
      <c r="H112" s="3">
        <f t="shared" si="5"/>
        <v>5712.196614382995</v>
      </c>
      <c r="I112" s="3">
        <f t="shared" si="8"/>
        <v>3103.6762675832961</v>
      </c>
      <c r="J112" s="3">
        <f t="shared" si="9"/>
        <v>-3082.8664795546738</v>
      </c>
      <c r="K112">
        <f t="shared" si="7"/>
        <v>11354.436616948384</v>
      </c>
    </row>
    <row r="113" spans="6:11">
      <c r="F113" s="29">
        <v>525</v>
      </c>
      <c r="G113" s="3">
        <v>4197.898209662143</v>
      </c>
      <c r="H113" s="3">
        <f t="shared" si="5"/>
        <v>4529.8371340861695</v>
      </c>
      <c r="I113" s="3">
        <f t="shared" si="8"/>
        <v>2334.6372143058879</v>
      </c>
      <c r="J113" s="3">
        <f t="shared" si="9"/>
        <v>-2811.2854109157602</v>
      </c>
      <c r="K113">
        <f t="shared" si="7"/>
        <v>8251.0871471384417</v>
      </c>
    </row>
    <row r="114" spans="6:11">
      <c r="F114" s="29">
        <v>530</v>
      </c>
      <c r="G114" s="3">
        <v>2789.210746198416</v>
      </c>
      <c r="H114" s="3">
        <f t="shared" si="5"/>
        <v>3140.7032438039864</v>
      </c>
      <c r="I114" s="3">
        <f t="shared" si="8"/>
        <v>1558.9115795817661</v>
      </c>
      <c r="J114" s="3">
        <f t="shared" si="9"/>
        <v>-2169.2935147394746</v>
      </c>
      <c r="K114">
        <f t="shared" si="7"/>
        <v>5319.5320548446934</v>
      </c>
    </row>
    <row r="115" spans="6:11">
      <c r="F115" s="29">
        <v>535</v>
      </c>
      <c r="G115" s="3">
        <v>1391.6397015067582</v>
      </c>
      <c r="H115" s="3">
        <f t="shared" si="5"/>
        <v>1607.3740888887785</v>
      </c>
      <c r="I115" s="3">
        <f t="shared" si="8"/>
        <v>780.04120125760471</v>
      </c>
      <c r="J115" s="3">
        <f t="shared" si="9"/>
        <v>-1187.247157950869</v>
      </c>
      <c r="K115">
        <f t="shared" si="7"/>
        <v>2591.8078337022725</v>
      </c>
    </row>
    <row r="116" spans="6:11">
      <c r="F116" s="29">
        <v>540</v>
      </c>
      <c r="G116" s="3">
        <v>3.4281378734572891E-12</v>
      </c>
      <c r="H116" s="3">
        <f>G8</f>
        <v>0</v>
      </c>
      <c r="I116" s="3">
        <f t="shared" si="8"/>
        <v>1.4306597563883178E-12</v>
      </c>
      <c r="J116" s="3">
        <f t="shared" si="9"/>
        <v>-2.2275773004811292E-11</v>
      </c>
      <c r="K116">
        <f t="shared" si="7"/>
        <v>-1.7416975374965684E-11</v>
      </c>
    </row>
    <row r="117" spans="6:11">
      <c r="F117" s="29">
        <v>545</v>
      </c>
      <c r="G117" s="3">
        <v>-623.00319124089174</v>
      </c>
      <c r="H117" s="3">
        <f t="shared" ref="H117:H152" si="10">G9</f>
        <v>-1354.6416157304718</v>
      </c>
      <c r="I117" s="3">
        <f t="shared" si="8"/>
        <v>-780.29907411780903</v>
      </c>
      <c r="J117" s="3">
        <f t="shared" si="9"/>
        <v>9621.7415352379194</v>
      </c>
      <c r="K117">
        <f t="shared" si="7"/>
        <v>6863.7976541487469</v>
      </c>
    </row>
    <row r="118" spans="6:11">
      <c r="F118" s="29">
        <v>550</v>
      </c>
      <c r="G118" s="3">
        <v>-1244.8047624209491</v>
      </c>
      <c r="H118" s="3">
        <f t="shared" si="10"/>
        <v>-2637.8811889816866</v>
      </c>
      <c r="I118" s="3">
        <f t="shared" si="8"/>
        <v>-1560.9833040976225</v>
      </c>
      <c r="J118" s="3">
        <f t="shared" si="9"/>
        <v>18275.624960610923</v>
      </c>
      <c r="K118">
        <f t="shared" si="7"/>
        <v>12831.955705110664</v>
      </c>
    </row>
    <row r="119" spans="6:11">
      <c r="F119" s="29">
        <v>555</v>
      </c>
      <c r="G119" s="3">
        <v>-1863.4332270725743</v>
      </c>
      <c r="H119" s="3">
        <f t="shared" si="10"/>
        <v>-3782.1896611604893</v>
      </c>
      <c r="I119" s="3">
        <f t="shared" si="8"/>
        <v>-2341.67831264592</v>
      </c>
      <c r="J119" s="3">
        <f t="shared" si="9"/>
        <v>25254.587456312969</v>
      </c>
      <c r="K119">
        <f t="shared" si="7"/>
        <v>17267.286255433988</v>
      </c>
    </row>
    <row r="120" spans="6:11">
      <c r="F120" s="29">
        <v>560</v>
      </c>
      <c r="G120" s="3">
        <v>-2475.4153177022681</v>
      </c>
      <c r="H120" s="3">
        <f t="shared" si="10"/>
        <v>-4727.5645392317247</v>
      </c>
      <c r="I120" s="3">
        <f t="shared" si="8"/>
        <v>-3120.5282437400051</v>
      </c>
      <c r="J120" s="3">
        <f t="shared" si="9"/>
        <v>30247.385784160433</v>
      </c>
      <c r="K120">
        <f t="shared" si="7"/>
        <v>19923.877683486433</v>
      </c>
    </row>
    <row r="121" spans="6:11">
      <c r="F121" s="29">
        <v>565</v>
      </c>
      <c r="G121" s="3">
        <v>-3075.1222227746016</v>
      </c>
      <c r="H121" s="3">
        <f t="shared" si="10"/>
        <v>-5424.7544717934807</v>
      </c>
      <c r="I121" s="3">
        <f t="shared" si="8"/>
        <v>-3893.5512549922191</v>
      </c>
      <c r="J121" s="3">
        <f t="shared" si="9"/>
        <v>33314.107368891957</v>
      </c>
      <c r="K121">
        <f t="shared" si="7"/>
        <v>20920.679419331656</v>
      </c>
    </row>
    <row r="122" spans="6:11">
      <c r="F122" s="29">
        <v>570</v>
      </c>
      <c r="G122" s="3">
        <v>-3654.2380971805446</v>
      </c>
      <c r="H122" s="3">
        <f t="shared" si="10"/>
        <v>-5837.8650842870566</v>
      </c>
      <c r="I122" s="3">
        <f t="shared" si="8"/>
        <v>-4654.1162493196007</v>
      </c>
      <c r="J122" s="3">
        <f t="shared" si="9"/>
        <v>34760.752070390517</v>
      </c>
      <c r="K122">
        <f t="shared" si="7"/>
        <v>20614.532639603316</v>
      </c>
    </row>
    <row r="123" spans="6:11">
      <c r="F123" s="29">
        <v>575</v>
      </c>
      <c r="G123" s="3">
        <v>-4201.3994208190661</v>
      </c>
      <c r="H123" s="3">
        <f t="shared" si="10"/>
        <v>-5946.1866670634972</v>
      </c>
      <c r="I123" s="3">
        <f t="shared" si="8"/>
        <v>-5392.5891408869684</v>
      </c>
      <c r="J123" s="3">
        <f t="shared" si="9"/>
        <v>34996.121369973043</v>
      </c>
      <c r="K123">
        <f t="shared" si="7"/>
        <v>19455.946141203513</v>
      </c>
    </row>
    <row r="124" spans="6:11">
      <c r="F124" s="29">
        <v>580</v>
      </c>
      <c r="G124" s="3">
        <v>-4702.0570819398617</v>
      </c>
      <c r="H124" s="3">
        <f t="shared" si="10"/>
        <v>-5745.125323976129</v>
      </c>
      <c r="I124" s="3">
        <f t="shared" si="8"/>
        <v>-6096.2002985724539</v>
      </c>
      <c r="J124" s="3">
        <f t="shared" si="9"/>
        <v>34423.875983906575</v>
      </c>
      <c r="K124">
        <f t="shared" si="7"/>
        <v>17880.49327941813</v>
      </c>
    </row>
    <row r="125" spans="6:11">
      <c r="F125" s="29">
        <v>585</v>
      </c>
      <c r="G125" s="3">
        <v>-5138.6130913065235</v>
      </c>
      <c r="H125" s="3">
        <f t="shared" si="10"/>
        <v>-5246.1705436751536</v>
      </c>
      <c r="I125" s="3">
        <f t="shared" si="8"/>
        <v>-6749.1848768523414</v>
      </c>
      <c r="J125" s="3">
        <f t="shared" si="9"/>
        <v>33382.957924020877</v>
      </c>
      <c r="K125">
        <f t="shared" si="7"/>
        <v>16248.989412186856</v>
      </c>
    </row>
    <row r="126" spans="6:11">
      <c r="F126" s="29">
        <v>590</v>
      </c>
      <c r="G126" s="3">
        <v>-5490.8782386819221</v>
      </c>
      <c r="H126" s="3">
        <f t="shared" si="10"/>
        <v>-4475.8924802230094</v>
      </c>
      <c r="I126" s="3">
        <f t="shared" si="8"/>
        <v>-7333.2421502249681</v>
      </c>
      <c r="J126" s="3">
        <f t="shared" si="9"/>
        <v>32126.644215965571</v>
      </c>
      <c r="K126">
        <f t="shared" si="7"/>
        <v>14826.631346835671</v>
      </c>
    </row>
    <row r="127" spans="6:11">
      <c r="F127" s="29">
        <v>595</v>
      </c>
      <c r="G127" s="3">
        <v>-5736.8835656149367</v>
      </c>
      <c r="H127" s="3">
        <f t="shared" si="10"/>
        <v>-3474.0287063005239</v>
      </c>
      <c r="I127" s="3">
        <f t="shared" si="8"/>
        <v>-7828.3464473818585</v>
      </c>
      <c r="J127" s="3">
        <f t="shared" si="9"/>
        <v>30824.841878354291</v>
      </c>
      <c r="K127">
        <f t="shared" si="7"/>
        <v>13785.583159056972</v>
      </c>
    </row>
    <row r="128" spans="6:11">
      <c r="F128" s="29">
        <v>600</v>
      </c>
      <c r="G128" s="3">
        <v>-5854.0556787342839</v>
      </c>
      <c r="H128" s="3">
        <f t="shared" si="10"/>
        <v>-2290.7883137245994</v>
      </c>
      <c r="I128" s="3">
        <f t="shared" si="8"/>
        <v>-8213.9191925721207</v>
      </c>
      <c r="J128" s="3">
        <f t="shared" si="9"/>
        <v>29577.20447700136</v>
      </c>
      <c r="K128">
        <f t="shared" si="7"/>
        <v>13218.441291970355</v>
      </c>
    </row>
    <row r="129" spans="6:11">
      <c r="F129" s="29">
        <v>605</v>
      </c>
      <c r="G129" s="3">
        <v>-5820.7333659659798</v>
      </c>
      <c r="H129" s="3">
        <f t="shared" si="10"/>
        <v>-983.56483108404154</v>
      </c>
      <c r="I129" s="3">
        <f t="shared" si="8"/>
        <v>-8470.3384954928224</v>
      </c>
      <c r="J129" s="3">
        <f t="shared" si="9"/>
        <v>28429.462924067495</v>
      </c>
      <c r="K129">
        <f t="shared" si="7"/>
        <v>13154.82623152465</v>
      </c>
    </row>
    <row r="130" spans="6:11">
      <c r="F130" s="29">
        <v>610</v>
      </c>
      <c r="G130" s="3">
        <v>-5617.9622697457962</v>
      </c>
      <c r="H130" s="3">
        <f t="shared" si="10"/>
        <v>386.69876664526117</v>
      </c>
      <c r="I130" s="3">
        <f t="shared" si="8"/>
        <v>-8580.7210988722672</v>
      </c>
      <c r="J130" s="3">
        <f t="shared" si="9"/>
        <v>27389.14358751375</v>
      </c>
      <c r="K130">
        <f t="shared" si="7"/>
        <v>13577.158985540947</v>
      </c>
    </row>
    <row r="131" spans="6:11">
      <c r="F131" s="29">
        <v>615</v>
      </c>
      <c r="G131" s="3">
        <v>-5231.459325684551</v>
      </c>
      <c r="H131" s="3">
        <f t="shared" si="10"/>
        <v>1759.2170628488207</v>
      </c>
      <c r="I131" s="3">
        <f t="shared" si="8"/>
        <v>-8532.8648916166712</v>
      </c>
      <c r="J131" s="3">
        <f t="shared" si="9"/>
        <v>26439.117041623987</v>
      </c>
      <c r="K131">
        <f t="shared" si="7"/>
        <v>14434.009887171585</v>
      </c>
    </row>
    <row r="132" spans="6:11">
      <c r="F132" s="29">
        <v>620</v>
      </c>
      <c r="G132" s="3">
        <v>-4653.5952893460772</v>
      </c>
      <c r="H132" s="3">
        <f t="shared" si="10"/>
        <v>3076.8580214636327</v>
      </c>
      <c r="I132" s="3">
        <f t="shared" si="8"/>
        <v>-8321.1943339991594</v>
      </c>
      <c r="J132" s="3">
        <f t="shared" si="9"/>
        <v>25548.560715238378</v>
      </c>
      <c r="K132">
        <f t="shared" si="7"/>
        <v>15650.629113356774</v>
      </c>
    </row>
    <row r="133" spans="6:11">
      <c r="F133" s="29">
        <v>625</v>
      </c>
      <c r="G133" s="3">
        <v>-3885.2094771045081</v>
      </c>
      <c r="H133" s="3">
        <f t="shared" si="10"/>
        <v>4289.1657940415262</v>
      </c>
      <c r="I133" s="3">
        <f t="shared" si="8"/>
        <v>-7948.5131607747389</v>
      </c>
      <c r="J133" s="3">
        <f t="shared" si="9"/>
        <v>24681.403314874966</v>
      </c>
      <c r="K133">
        <f t="shared" si="7"/>
        <v>17136.846471037243</v>
      </c>
    </row>
    <row r="134" spans="6:11">
      <c r="F134" s="29">
        <v>630</v>
      </c>
      <c r="G134" s="3">
        <v>-2937.0536258775551</v>
      </c>
      <c r="H134" s="3">
        <f t="shared" si="10"/>
        <v>5354.6980586648488</v>
      </c>
      <c r="I134" s="3">
        <f t="shared" si="8"/>
        <v>-7427.3458931181349</v>
      </c>
      <c r="J134" s="3">
        <f t="shared" si="9"/>
        <v>23802.486875220042</v>
      </c>
      <c r="K134">
        <f t="shared" si="7"/>
        <v>18792.7854148892</v>
      </c>
    </row>
    <row r="135" spans="6:11">
      <c r="F135" s="29">
        <v>635</v>
      </c>
      <c r="G135" s="3">
        <v>-1830.6678727628389</v>
      </c>
      <c r="H135" s="3">
        <f t="shared" si="10"/>
        <v>6242.5376606017253</v>
      </c>
      <c r="I135" s="3">
        <f t="shared" si="8"/>
        <v>-6780.6476525271883</v>
      </c>
      <c r="J135" s="3">
        <f t="shared" si="9"/>
        <v>22881.725090671542</v>
      </c>
      <c r="K135">
        <f t="shared" si="7"/>
        <v>20512.94722598324</v>
      </c>
    </row>
    <row r="136" spans="6:11">
      <c r="F136" s="29">
        <v>640</v>
      </c>
      <c r="G136" s="3">
        <v>-598.52444135450162</v>
      </c>
      <c r="H136" s="3">
        <f t="shared" si="10"/>
        <v>6932.9241945303238</v>
      </c>
      <c r="I136" s="3">
        <f t="shared" si="8"/>
        <v>-6041.682827796225</v>
      </c>
      <c r="J136" s="3">
        <f t="shared" si="9"/>
        <v>21896.544205151964</v>
      </c>
      <c r="K136">
        <f t="shared" si="7"/>
        <v>22189.261130531562</v>
      </c>
    </row>
    <row r="137" spans="6:11">
      <c r="F137" s="29">
        <v>645</v>
      </c>
      <c r="G137" s="3">
        <v>716.66753516449876</v>
      </c>
      <c r="H137" s="3">
        <f t="shared" si="10"/>
        <v>7417.0389883649204</v>
      </c>
      <c r="I137" s="3">
        <f t="shared" si="8"/>
        <v>-5252.9150805091112</v>
      </c>
      <c r="J137" s="3">
        <f t="shared" si="9"/>
        <v>20832.89750902458</v>
      </c>
      <c r="K137">
        <f t="shared" ref="K137:K151" si="11">SUM(G137:J137)</f>
        <v>23713.688952044889</v>
      </c>
    </row>
    <row r="138" spans="6:11">
      <c r="F138" s="29">
        <v>650</v>
      </c>
      <c r="G138" s="3">
        <v>2063.5254526066983</v>
      </c>
      <c r="H138" s="3">
        <f t="shared" si="10"/>
        <v>7696.0547571971429</v>
      </c>
      <c r="I138" s="3">
        <f t="shared" si="8"/>
        <v>-4463.8072569362666</v>
      </c>
      <c r="J138" s="3">
        <f t="shared" si="9"/>
        <v>19685.150790771982</v>
      </c>
      <c r="K138">
        <f t="shared" si="11"/>
        <v>24980.923743639556</v>
      </c>
    </row>
    <row r="139" spans="6:11">
      <c r="F139" s="29">
        <v>655</v>
      </c>
      <c r="G139" s="3">
        <v>3384.3676145139052</v>
      </c>
      <c r="H139" s="3">
        <f t="shared" si="10"/>
        <v>7779.6191311491466</v>
      </c>
      <c r="I139" s="3">
        <f t="shared" si="8"/>
        <v>-3727.4904640254003</v>
      </c>
      <c r="J139" s="3">
        <f t="shared" si="9"/>
        <v>18455.137921520323</v>
      </c>
      <c r="K139">
        <f t="shared" si="11"/>
        <v>25891.634203157977</v>
      </c>
    </row>
    <row r="140" spans="6:11">
      <c r="F140" s="29">
        <v>660</v>
      </c>
      <c r="G140" s="3">
        <v>4618.2567603740108</v>
      </c>
      <c r="H140" s="3">
        <f t="shared" si="10"/>
        <v>7683.9734079377886</v>
      </c>
      <c r="I140" s="3">
        <f t="shared" si="8"/>
        <v>-3096.3183517002208</v>
      </c>
      <c r="J140" s="3">
        <f t="shared" si="9"/>
        <v>17150.676149543677</v>
      </c>
      <c r="K140">
        <f t="shared" si="11"/>
        <v>26356.587966155254</v>
      </c>
    </row>
    <row r="141" spans="6:11">
      <c r="F141" s="29">
        <v>665</v>
      </c>
      <c r="G141" s="3">
        <v>5704.5002226039633</v>
      </c>
      <c r="H141" s="3">
        <f t="shared" si="10"/>
        <v>7429.9131103526088</v>
      </c>
      <c r="I141" s="3">
        <f t="shared" si="8"/>
        <v>-2616.3746191336622</v>
      </c>
      <c r="J141" s="3">
        <f t="shared" si="9"/>
        <v>15783.805976729212</v>
      </c>
      <c r="K141">
        <f t="shared" si="11"/>
        <v>26301.84469055212</v>
      </c>
    </row>
    <row r="142" spans="6:11">
      <c r="F142" s="29">
        <v>670</v>
      </c>
      <c r="G142" s="3">
        <v>6586.3461865581339</v>
      </c>
      <c r="H142" s="3">
        <f t="shared" si="10"/>
        <v>7040.7785757854908</v>
      </c>
      <c r="I142" s="3">
        <f t="shared" si="8"/>
        <v>-2321.0658826980884</v>
      </c>
      <c r="J142" s="3">
        <f t="shared" si="9"/>
        <v>14368.981353249163</v>
      </c>
      <c r="K142">
        <f t="shared" si="11"/>
        <v>25675.040232894698</v>
      </c>
    </row>
    <row r="143" spans="6:11">
      <c r="F143" s="29">
        <v>675</v>
      </c>
      <c r="G143" s="3">
        <v>7214.5952482047505</v>
      </c>
      <c r="H143" s="3">
        <f t="shared" si="10"/>
        <v>6540.6283961102017</v>
      </c>
      <c r="I143" s="3">
        <f t="shared" si="8"/>
        <v>-2224.0577551898459</v>
      </c>
      <c r="J143" s="3">
        <f t="shared" si="9"/>
        <v>12921.386567599682</v>
      </c>
      <c r="K143">
        <f t="shared" si="11"/>
        <v>24452.552456724788</v>
      </c>
    </row>
    <row r="144" spans="6:11">
      <c r="F144" s="29">
        <v>680</v>
      </c>
      <c r="G144" s="3">
        <v>7550.8544570847234</v>
      </c>
      <c r="H144" s="3">
        <f t="shared" si="10"/>
        <v>5952.7040167382038</v>
      </c>
      <c r="I144" s="3">
        <f t="shared" si="8"/>
        <v>-2312.0976051959028</v>
      </c>
      <c r="J144" s="3">
        <f t="shared" si="9"/>
        <v>11455.502696764332</v>
      </c>
      <c r="K144">
        <f t="shared" si="11"/>
        <v>22646.963565391357</v>
      </c>
    </row>
    <row r="145" spans="6:11">
      <c r="F145" s="29">
        <v>685</v>
      </c>
      <c r="G145" s="3">
        <v>7570.1939154501733</v>
      </c>
      <c r="H145" s="3">
        <f t="shared" si="10"/>
        <v>5298.2478476420401</v>
      </c>
      <c r="I145" s="3">
        <f t="shared" si="8"/>
        <v>-2538.8628084743486</v>
      </c>
      <c r="J145" s="3">
        <f t="shared" si="9"/>
        <v>9983.9949885655969</v>
      </c>
      <c r="K145">
        <f t="shared" si="11"/>
        <v>20313.573943183463</v>
      </c>
    </row>
    <row r="146" spans="6:11">
      <c r="F146" s="29">
        <v>690</v>
      </c>
      <c r="G146" s="3">
        <v>7263.0176852130635</v>
      </c>
      <c r="H146" s="3">
        <f t="shared" si="10"/>
        <v>4595.6959013766846</v>
      </c>
      <c r="I146" s="3">
        <f t="shared" ref="I146:I152" si="12">G74</f>
        <v>-2822.021178537836</v>
      </c>
      <c r="J146" s="3">
        <f t="shared" si="9"/>
        <v>8516.9480058425288</v>
      </c>
      <c r="K146">
        <f t="shared" si="11"/>
        <v>17553.640413894442</v>
      </c>
    </row>
    <row r="147" spans="6:11">
      <c r="F147" s="29">
        <v>695</v>
      </c>
      <c r="G147" s="3">
        <v>6636.0239192584968</v>
      </c>
      <c r="H147" s="3">
        <f t="shared" si="10"/>
        <v>3860.2330749805265</v>
      </c>
      <c r="I147" s="3">
        <f t="shared" si="12"/>
        <v>-3047.110380515192</v>
      </c>
      <c r="J147" s="3">
        <f t="shared" si="9"/>
        <v>7061.4407482771912</v>
      </c>
      <c r="K147">
        <f t="shared" si="11"/>
        <v>14510.587362001022</v>
      </c>
    </row>
    <row r="148" spans="6:11">
      <c r="F148" s="29">
        <v>700</v>
      </c>
      <c r="G148" s="3">
        <v>5712.196614382995</v>
      </c>
      <c r="H148" s="3">
        <f t="shared" si="10"/>
        <v>3103.6762675832961</v>
      </c>
      <c r="I148" s="3">
        <f t="shared" si="12"/>
        <v>-3082.8664795546738</v>
      </c>
      <c r="J148" s="3">
        <f t="shared" si="9"/>
        <v>5621.4302145367674</v>
      </c>
      <c r="K148">
        <f t="shared" si="11"/>
        <v>11354.436616948384</v>
      </c>
    </row>
    <row r="149" spans="6:11">
      <c r="F149" s="29">
        <v>705</v>
      </c>
      <c r="G149" s="3">
        <v>4529.8371340861695</v>
      </c>
      <c r="H149" s="3">
        <f t="shared" si="10"/>
        <v>2334.6372143058879</v>
      </c>
      <c r="I149" s="3">
        <f t="shared" si="12"/>
        <v>-2811.2854109157602</v>
      </c>
      <c r="J149" s="3">
        <f t="shared" si="9"/>
        <v>4197.898209662143</v>
      </c>
      <c r="K149">
        <f t="shared" si="11"/>
        <v>8251.0871471384398</v>
      </c>
    </row>
    <row r="150" spans="6:11">
      <c r="F150" s="29">
        <v>710</v>
      </c>
      <c r="G150" s="3">
        <v>3140.7032438039864</v>
      </c>
      <c r="H150" s="3">
        <f t="shared" si="10"/>
        <v>1558.9115795817661</v>
      </c>
      <c r="I150" s="3">
        <f t="shared" si="12"/>
        <v>-2169.2935147394746</v>
      </c>
      <c r="J150" s="3">
        <f t="shared" si="9"/>
        <v>2789.210746198416</v>
      </c>
      <c r="K150">
        <f t="shared" si="11"/>
        <v>5319.5320548446944</v>
      </c>
    </row>
    <row r="151" spans="6:11">
      <c r="F151" s="29">
        <v>715</v>
      </c>
      <c r="G151" s="3">
        <v>1607.3740888887785</v>
      </c>
      <c r="H151" s="3">
        <f t="shared" si="10"/>
        <v>780.04120125760471</v>
      </c>
      <c r="I151" s="3">
        <f t="shared" si="12"/>
        <v>-1187.247157950869</v>
      </c>
      <c r="J151" s="3">
        <f t="shared" si="9"/>
        <v>1391.6397015067582</v>
      </c>
      <c r="K151">
        <f t="shared" si="11"/>
        <v>2591.8078337022725</v>
      </c>
    </row>
    <row r="152" spans="6:11">
      <c r="F152" s="29"/>
      <c r="G152" s="3">
        <v>7.3693303946428802E-12</v>
      </c>
      <c r="H152" s="3">
        <f t="shared" si="10"/>
        <v>1.4306597563883178E-12</v>
      </c>
      <c r="I152" s="3">
        <f t="shared" si="12"/>
        <v>-2.2275773004811292E-11</v>
      </c>
      <c r="J152" s="3">
        <f t="shared" si="9"/>
        <v>3.4281378734572891E-12</v>
      </c>
    </row>
    <row r="153" spans="6:11">
      <c r="H153" s="3"/>
    </row>
    <row r="154" spans="6:11">
      <c r="H154" s="3"/>
    </row>
    <row r="155" spans="6:11">
      <c r="H155" s="3"/>
    </row>
  </sheetData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3</vt:i4>
      </vt:variant>
    </vt:vector>
  </HeadingPairs>
  <TitlesOfParts>
    <vt:vector size="6" baseType="lpstr">
      <vt:lpstr>Лист1</vt:lpstr>
      <vt:lpstr>Лист2</vt:lpstr>
      <vt:lpstr>Лист3</vt:lpstr>
      <vt:lpstr>Диаграмма3</vt:lpstr>
      <vt:lpstr>Диаграмма1</vt:lpstr>
      <vt:lpstr>Диаграмма2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Turbinist</cp:lastModifiedBy>
  <cp:lastPrinted>2013-04-09T07:36:11Z</cp:lastPrinted>
  <dcterms:created xsi:type="dcterms:W3CDTF">2012-12-12T13:28:33Z</dcterms:created>
  <dcterms:modified xsi:type="dcterms:W3CDTF">2017-10-15T14:37:49Z</dcterms:modified>
</cp:coreProperties>
</file>