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G:\WHIT\Chernobai Research\ANNA BACKUPS\ANYA TEACHING\SYRACUSE\MBC 638 - Data Analysis &amp; Decision Making\2023 Spring\LECTURES\L 14 - Time series\"/>
    </mc:Choice>
  </mc:AlternateContent>
  <xr:revisionPtr revIDLastSave="0" documentId="13_ncr:1_{B06410A8-6C0A-493E-8727-E5D182BB05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2" i="1" a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2" i="1" a="1"/>
  <c r="K2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2" i="1" a="1"/>
  <c r="J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<sst xmlns="http://schemas.openxmlformats.org/spreadsheetml/2006/main" count="176" uniqueCount="41">
  <si>
    <t>Year</t>
  </si>
  <si>
    <t>US</t>
  </si>
  <si>
    <t>Canada</t>
  </si>
  <si>
    <t>France</t>
  </si>
  <si>
    <t>TREND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</si>
  <si>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</si>
  <si>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</si>
  <si>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</si>
  <si>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</si>
  <si>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</si>
  <si>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</si>
  <si>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</si>
  <si>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</si>
  <si>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</si>
  <si>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</si>
  <si>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</si>
  <si>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</si>
  <si>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</si>
  <si>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</si>
  <si>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</si>
  <si>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</si>
  <si>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</si>
  <si>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</si>
  <si>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</si>
  <si>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</si>
  <si>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</si>
  <si>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</si>
  <si>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</si>
  <si>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</si>
  <si>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USA</t>
  </si>
  <si>
    <t>CANADA</t>
  </si>
  <si>
    <t>FRANCE</t>
  </si>
  <si>
    <t>TREND^2</t>
  </si>
  <si>
    <t>US-forecast LINEAR TREND</t>
  </si>
  <si>
    <t>CANADA-forecast LINEAR TREND</t>
  </si>
  <si>
    <t>FRANCE-forecast LINEAR TREND</t>
  </si>
  <si>
    <t>US-forecast QUADRATIC TREND</t>
  </si>
  <si>
    <t>Canada-forecast QUADRATIC TREND</t>
  </si>
  <si>
    <t>France-forecast QUADRATIC TREND</t>
  </si>
  <si>
    <t>LINEAR TREND MODELS</t>
  </si>
  <si>
    <t>QUADRATIC TREND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</si>
</sst>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2" xfId="0" applyFill="1" applyBorder="1" applyAlignment="1"/>
    <xf numFmtId="0" fontId="1" fillId="2" borderId="1" xfId="0" applyFont="1" applyFill="1" applyBorder="1"/>
    <xf numFmtId="0" fontId="0" fillId="3" borderId="0" xfId="0" applyFill="1" applyBorder="1" applyAlignment="1"/>
    <xf numFmtId="0" fontId="0" fillId="3" borderId="2" xfId="0" applyFill="1" applyBorder="1" applyAlignment="1"/>
    <xf numFmtId="0" fontId="1" fillId="3" borderId="1" xfId="0" applyFont="1" applyFill="1" applyBorder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0" fillId="4" borderId="0" xfId="0" applyFill="1" applyBorder="1" applyAlignment="1"/>
    <xf numFmtId="0" fontId="0" fillId="4" borderId="2" xfId="0" applyFill="1" applyBorder="1" applyAlignment="1"/>
    <xf numFmtId="0" fontId="0" fillId="4" borderId="0" xfId="0" applyFill="1"/>
    <xf numFmtId="0" fontId="6" fillId="0" borderId="0" xfId="0" applyFont="1"/>
    <xf numFmtId="0" fontId="2" fillId="5" borderId="0" xfId="0" applyFont="1" applyFill="1"/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7" borderId="0" xfId="0" applyFont="1" applyFill="1"/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Nuclear Power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US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Data!$A$2:$A$30</c:f>
              <c:numCache>
                <c:formatCode>General</c:formatCode>
                <c:ptCount val="2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</c:numCache>
            </c:numRef>
          </c:cat>
          <c:val>
            <c:numRef>
              <c:f>Data!$B$2:$B$30</c:f>
              <c:numCache>
                <c:formatCode>General</c:formatCode>
                <c:ptCount val="29"/>
                <c:pt idx="0">
                  <c:v>251.12</c:v>
                </c:pt>
                <c:pt idx="1">
                  <c:v>272.67</c:v>
                </c:pt>
                <c:pt idx="2">
                  <c:v>282.77</c:v>
                </c:pt>
                <c:pt idx="3">
                  <c:v>293.68</c:v>
                </c:pt>
                <c:pt idx="4">
                  <c:v>327.63</c:v>
                </c:pt>
                <c:pt idx="5">
                  <c:v>383.69</c:v>
                </c:pt>
                <c:pt idx="6">
                  <c:v>414.04</c:v>
                </c:pt>
                <c:pt idx="7">
                  <c:v>455.27</c:v>
                </c:pt>
                <c:pt idx="8">
                  <c:v>526.97</c:v>
                </c:pt>
                <c:pt idx="9">
                  <c:v>529.35</c:v>
                </c:pt>
                <c:pt idx="10">
                  <c:v>576.86</c:v>
                </c:pt>
                <c:pt idx="11">
                  <c:v>612.57000000000005</c:v>
                </c:pt>
                <c:pt idx="12">
                  <c:v>618.78</c:v>
                </c:pt>
                <c:pt idx="13">
                  <c:v>610.29</c:v>
                </c:pt>
                <c:pt idx="14">
                  <c:v>640.44000000000005</c:v>
                </c:pt>
                <c:pt idx="15">
                  <c:v>673.4</c:v>
                </c:pt>
                <c:pt idx="16">
                  <c:v>674.73</c:v>
                </c:pt>
                <c:pt idx="17">
                  <c:v>628.64</c:v>
                </c:pt>
                <c:pt idx="18">
                  <c:v>673.7</c:v>
                </c:pt>
                <c:pt idx="19">
                  <c:v>728.25</c:v>
                </c:pt>
                <c:pt idx="20">
                  <c:v>753.89</c:v>
                </c:pt>
                <c:pt idx="21">
                  <c:v>768.83</c:v>
                </c:pt>
                <c:pt idx="22">
                  <c:v>780.06</c:v>
                </c:pt>
                <c:pt idx="23">
                  <c:v>763.73</c:v>
                </c:pt>
                <c:pt idx="24">
                  <c:v>788.53</c:v>
                </c:pt>
                <c:pt idx="25">
                  <c:v>781.99</c:v>
                </c:pt>
                <c:pt idx="26">
                  <c:v>787.22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80-477C-BA11-DE910EB5530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Canada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Data!$A$2:$A$30</c:f>
              <c:numCache>
                <c:formatCode>General</c:formatCode>
                <c:ptCount val="2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</c:numCache>
            </c:numRef>
          </c:cat>
          <c:val>
            <c:numRef>
              <c:f>Data!$C$2:$C$30</c:f>
              <c:numCache>
                <c:formatCode>General</c:formatCode>
                <c:ptCount val="29"/>
                <c:pt idx="0">
                  <c:v>35.880000000000003</c:v>
                </c:pt>
                <c:pt idx="1">
                  <c:v>37.799999999999997</c:v>
                </c:pt>
                <c:pt idx="2">
                  <c:v>36.17</c:v>
                </c:pt>
                <c:pt idx="3">
                  <c:v>46.22</c:v>
                </c:pt>
                <c:pt idx="4">
                  <c:v>49.26</c:v>
                </c:pt>
                <c:pt idx="5">
                  <c:v>57.1</c:v>
                </c:pt>
                <c:pt idx="6">
                  <c:v>67.23</c:v>
                </c:pt>
                <c:pt idx="7">
                  <c:v>72.89</c:v>
                </c:pt>
                <c:pt idx="8">
                  <c:v>78.180000000000007</c:v>
                </c:pt>
                <c:pt idx="9">
                  <c:v>75.349999999999994</c:v>
                </c:pt>
                <c:pt idx="10">
                  <c:v>69.239999999999995</c:v>
                </c:pt>
                <c:pt idx="11">
                  <c:v>80.680000000000007</c:v>
                </c:pt>
                <c:pt idx="12">
                  <c:v>76.55</c:v>
                </c:pt>
                <c:pt idx="13">
                  <c:v>90.08</c:v>
                </c:pt>
                <c:pt idx="14">
                  <c:v>102.44</c:v>
                </c:pt>
                <c:pt idx="15">
                  <c:v>92.95</c:v>
                </c:pt>
                <c:pt idx="16">
                  <c:v>88.13</c:v>
                </c:pt>
                <c:pt idx="17">
                  <c:v>77.86</c:v>
                </c:pt>
                <c:pt idx="18">
                  <c:v>67.739999999999995</c:v>
                </c:pt>
                <c:pt idx="19">
                  <c:v>69.819999999999993</c:v>
                </c:pt>
                <c:pt idx="20">
                  <c:v>69.16</c:v>
                </c:pt>
                <c:pt idx="21">
                  <c:v>72.86</c:v>
                </c:pt>
                <c:pt idx="22">
                  <c:v>71.75</c:v>
                </c:pt>
                <c:pt idx="23">
                  <c:v>71.150000000000006</c:v>
                </c:pt>
                <c:pt idx="24">
                  <c:v>85.87</c:v>
                </c:pt>
                <c:pt idx="25">
                  <c:v>87.44</c:v>
                </c:pt>
                <c:pt idx="26">
                  <c:v>93.07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80-477C-BA11-DE910EB55306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France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Data!$A$2:$A$30</c:f>
              <c:numCache>
                <c:formatCode>General</c:formatCode>
                <c:ptCount val="29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</c:numCache>
            </c:numRef>
          </c:cat>
          <c:val>
            <c:numRef>
              <c:f>Data!$D$2:$D$30</c:f>
              <c:numCache>
                <c:formatCode>General</c:formatCode>
                <c:ptCount val="29"/>
                <c:pt idx="0">
                  <c:v>63.42</c:v>
                </c:pt>
                <c:pt idx="1">
                  <c:v>99.24</c:v>
                </c:pt>
                <c:pt idx="2">
                  <c:v>102.63</c:v>
                </c:pt>
                <c:pt idx="3">
                  <c:v>135.99</c:v>
                </c:pt>
                <c:pt idx="4">
                  <c:v>180.47</c:v>
                </c:pt>
                <c:pt idx="5">
                  <c:v>211.19</c:v>
                </c:pt>
                <c:pt idx="6">
                  <c:v>239.56</c:v>
                </c:pt>
                <c:pt idx="7">
                  <c:v>249.27</c:v>
                </c:pt>
                <c:pt idx="8">
                  <c:v>260.29000000000002</c:v>
                </c:pt>
                <c:pt idx="9">
                  <c:v>288.72000000000003</c:v>
                </c:pt>
                <c:pt idx="10">
                  <c:v>298.38</c:v>
                </c:pt>
                <c:pt idx="11">
                  <c:v>314.77</c:v>
                </c:pt>
                <c:pt idx="12">
                  <c:v>321.52</c:v>
                </c:pt>
                <c:pt idx="13">
                  <c:v>349.78</c:v>
                </c:pt>
                <c:pt idx="14">
                  <c:v>341.98</c:v>
                </c:pt>
                <c:pt idx="15">
                  <c:v>358.37</c:v>
                </c:pt>
                <c:pt idx="16">
                  <c:v>377.47</c:v>
                </c:pt>
                <c:pt idx="17">
                  <c:v>375.71</c:v>
                </c:pt>
                <c:pt idx="18">
                  <c:v>368.59</c:v>
                </c:pt>
                <c:pt idx="19">
                  <c:v>374.53</c:v>
                </c:pt>
                <c:pt idx="20">
                  <c:v>394.4</c:v>
                </c:pt>
                <c:pt idx="21">
                  <c:v>400.02</c:v>
                </c:pt>
                <c:pt idx="22">
                  <c:v>414.92</c:v>
                </c:pt>
                <c:pt idx="23">
                  <c:v>419.02</c:v>
                </c:pt>
                <c:pt idx="24">
                  <c:v>425.83</c:v>
                </c:pt>
                <c:pt idx="25">
                  <c:v>428.95</c:v>
                </c:pt>
                <c:pt idx="26">
                  <c:v>427.68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80-477C-BA11-DE910EB55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434431"/>
        <c:axId val="1873572319"/>
      </c:lineChart>
      <c:catAx>
        <c:axId val="129843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572319"/>
        <c:crosses val="autoZero"/>
        <c:auto val="1"/>
        <c:lblAlgn val="ctr"/>
        <c:lblOffset val="100"/>
        <c:noMultiLvlLbl val="0"/>
      </c:catAx>
      <c:valAx>
        <c:axId val="187357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3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vs.</a:t>
            </a:r>
          </a:p>
          <a:p>
            <a:pPr>
              <a:defRPr/>
            </a:pPr>
            <a:r>
              <a:rPr lang="en-US" baseline="0"/>
              <a:t>Linear Trend Forecasts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US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Data!$B$2:$B$31</c:f>
              <c:numCache>
                <c:formatCode>General</c:formatCode>
                <c:ptCount val="30"/>
                <c:pt idx="0">
                  <c:v>251.12</c:v>
                </c:pt>
                <c:pt idx="1">
                  <c:v>272.67</c:v>
                </c:pt>
                <c:pt idx="2">
                  <c:v>282.77</c:v>
                </c:pt>
                <c:pt idx="3">
                  <c:v>293.68</c:v>
                </c:pt>
                <c:pt idx="4">
                  <c:v>327.63</c:v>
                </c:pt>
                <c:pt idx="5">
                  <c:v>383.69</c:v>
                </c:pt>
                <c:pt idx="6">
                  <c:v>414.04</c:v>
                </c:pt>
                <c:pt idx="7">
                  <c:v>455.27</c:v>
                </c:pt>
                <c:pt idx="8">
                  <c:v>526.97</c:v>
                </c:pt>
                <c:pt idx="9">
                  <c:v>529.35</c:v>
                </c:pt>
                <c:pt idx="10">
                  <c:v>576.86</c:v>
                </c:pt>
                <c:pt idx="11">
                  <c:v>612.57000000000005</c:v>
                </c:pt>
                <c:pt idx="12">
                  <c:v>618.78</c:v>
                </c:pt>
                <c:pt idx="13">
                  <c:v>610.29</c:v>
                </c:pt>
                <c:pt idx="14">
                  <c:v>640.44000000000005</c:v>
                </c:pt>
                <c:pt idx="15">
                  <c:v>673.4</c:v>
                </c:pt>
                <c:pt idx="16">
                  <c:v>674.73</c:v>
                </c:pt>
                <c:pt idx="17">
                  <c:v>628.64</c:v>
                </c:pt>
                <c:pt idx="18">
                  <c:v>673.7</c:v>
                </c:pt>
                <c:pt idx="19">
                  <c:v>728.25</c:v>
                </c:pt>
                <c:pt idx="20">
                  <c:v>753.89</c:v>
                </c:pt>
                <c:pt idx="21">
                  <c:v>768.83</c:v>
                </c:pt>
                <c:pt idx="22">
                  <c:v>780.06</c:v>
                </c:pt>
                <c:pt idx="23">
                  <c:v>763.73</c:v>
                </c:pt>
                <c:pt idx="24">
                  <c:v>788.53</c:v>
                </c:pt>
                <c:pt idx="25">
                  <c:v>781.99</c:v>
                </c:pt>
                <c:pt idx="26">
                  <c:v>787.22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A-420A-87D9-62A3CC77BDEB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Canada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Data!$C$2:$C$31</c:f>
              <c:numCache>
                <c:formatCode>General</c:formatCode>
                <c:ptCount val="30"/>
                <c:pt idx="0">
                  <c:v>35.880000000000003</c:v>
                </c:pt>
                <c:pt idx="1">
                  <c:v>37.799999999999997</c:v>
                </c:pt>
                <c:pt idx="2">
                  <c:v>36.17</c:v>
                </c:pt>
                <c:pt idx="3">
                  <c:v>46.22</c:v>
                </c:pt>
                <c:pt idx="4">
                  <c:v>49.26</c:v>
                </c:pt>
                <c:pt idx="5">
                  <c:v>57.1</c:v>
                </c:pt>
                <c:pt idx="6">
                  <c:v>67.23</c:v>
                </c:pt>
                <c:pt idx="7">
                  <c:v>72.89</c:v>
                </c:pt>
                <c:pt idx="8">
                  <c:v>78.180000000000007</c:v>
                </c:pt>
                <c:pt idx="9">
                  <c:v>75.349999999999994</c:v>
                </c:pt>
                <c:pt idx="10">
                  <c:v>69.239999999999995</c:v>
                </c:pt>
                <c:pt idx="11">
                  <c:v>80.680000000000007</c:v>
                </c:pt>
                <c:pt idx="12">
                  <c:v>76.55</c:v>
                </c:pt>
                <c:pt idx="13">
                  <c:v>90.08</c:v>
                </c:pt>
                <c:pt idx="14">
                  <c:v>102.44</c:v>
                </c:pt>
                <c:pt idx="15">
                  <c:v>92.95</c:v>
                </c:pt>
                <c:pt idx="16">
                  <c:v>88.13</c:v>
                </c:pt>
                <c:pt idx="17">
                  <c:v>77.86</c:v>
                </c:pt>
                <c:pt idx="18">
                  <c:v>67.739999999999995</c:v>
                </c:pt>
                <c:pt idx="19">
                  <c:v>69.819999999999993</c:v>
                </c:pt>
                <c:pt idx="20">
                  <c:v>69.16</c:v>
                </c:pt>
                <c:pt idx="21">
                  <c:v>72.86</c:v>
                </c:pt>
                <c:pt idx="22">
                  <c:v>71.75</c:v>
                </c:pt>
                <c:pt idx="23">
                  <c:v>71.150000000000006</c:v>
                </c:pt>
                <c:pt idx="24">
                  <c:v>85.87</c:v>
                </c:pt>
                <c:pt idx="25">
                  <c:v>87.44</c:v>
                </c:pt>
                <c:pt idx="26">
                  <c:v>93.07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FA-420A-87D9-62A3CC77BDEB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France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63.42</c:v>
                </c:pt>
                <c:pt idx="1">
                  <c:v>99.24</c:v>
                </c:pt>
                <c:pt idx="2">
                  <c:v>102.63</c:v>
                </c:pt>
                <c:pt idx="3">
                  <c:v>135.99</c:v>
                </c:pt>
                <c:pt idx="4">
                  <c:v>180.47</c:v>
                </c:pt>
                <c:pt idx="5">
                  <c:v>211.19</c:v>
                </c:pt>
                <c:pt idx="6">
                  <c:v>239.56</c:v>
                </c:pt>
                <c:pt idx="7">
                  <c:v>249.27</c:v>
                </c:pt>
                <c:pt idx="8">
                  <c:v>260.29000000000002</c:v>
                </c:pt>
                <c:pt idx="9">
                  <c:v>288.72000000000003</c:v>
                </c:pt>
                <c:pt idx="10">
                  <c:v>298.38</c:v>
                </c:pt>
                <c:pt idx="11">
                  <c:v>314.77</c:v>
                </c:pt>
                <c:pt idx="12">
                  <c:v>321.52</c:v>
                </c:pt>
                <c:pt idx="13">
                  <c:v>349.78</c:v>
                </c:pt>
                <c:pt idx="14">
                  <c:v>341.98</c:v>
                </c:pt>
                <c:pt idx="15">
                  <c:v>358.37</c:v>
                </c:pt>
                <c:pt idx="16">
                  <c:v>377.47</c:v>
                </c:pt>
                <c:pt idx="17">
                  <c:v>375.71</c:v>
                </c:pt>
                <c:pt idx="18">
                  <c:v>368.59</c:v>
                </c:pt>
                <c:pt idx="19">
                  <c:v>374.53</c:v>
                </c:pt>
                <c:pt idx="20">
                  <c:v>394.4</c:v>
                </c:pt>
                <c:pt idx="21">
                  <c:v>400.02</c:v>
                </c:pt>
                <c:pt idx="22">
                  <c:v>414.92</c:v>
                </c:pt>
                <c:pt idx="23">
                  <c:v>419.02</c:v>
                </c:pt>
                <c:pt idx="24">
                  <c:v>425.83</c:v>
                </c:pt>
                <c:pt idx="25">
                  <c:v>428.95</c:v>
                </c:pt>
                <c:pt idx="26">
                  <c:v>427.68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FA-420A-87D9-62A3CC77BDEB}"/>
            </c:ext>
          </c:extLst>
        </c:ser>
        <c:ser>
          <c:idx val="3"/>
          <c:order val="3"/>
          <c:tx>
            <c:strRef>
              <c:f>Data!$G$1</c:f>
              <c:strCache>
                <c:ptCount val="1"/>
                <c:pt idx="0">
                  <c:v>US-forecast LINEAR TREND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sysDash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Data!$G$2:$G$31</c:f>
              <c:numCache>
                <c:formatCode>General</c:formatCode>
                <c:ptCount val="30"/>
                <c:pt idx="0">
                  <c:v>291.37492063492056</c:v>
                </c:pt>
                <c:pt idx="1">
                  <c:v>313.40334554334549</c:v>
                </c:pt>
                <c:pt idx="2">
                  <c:v>335.43177045177038</c:v>
                </c:pt>
                <c:pt idx="3">
                  <c:v>357.46019536019526</c:v>
                </c:pt>
                <c:pt idx="4">
                  <c:v>379.4886202686202</c:v>
                </c:pt>
                <c:pt idx="5">
                  <c:v>401.51704517704508</c:v>
                </c:pt>
                <c:pt idx="6">
                  <c:v>423.54547008547001</c:v>
                </c:pt>
                <c:pt idx="7">
                  <c:v>445.5738949938949</c:v>
                </c:pt>
                <c:pt idx="8">
                  <c:v>467.60231990231978</c:v>
                </c:pt>
                <c:pt idx="9">
                  <c:v>489.63074481074472</c:v>
                </c:pt>
                <c:pt idx="10">
                  <c:v>511.6591697191696</c:v>
                </c:pt>
                <c:pt idx="11">
                  <c:v>533.68759462759454</c:v>
                </c:pt>
                <c:pt idx="12">
                  <c:v>555.71601953601942</c:v>
                </c:pt>
                <c:pt idx="13">
                  <c:v>577.7444444444443</c:v>
                </c:pt>
                <c:pt idx="14">
                  <c:v>599.77286935286929</c:v>
                </c:pt>
                <c:pt idx="15">
                  <c:v>621.80129426129406</c:v>
                </c:pt>
                <c:pt idx="16">
                  <c:v>643.82971916971906</c:v>
                </c:pt>
                <c:pt idx="17">
                  <c:v>665.85814407814394</c:v>
                </c:pt>
                <c:pt idx="18">
                  <c:v>687.88656898656882</c:v>
                </c:pt>
                <c:pt idx="19">
                  <c:v>709.91499389499381</c:v>
                </c:pt>
                <c:pt idx="20">
                  <c:v>731.94341880341858</c:v>
                </c:pt>
                <c:pt idx="21">
                  <c:v>753.97184371184358</c:v>
                </c:pt>
                <c:pt idx="22">
                  <c:v>776.00026862026846</c:v>
                </c:pt>
                <c:pt idx="23">
                  <c:v>798.02869352869334</c:v>
                </c:pt>
                <c:pt idx="24">
                  <c:v>820.05711843711833</c:v>
                </c:pt>
                <c:pt idx="25">
                  <c:v>842.0855433455431</c:v>
                </c:pt>
                <c:pt idx="26">
                  <c:v>864.1139682539681</c:v>
                </c:pt>
                <c:pt idx="27">
                  <c:v>886.14239316239286</c:v>
                </c:pt>
                <c:pt idx="28">
                  <c:v>908.17081807081786</c:v>
                </c:pt>
                <c:pt idx="29">
                  <c:v>930.19924297924285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FA-420A-87D9-62A3CC77BDEB}"/>
            </c:ext>
          </c:extLst>
        </c:ser>
        <c:ser>
          <c:idx val="4"/>
          <c:order val="4"/>
          <c:tx>
            <c:strRef>
              <c:f>Data!$H$1</c:f>
              <c:strCache>
                <c:ptCount val="1"/>
                <c:pt idx="0">
                  <c:v>CANADA-forecast LINEAR TREND</c:v>
                </c:pt>
              </c:strCache>
            </c:strRef>
          </c:tx>
          <c:spPr>
            <a:ln w="34925" cap="rnd">
              <a:solidFill>
                <a:schemeClr val="accent5"/>
              </a:solidFill>
              <a:prstDash val="sysDash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Data!$H$2:$H$31</c:f>
              <c:numCache>
                <c:formatCode>General</c:formatCode>
                <c:ptCount val="30"/>
                <c:pt idx="0">
                  <c:v>51.188280423280418</c:v>
                </c:pt>
                <c:pt idx="1">
                  <c:v>52.728982498982489</c:v>
                </c:pt>
                <c:pt idx="2">
                  <c:v>54.269684574684568</c:v>
                </c:pt>
                <c:pt idx="3">
                  <c:v>55.810386650386647</c:v>
                </c:pt>
                <c:pt idx="4">
                  <c:v>57.351088726088719</c:v>
                </c:pt>
                <c:pt idx="5">
                  <c:v>58.891790801790798</c:v>
                </c:pt>
                <c:pt idx="6">
                  <c:v>60.432492877492876</c:v>
                </c:pt>
                <c:pt idx="7">
                  <c:v>61.973194953194948</c:v>
                </c:pt>
                <c:pt idx="8">
                  <c:v>63.51389702889702</c:v>
                </c:pt>
                <c:pt idx="9">
                  <c:v>65.054599104599106</c:v>
                </c:pt>
                <c:pt idx="10">
                  <c:v>66.595301180301178</c:v>
                </c:pt>
                <c:pt idx="11">
                  <c:v>68.136003256003249</c:v>
                </c:pt>
                <c:pt idx="12">
                  <c:v>69.676705331705335</c:v>
                </c:pt>
                <c:pt idx="13">
                  <c:v>71.217407407407407</c:v>
                </c:pt>
                <c:pt idx="14">
                  <c:v>72.758109483109479</c:v>
                </c:pt>
                <c:pt idx="15">
                  <c:v>74.298811558811565</c:v>
                </c:pt>
                <c:pt idx="16">
                  <c:v>75.839513634513636</c:v>
                </c:pt>
                <c:pt idx="17">
                  <c:v>77.380215710215708</c:v>
                </c:pt>
                <c:pt idx="18">
                  <c:v>78.920917785917794</c:v>
                </c:pt>
                <c:pt idx="19">
                  <c:v>80.461619861619866</c:v>
                </c:pt>
                <c:pt idx="20">
                  <c:v>82.002321937321938</c:v>
                </c:pt>
                <c:pt idx="21">
                  <c:v>83.543024013024024</c:v>
                </c:pt>
                <c:pt idx="22">
                  <c:v>85.083726088726081</c:v>
                </c:pt>
                <c:pt idx="23">
                  <c:v>86.624428164428167</c:v>
                </c:pt>
                <c:pt idx="24">
                  <c:v>88.165130240130253</c:v>
                </c:pt>
                <c:pt idx="25">
                  <c:v>89.705832315832311</c:v>
                </c:pt>
                <c:pt idx="26">
                  <c:v>91.246534391534396</c:v>
                </c:pt>
                <c:pt idx="27">
                  <c:v>92.787236467236482</c:v>
                </c:pt>
                <c:pt idx="28">
                  <c:v>94.32793854293854</c:v>
                </c:pt>
                <c:pt idx="29">
                  <c:v>95.868640618640626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FA-420A-87D9-62A3CC77BDEB}"/>
            </c:ext>
          </c:extLst>
        </c:ser>
        <c:ser>
          <c:idx val="5"/>
          <c:order val="5"/>
          <c:tx>
            <c:strRef>
              <c:f>Data!$I$1</c:f>
              <c:strCache>
                <c:ptCount val="1"/>
                <c:pt idx="0">
                  <c:v>FRANCE-forecast LINEAR TREND</c:v>
                </c:pt>
              </c:strCache>
            </c:strRef>
          </c:tx>
          <c:spPr>
            <a:ln w="34925" cap="rnd">
              <a:solidFill>
                <a:schemeClr val="accent6"/>
              </a:solidFill>
              <a:prstDash val="sysDash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Data!$I$2:$I$31</c:f>
              <c:numCache>
                <c:formatCode>General</c:formatCode>
                <c:ptCount val="30"/>
                <c:pt idx="0">
                  <c:v>131.78317460317464</c:v>
                </c:pt>
                <c:pt idx="1">
                  <c:v>145.07250305250309</c:v>
                </c:pt>
                <c:pt idx="2">
                  <c:v>158.36183150183155</c:v>
                </c:pt>
                <c:pt idx="3">
                  <c:v>171.65115995115997</c:v>
                </c:pt>
                <c:pt idx="4">
                  <c:v>184.94048840048842</c:v>
                </c:pt>
                <c:pt idx="5">
                  <c:v>198.22981684981687</c:v>
                </c:pt>
                <c:pt idx="6">
                  <c:v>211.51914529914529</c:v>
                </c:pt>
                <c:pt idx="7">
                  <c:v>224.80847374847377</c:v>
                </c:pt>
                <c:pt idx="8">
                  <c:v>238.0978021978022</c:v>
                </c:pt>
                <c:pt idx="9">
                  <c:v>251.38713064713065</c:v>
                </c:pt>
                <c:pt idx="10">
                  <c:v>264.6764590964591</c:v>
                </c:pt>
                <c:pt idx="11">
                  <c:v>277.96578754578752</c:v>
                </c:pt>
                <c:pt idx="12">
                  <c:v>291.255115995116</c:v>
                </c:pt>
                <c:pt idx="13">
                  <c:v>304.54444444444442</c:v>
                </c:pt>
                <c:pt idx="14">
                  <c:v>317.8337728937729</c:v>
                </c:pt>
                <c:pt idx="15">
                  <c:v>331.12310134310133</c:v>
                </c:pt>
                <c:pt idx="16">
                  <c:v>344.41242979242975</c:v>
                </c:pt>
                <c:pt idx="17">
                  <c:v>357.70175824175823</c:v>
                </c:pt>
                <c:pt idx="18">
                  <c:v>370.99108669108665</c:v>
                </c:pt>
                <c:pt idx="19">
                  <c:v>384.28041514041513</c:v>
                </c:pt>
                <c:pt idx="20">
                  <c:v>397.56974358974355</c:v>
                </c:pt>
                <c:pt idx="21">
                  <c:v>410.85907203907198</c:v>
                </c:pt>
                <c:pt idx="22">
                  <c:v>424.1484004884004</c:v>
                </c:pt>
                <c:pt idx="23">
                  <c:v>437.43772893772893</c:v>
                </c:pt>
                <c:pt idx="24">
                  <c:v>450.72705738705736</c:v>
                </c:pt>
                <c:pt idx="25">
                  <c:v>464.01638583638578</c:v>
                </c:pt>
                <c:pt idx="26">
                  <c:v>477.3057142857142</c:v>
                </c:pt>
                <c:pt idx="27">
                  <c:v>490.59504273504263</c:v>
                </c:pt>
                <c:pt idx="28">
                  <c:v>503.88437118437116</c:v>
                </c:pt>
                <c:pt idx="29">
                  <c:v>517.17369963369958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FA-420A-87D9-62A3CC77B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8631519"/>
        <c:axId val="1820008031"/>
      </c:lineChart>
      <c:catAx>
        <c:axId val="161863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008031"/>
        <c:crosses val="autoZero"/>
        <c:auto val="1"/>
        <c:lblAlgn val="ctr"/>
        <c:lblOffset val="100"/>
        <c:noMultiLvlLbl val="0"/>
      </c:catAx>
      <c:valAx>
        <c:axId val="182000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63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QUADRATIC</a:t>
            </a:r>
            <a:r>
              <a:rPr lang="en-US" baseline="0"/>
              <a:t> TREND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US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Data!$B$2:$B$31</c:f>
              <c:numCache>
                <c:formatCode>General</c:formatCode>
                <c:ptCount val="30"/>
                <c:pt idx="0">
                  <c:v>251.12</c:v>
                </c:pt>
                <c:pt idx="1">
                  <c:v>272.67</c:v>
                </c:pt>
                <c:pt idx="2">
                  <c:v>282.77</c:v>
                </c:pt>
                <c:pt idx="3">
                  <c:v>293.68</c:v>
                </c:pt>
                <c:pt idx="4">
                  <c:v>327.63</c:v>
                </c:pt>
                <c:pt idx="5">
                  <c:v>383.69</c:v>
                </c:pt>
                <c:pt idx="6">
                  <c:v>414.04</c:v>
                </c:pt>
                <c:pt idx="7">
                  <c:v>455.27</c:v>
                </c:pt>
                <c:pt idx="8">
                  <c:v>526.97</c:v>
                </c:pt>
                <c:pt idx="9">
                  <c:v>529.35</c:v>
                </c:pt>
                <c:pt idx="10">
                  <c:v>576.86</c:v>
                </c:pt>
                <c:pt idx="11">
                  <c:v>612.57000000000005</c:v>
                </c:pt>
                <c:pt idx="12">
                  <c:v>618.78</c:v>
                </c:pt>
                <c:pt idx="13">
                  <c:v>610.29</c:v>
                </c:pt>
                <c:pt idx="14">
                  <c:v>640.44000000000005</c:v>
                </c:pt>
                <c:pt idx="15">
                  <c:v>673.4</c:v>
                </c:pt>
                <c:pt idx="16">
                  <c:v>674.73</c:v>
                </c:pt>
                <c:pt idx="17">
                  <c:v>628.64</c:v>
                </c:pt>
                <c:pt idx="18">
                  <c:v>673.7</c:v>
                </c:pt>
                <c:pt idx="19">
                  <c:v>728.25</c:v>
                </c:pt>
                <c:pt idx="20">
                  <c:v>753.89</c:v>
                </c:pt>
                <c:pt idx="21">
                  <c:v>768.83</c:v>
                </c:pt>
                <c:pt idx="22">
                  <c:v>780.06</c:v>
                </c:pt>
                <c:pt idx="23">
                  <c:v>763.73</c:v>
                </c:pt>
                <c:pt idx="24">
                  <c:v>788.53</c:v>
                </c:pt>
                <c:pt idx="25">
                  <c:v>781.99</c:v>
                </c:pt>
                <c:pt idx="26">
                  <c:v>787.22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A8-47E0-A889-AE85D4C5E08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Canada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Data!$C$2:$C$31</c:f>
              <c:numCache>
                <c:formatCode>General</c:formatCode>
                <c:ptCount val="30"/>
                <c:pt idx="0">
                  <c:v>35.880000000000003</c:v>
                </c:pt>
                <c:pt idx="1">
                  <c:v>37.799999999999997</c:v>
                </c:pt>
                <c:pt idx="2">
                  <c:v>36.17</c:v>
                </c:pt>
                <c:pt idx="3">
                  <c:v>46.22</c:v>
                </c:pt>
                <c:pt idx="4">
                  <c:v>49.26</c:v>
                </c:pt>
                <c:pt idx="5">
                  <c:v>57.1</c:v>
                </c:pt>
                <c:pt idx="6">
                  <c:v>67.23</c:v>
                </c:pt>
                <c:pt idx="7">
                  <c:v>72.89</c:v>
                </c:pt>
                <c:pt idx="8">
                  <c:v>78.180000000000007</c:v>
                </c:pt>
                <c:pt idx="9">
                  <c:v>75.349999999999994</c:v>
                </c:pt>
                <c:pt idx="10">
                  <c:v>69.239999999999995</c:v>
                </c:pt>
                <c:pt idx="11">
                  <c:v>80.680000000000007</c:v>
                </c:pt>
                <c:pt idx="12">
                  <c:v>76.55</c:v>
                </c:pt>
                <c:pt idx="13">
                  <c:v>90.08</c:v>
                </c:pt>
                <c:pt idx="14">
                  <c:v>102.44</c:v>
                </c:pt>
                <c:pt idx="15">
                  <c:v>92.95</c:v>
                </c:pt>
                <c:pt idx="16">
                  <c:v>88.13</c:v>
                </c:pt>
                <c:pt idx="17">
                  <c:v>77.86</c:v>
                </c:pt>
                <c:pt idx="18">
                  <c:v>67.739999999999995</c:v>
                </c:pt>
                <c:pt idx="19">
                  <c:v>69.819999999999993</c:v>
                </c:pt>
                <c:pt idx="20">
                  <c:v>69.16</c:v>
                </c:pt>
                <c:pt idx="21">
                  <c:v>72.86</c:v>
                </c:pt>
                <c:pt idx="22">
                  <c:v>71.75</c:v>
                </c:pt>
                <c:pt idx="23">
                  <c:v>71.150000000000006</c:v>
                </c:pt>
                <c:pt idx="24">
                  <c:v>85.87</c:v>
                </c:pt>
                <c:pt idx="25">
                  <c:v>87.44</c:v>
                </c:pt>
                <c:pt idx="26">
                  <c:v>93.07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A8-47E0-A889-AE85D4C5E08E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France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63.42</c:v>
                </c:pt>
                <c:pt idx="1">
                  <c:v>99.24</c:v>
                </c:pt>
                <c:pt idx="2">
                  <c:v>102.63</c:v>
                </c:pt>
                <c:pt idx="3">
                  <c:v>135.99</c:v>
                </c:pt>
                <c:pt idx="4">
                  <c:v>180.47</c:v>
                </c:pt>
                <c:pt idx="5">
                  <c:v>211.19</c:v>
                </c:pt>
                <c:pt idx="6">
                  <c:v>239.56</c:v>
                </c:pt>
                <c:pt idx="7">
                  <c:v>249.27</c:v>
                </c:pt>
                <c:pt idx="8">
                  <c:v>260.29000000000002</c:v>
                </c:pt>
                <c:pt idx="9">
                  <c:v>288.72000000000003</c:v>
                </c:pt>
                <c:pt idx="10">
                  <c:v>298.38</c:v>
                </c:pt>
                <c:pt idx="11">
                  <c:v>314.77</c:v>
                </c:pt>
                <c:pt idx="12">
                  <c:v>321.52</c:v>
                </c:pt>
                <c:pt idx="13">
                  <c:v>349.78</c:v>
                </c:pt>
                <c:pt idx="14">
                  <c:v>341.98</c:v>
                </c:pt>
                <c:pt idx="15">
                  <c:v>358.37</c:v>
                </c:pt>
                <c:pt idx="16">
                  <c:v>377.47</c:v>
                </c:pt>
                <c:pt idx="17">
                  <c:v>375.71</c:v>
                </c:pt>
                <c:pt idx="18">
                  <c:v>368.59</c:v>
                </c:pt>
                <c:pt idx="19">
                  <c:v>374.53</c:v>
                </c:pt>
                <c:pt idx="20">
                  <c:v>394.4</c:v>
                </c:pt>
                <c:pt idx="21">
                  <c:v>400.02</c:v>
                </c:pt>
                <c:pt idx="22">
                  <c:v>414.92</c:v>
                </c:pt>
                <c:pt idx="23">
                  <c:v>419.02</c:v>
                </c:pt>
                <c:pt idx="24">
                  <c:v>425.83</c:v>
                </c:pt>
                <c:pt idx="25">
                  <c:v>428.95</c:v>
                </c:pt>
                <c:pt idx="26">
                  <c:v>427.68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A8-47E0-A889-AE85D4C5E08E}"/>
            </c:ext>
          </c:extLst>
        </c:ser>
        <c:ser>
          <c:idx val="3"/>
          <c:order val="3"/>
          <c:tx>
            <c:strRef>
              <c:f>Data!$J$1</c:f>
              <c:strCache>
                <c:ptCount val="1"/>
                <c:pt idx="0">
                  <c:v>US-forecast QUADRATIC TREND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sysDash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Data!$J$2:$J$31</c:f>
              <c:numCache>
                <c:formatCode>General</c:formatCode>
                <c:ptCount val="30"/>
                <c:pt idx="0">
                  <c:v>217.35310892172973</c:v>
                </c:pt>
                <c:pt idx="1">
                  <c:v>256.46349037935249</c:v>
                </c:pt>
                <c:pt idx="2">
                  <c:v>294.20731531303949</c:v>
                </c:pt>
                <c:pt idx="3">
                  <c:v>330.58458372279063</c:v>
                </c:pt>
                <c:pt idx="4">
                  <c:v>365.59529560860591</c:v>
                </c:pt>
                <c:pt idx="5">
                  <c:v>399.23945097048534</c:v>
                </c:pt>
                <c:pt idx="6">
                  <c:v>431.51704980842908</c:v>
                </c:pt>
                <c:pt idx="7">
                  <c:v>462.42809212243679</c:v>
                </c:pt>
                <c:pt idx="8">
                  <c:v>491.97257791250877</c:v>
                </c:pt>
                <c:pt idx="9">
                  <c:v>520.15050717864494</c:v>
                </c:pt>
                <c:pt idx="10">
                  <c:v>546.96187992084515</c:v>
                </c:pt>
                <c:pt idx="11">
                  <c:v>572.40669613910973</c:v>
                </c:pt>
                <c:pt idx="12">
                  <c:v>596.48495583343833</c:v>
                </c:pt>
                <c:pt idx="13">
                  <c:v>619.1966590038312</c:v>
                </c:pt>
                <c:pt idx="14">
                  <c:v>640.5418056502881</c:v>
                </c:pt>
                <c:pt idx="15">
                  <c:v>660.52039577280925</c:v>
                </c:pt>
                <c:pt idx="16">
                  <c:v>679.13242937139466</c:v>
                </c:pt>
                <c:pt idx="17">
                  <c:v>696.37790644604411</c:v>
                </c:pt>
                <c:pt idx="18">
                  <c:v>712.25682699675781</c:v>
                </c:pt>
                <c:pt idx="19">
                  <c:v>726.76919102353554</c:v>
                </c:pt>
                <c:pt idx="20">
                  <c:v>739.91499852637753</c:v>
                </c:pt>
                <c:pt idx="21">
                  <c:v>751.69424950528378</c:v>
                </c:pt>
                <c:pt idx="22">
                  <c:v>762.10694396025406</c:v>
                </c:pt>
                <c:pt idx="23">
                  <c:v>771.15308189128859</c:v>
                </c:pt>
                <c:pt idx="24">
                  <c:v>778.83266329838716</c:v>
                </c:pt>
                <c:pt idx="25">
                  <c:v>785.14568818154999</c:v>
                </c:pt>
                <c:pt idx="26">
                  <c:v>790.09215654077707</c:v>
                </c:pt>
                <c:pt idx="27">
                  <c:v>793.67206837606841</c:v>
                </c:pt>
                <c:pt idx="28">
                  <c:v>795.88542368742355</c:v>
                </c:pt>
                <c:pt idx="29">
                  <c:v>796.73222247484318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A8-47E0-A889-AE85D4C5E08E}"/>
            </c:ext>
          </c:extLst>
        </c:ser>
        <c:ser>
          <c:idx val="4"/>
          <c:order val="4"/>
          <c:tx>
            <c:strRef>
              <c:f>Data!$K$1</c:f>
              <c:strCache>
                <c:ptCount val="1"/>
                <c:pt idx="0">
                  <c:v>Canada-forecast QUADRATIC TREND</c:v>
                </c:pt>
              </c:strCache>
            </c:strRef>
          </c:tx>
          <c:spPr>
            <a:ln w="34925" cap="rnd">
              <a:solidFill>
                <a:schemeClr val="accent5"/>
              </a:solidFill>
              <a:prstDash val="sysDash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Data!$K$2:$K$31</c:f>
              <c:numCache>
                <c:formatCode>General</c:formatCode>
                <c:ptCount val="30"/>
                <c:pt idx="0">
                  <c:v>34.776070060208014</c:v>
                </c:pt>
                <c:pt idx="1">
                  <c:v>40.104205296619114</c:v>
                </c:pt>
                <c:pt idx="2">
                  <c:v>45.129345880173481</c:v>
                </c:pt>
                <c:pt idx="3">
                  <c:v>49.851491810871131</c:v>
                </c:pt>
                <c:pt idx="4">
                  <c:v>54.270643088712063</c:v>
                </c:pt>
                <c:pt idx="5">
                  <c:v>58.38679971369627</c:v>
                </c:pt>
                <c:pt idx="6">
                  <c:v>62.199961685823759</c:v>
                </c:pt>
                <c:pt idx="7">
                  <c:v>65.710129005094515</c:v>
                </c:pt>
                <c:pt idx="8">
                  <c:v>68.917301671508568</c:v>
                </c:pt>
                <c:pt idx="9">
                  <c:v>71.821479685065881</c:v>
                </c:pt>
                <c:pt idx="10">
                  <c:v>74.422663045766484</c:v>
                </c:pt>
                <c:pt idx="11">
                  <c:v>76.720851753610361</c:v>
                </c:pt>
                <c:pt idx="12">
                  <c:v>78.716045808597514</c:v>
                </c:pt>
                <c:pt idx="13">
                  <c:v>80.408245210727955</c:v>
                </c:pt>
                <c:pt idx="14">
                  <c:v>81.797449960001671</c:v>
                </c:pt>
                <c:pt idx="15">
                  <c:v>82.883660056418663</c:v>
                </c:pt>
                <c:pt idx="16">
                  <c:v>83.666875499978943</c:v>
                </c:pt>
                <c:pt idx="17">
                  <c:v>84.147096290682484</c:v>
                </c:pt>
                <c:pt idx="18">
                  <c:v>84.324322428529314</c:v>
                </c:pt>
                <c:pt idx="19">
                  <c:v>84.198553913519419</c:v>
                </c:pt>
                <c:pt idx="20">
                  <c:v>83.769790745652799</c:v>
                </c:pt>
                <c:pt idx="21">
                  <c:v>83.038032924929468</c:v>
                </c:pt>
                <c:pt idx="22">
                  <c:v>82.003280451349426</c:v>
                </c:pt>
                <c:pt idx="23">
                  <c:v>80.665533324912644</c:v>
                </c:pt>
                <c:pt idx="24">
                  <c:v>79.024791545619124</c:v>
                </c:pt>
                <c:pt idx="25">
                  <c:v>77.081055113468906</c:v>
                </c:pt>
                <c:pt idx="26">
                  <c:v>74.834324028461964</c:v>
                </c:pt>
                <c:pt idx="27">
                  <c:v>72.284598290598311</c:v>
                </c:pt>
                <c:pt idx="28">
                  <c:v>69.431877899877932</c:v>
                </c:pt>
                <c:pt idx="29">
                  <c:v>66.2761628563008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A8-47E0-A889-AE85D4C5E08E}"/>
            </c:ext>
          </c:extLst>
        </c:ser>
        <c:ser>
          <c:idx val="5"/>
          <c:order val="5"/>
          <c:tx>
            <c:strRef>
              <c:f>Data!$L$1</c:f>
              <c:strCache>
                <c:ptCount val="1"/>
                <c:pt idx="0">
                  <c:v>France-forecast QUADRATIC TREND</c:v>
                </c:pt>
              </c:strCache>
            </c:strRef>
          </c:tx>
          <c:spPr>
            <a:ln w="34925" cap="rnd">
              <a:solidFill>
                <a:schemeClr val="accent6"/>
              </a:solidFill>
              <a:prstDash val="sysDash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Data!$A$2:$A$31</c:f>
              <c:numCache>
                <c:formatCode>General</c:formatCode>
                <c:ptCount val="3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</c:numCache>
            </c:numRef>
          </c:cat>
          <c:val>
            <c:numRef>
              <c:f>Data!$L$2:$L$31</c:f>
              <c:numCache>
                <c:formatCode>General</c:formatCode>
                <c:ptCount val="30"/>
                <c:pt idx="0">
                  <c:v>72.002906403940955</c:v>
                </c:pt>
                <c:pt idx="1">
                  <c:v>99.087681360784842</c:v>
                </c:pt>
                <c:pt idx="2">
                  <c:v>125.06882059702751</c:v>
                </c:pt>
                <c:pt idx="3">
                  <c:v>149.94632411266895</c:v>
                </c:pt>
                <c:pt idx="4">
                  <c:v>173.72019190770914</c:v>
                </c:pt>
                <c:pt idx="5">
                  <c:v>196.39042398214809</c:v>
                </c:pt>
                <c:pt idx="6">
                  <c:v>217.95702033598582</c:v>
                </c:pt>
                <c:pt idx="7">
                  <c:v>238.41998096922231</c:v>
                </c:pt>
                <c:pt idx="8">
                  <c:v>257.77930588185757</c:v>
                </c:pt>
                <c:pt idx="9">
                  <c:v>276.03499507389159</c:v>
                </c:pt>
                <c:pt idx="10">
                  <c:v>293.18704854532433</c:v>
                </c:pt>
                <c:pt idx="11">
                  <c:v>309.23546629615589</c:v>
                </c:pt>
                <c:pt idx="12">
                  <c:v>324.18024832638622</c:v>
                </c:pt>
                <c:pt idx="13">
                  <c:v>338.02139463601526</c:v>
                </c:pt>
                <c:pt idx="14">
                  <c:v>350.75890522504312</c:v>
                </c:pt>
                <c:pt idx="15">
                  <c:v>362.3927800934697</c:v>
                </c:pt>
                <c:pt idx="16">
                  <c:v>372.92301924129504</c:v>
                </c:pt>
                <c:pt idx="17">
                  <c:v>382.34962266851915</c:v>
                </c:pt>
                <c:pt idx="18">
                  <c:v>390.67259037514202</c:v>
                </c:pt>
                <c:pt idx="19">
                  <c:v>397.89192236116378</c:v>
                </c:pt>
                <c:pt idx="20">
                  <c:v>404.00761862658408</c:v>
                </c:pt>
                <c:pt idx="21">
                  <c:v>409.01967917140331</c:v>
                </c:pt>
                <c:pt idx="22">
                  <c:v>412.92810399562126</c:v>
                </c:pt>
                <c:pt idx="23">
                  <c:v>415.73289309923791</c:v>
                </c:pt>
                <c:pt idx="24">
                  <c:v>417.43404648225339</c:v>
                </c:pt>
                <c:pt idx="25">
                  <c:v>418.0315641446677</c:v>
                </c:pt>
                <c:pt idx="26">
                  <c:v>417.52544608648071</c:v>
                </c:pt>
                <c:pt idx="27">
                  <c:v>415.91569230769244</c:v>
                </c:pt>
                <c:pt idx="28">
                  <c:v>413.20230280830299</c:v>
                </c:pt>
                <c:pt idx="29">
                  <c:v>409.38527758831231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A8-47E0-A889-AE85D4C5E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623775"/>
        <c:axId val="1870188735"/>
      </c:lineChart>
      <c:catAx>
        <c:axId val="181962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188735"/>
        <c:crosses val="autoZero"/>
        <c:auto val="1"/>
        <c:lblAlgn val="ctr"/>
        <c:lblOffset val="100"/>
        <c:noMultiLvlLbl val="0"/>
      </c:catAx>
      <c:valAx>
        <c:axId val="187018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62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161985</xdr:colOff>
      <xdr:row>32</xdr:row>
      <xdr:rowOff>123452</xdr:rowOff>
    </xdr:from>
    <xdr:to>
      <xdr:col>10</xdr:col>
      <xdr:colOff>451509</xdr:colOff>
      <xdr:row>49</xdr:row>
      <xdr:rowOff>18556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39090-CCFC-8446-2453-B68126818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433508</xdr:colOff>
      <xdr:row>26</xdr:row>
      <xdr:rowOff>962</xdr:rowOff>
    </xdr:from>
    <xdr:to>
      <xdr:col>31</xdr:col>
      <xdr:colOff>304800</xdr:colOff>
      <xdr:row>62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AD37DC-5FFF-F344-8256-BEAC0E41F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102704</xdr:colOff>
      <xdr:row>27</xdr:row>
      <xdr:rowOff>147430</xdr:rowOff>
    </xdr:from>
    <xdr:to>
      <xdr:col>66</xdr:col>
      <xdr:colOff>571500</xdr:colOff>
      <xdr:row>64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FF1630-AC07-C0FE-812D-4330A0133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1"/>
  <sheetViews>
    <sheetView tabSelected="1" zoomScale="160" zoomScaleNormal="160" workbookViewId="0">
      <pane ySplit="1" topLeftCell="A2" activePane="bottomLeft" state="frozen"/>
      <selection pane="bottomLeft" activeCell="AI84" sqref="AI84"/>
    </sheetView>
  </sheetViews>
  <sheetFormatPr defaultColWidth="8.85546875" defaultRowHeight="12.75" x14ac:dyDescent="0.2"/>
  <cols>
    <col min="1" max="1" width="6.42578125" style="2" customWidth="1"/>
    <col min="2" max="2" width="7.140625" style="2" bestFit="1" customWidth="1"/>
    <col min="3" max="3" width="8" style="2" bestFit="1" customWidth="1"/>
    <col min="4" max="4" width="7.28515625" style="2" bestFit="1" customWidth="1"/>
    <col min="5" max="5" width="7" style="1" customWidth="1"/>
    <col min="6" max="6" width="9.85546875" style="1" customWidth="1"/>
    <col min="7" max="7" width="16.140625" style="2" customWidth="1"/>
    <col min="8" max="8" width="16.42578125" style="2" bestFit="1" customWidth="1"/>
    <col min="9" max="9" width="16.140625" style="2" customWidth="1"/>
    <col min="10" max="10" width="21" style="2" customWidth="1"/>
    <col min="11" max="11" width="23.85546875" style="2" customWidth="1"/>
    <col min="12" max="12" width="19.42578125" style="2" customWidth="1"/>
    <col min="13" max="42" width="8.85546875" style="2"/>
    <col min="43" max="43" width="8.85546875" style="21"/>
    <col min="44" max="16384" width="8.85546875" style="2"/>
  </cols>
  <sheetData>
    <row r="1" spans="1:73" ht="36.75" customHeight="1" thickBot="1" x14ac:dyDescent="0.25">
      <c r="A1" s="3" t="s">
        <v>0</v>
      </c>
      <c r="B1" s="10" t="s">
        <v>1</v>
      </c>
      <c r="C1" s="13" t="s">
        <v>2</v>
      </c>
      <c r="D1" s="16" t="s">
        <v>3</v>
      </c>
      <c r="E1" s="1" t="s">
        <v>4</v>
      </c>
      <c r="F1" s="1" t="s">
        <v>32</v>
      </c>
      <c r="G1" s="24" t="s">
        <v>33</v>
      </c>
      <c r="H1" s="25" t="s">
        <v>34</v>
      </c>
      <c r="I1" s="26" t="s">
        <v>35</v>
      </c>
      <c r="J1" s="27" t="s">
        <v>36</v>
      </c>
      <c r="K1" s="25" t="s">
        <v>37</v>
      </c>
      <c r="L1" s="28" t="s">
        <v>38</v>
      </c>
    </row>
    <row r="2" spans="1:73" ht="15.75" thickTop="1" x14ac:dyDescent="0.25">
      <c r="A2" s="2">
        <v>1980</v>
      </c>
      <c r="B2" s="2">
        <v>251.12</v>
      </c>
      <c r="C2" s="2">
        <v>35.880000000000003</v>
      </c>
      <c r="D2" s="2">
        <v>63.42</v>
      </c>
      <c r="E2" s="1">
        <v>1</v>
      </c>
      <c r="F2" s="1">
        <f>E2^2</f>
        <v>1</v>
      </c>
      <c r="G2" s="2">
        <f>O$18+O$19*E2</f>
        <v>291.37492063492056</v>
      </c>
      <c r="H2" s="2">
        <f>Y$18+Y$19*E2</f>
        <v>51.188280423280418</v>
      </c>
      <c r="I2" s="2">
        <f>AI$18+AI$19*E2</f>
        <v>131.78317460317464</v>
      </c>
      <c r="J2" s="2" cm="1">
        <f t="array" ref="J2">AT$18+SUMPRODUCT(TRANSPOSE(AT$19:AT$20),E2:F2)</f>
        <v>217.35310892172973</v>
      </c>
      <c r="K2" s="2" cm="1">
        <f t="array" ref="K2">BD$18+SUMPRODUCT(BD$19:BD$20,TRANSPOSE(E2:F2))</f>
        <v>34.776070060208014</v>
      </c>
      <c r="L2" s="2" cm="1">
        <f t="array" ref="L2">BN$18+SUMPRODUCT(TRANSPOSE(BN$19:BN$20),E2:F2)</f>
        <v>72.002906403940955</v>
      </c>
      <c r="N2" t="s">
        <v>5</v>
      </c>
      <c r="O2"/>
      <c r="P2"/>
      <c r="Q2"/>
      <c r="R2"/>
      <c r="S2"/>
      <c r="T2"/>
      <c r="U2"/>
      <c r="V2"/>
      <c r="X2" t="s">
        <v>5</v>
      </c>
      <c r="Y2"/>
      <c r="Z2"/>
      <c r="AA2"/>
      <c r="AB2"/>
      <c r="AC2"/>
      <c r="AD2"/>
      <c r="AE2"/>
      <c r="AF2"/>
      <c r="AH2" t="s">
        <v>5</v>
      </c>
      <c r="AI2"/>
      <c r="AJ2"/>
      <c r="AK2"/>
      <c r="AL2"/>
      <c r="AM2"/>
      <c r="AN2"/>
      <c r="AO2"/>
      <c r="AP2"/>
      <c r="AS2" t="s">
        <v>5</v>
      </c>
      <c r="AT2"/>
      <c r="AU2"/>
      <c r="AV2"/>
      <c r="AW2"/>
      <c r="AX2"/>
      <c r="AY2"/>
      <c r="AZ2"/>
      <c r="BA2"/>
      <c r="BC2" t="s">
        <v>5</v>
      </c>
      <c r="BD2"/>
      <c r="BE2"/>
      <c r="BF2"/>
      <c r="BG2"/>
      <c r="BH2"/>
      <c r="BI2"/>
      <c r="BJ2"/>
      <c r="BK2"/>
      <c r="BM2" t="s">
        <v>5</v>
      </c>
      <c r="BN2"/>
      <c r="BO2"/>
      <c r="BP2"/>
      <c r="BQ2"/>
      <c r="BR2"/>
      <c r="BS2"/>
      <c r="BT2"/>
      <c r="BU2"/>
    </row>
    <row r="3" spans="1:73" ht="15.75" thickBot="1" x14ac:dyDescent="0.3">
      <c r="A3" s="2">
        <v>1981</v>
      </c>
      <c r="B3" s="2">
        <v>272.67</v>
      </c>
      <c r="C3" s="2">
        <v>37.799999999999997</v>
      </c>
      <c r="D3" s="2">
        <v>99.24</v>
      </c>
      <c r="E3" s="1">
        <v>2</v>
      </c>
      <c r="F3" s="1">
        <f t="shared" ref="F3:F31" si="0">E3^2</f>
        <v>4</v>
      </c>
      <c r="G3" s="2">
        <f t="shared" ref="G3:G31" si="1">O$18+O$19*E3</f>
        <v>313.40334554334549</v>
      </c>
      <c r="H3" s="2">
        <f t="shared" ref="H3:H31" si="2">Y$18+Y$19*E3</f>
        <v>52.728982498982489</v>
      </c>
      <c r="I3" s="2">
        <f t="shared" ref="I3:I31" si="3">AI$18+AI$19*E3</f>
        <v>145.07250305250309</v>
      </c>
      <c r="J3" s="2" cm="1">
        <f t="array" ref="J3">AT$18+SUMPRODUCT(TRANSPOSE(AT$19:AT$20),E3:F3)</f>
        <v>256.46349037935249</v>
      </c>
      <c r="K3" s="2" cm="1">
        <f t="array" ref="K3">BD$18+SUMPRODUCT(BD$19:BD$20,TRANSPOSE(E3:F3))</f>
        <v>40.104205296619114</v>
      </c>
      <c r="L3" s="2" cm="1">
        <f t="array" ref="L3">BN$18+SUMPRODUCT(TRANSPOSE(BN$19:BN$20),E3:F3)</f>
        <v>99.087681360784842</v>
      </c>
      <c r="N3"/>
      <c r="O3"/>
      <c r="P3" s="14"/>
      <c r="Q3" s="14"/>
      <c r="R3" s="14"/>
      <c r="S3"/>
      <c r="T3"/>
      <c r="U3"/>
      <c r="V3"/>
      <c r="X3"/>
      <c r="Y3"/>
      <c r="Z3"/>
      <c r="AA3"/>
      <c r="AB3"/>
      <c r="AC3"/>
      <c r="AD3"/>
      <c r="AE3"/>
      <c r="AF3"/>
      <c r="AH3"/>
      <c r="AI3"/>
      <c r="AJ3"/>
      <c r="AK3"/>
      <c r="AL3"/>
      <c r="AM3"/>
      <c r="AN3"/>
      <c r="AO3"/>
      <c r="AP3"/>
      <c r="AS3"/>
      <c r="AT3"/>
      <c r="AU3"/>
      <c r="AV3"/>
      <c r="AW3"/>
      <c r="AX3"/>
      <c r="AY3"/>
      <c r="AZ3"/>
      <c r="BA3"/>
      <c r="BC3"/>
      <c r="BD3"/>
      <c r="BE3"/>
      <c r="BF3"/>
      <c r="BG3"/>
      <c r="BH3"/>
      <c r="BI3"/>
      <c r="BJ3"/>
      <c r="BK3"/>
      <c r="BM3"/>
      <c r="BN3"/>
      <c r="BO3"/>
      <c r="BP3"/>
      <c r="BQ3"/>
      <c r="BR3"/>
      <c r="BS3"/>
      <c r="BT3"/>
      <c r="BU3"/>
    </row>
    <row r="4" spans="1:73" ht="15" x14ac:dyDescent="0.25">
      <c r="A4" s="2">
        <v>1982</v>
      </c>
      <c r="B4" s="2">
        <v>282.77</v>
      </c>
      <c r="C4" s="2">
        <v>36.17</v>
      </c>
      <c r="D4" s="2">
        <v>102.63</v>
      </c>
      <c r="E4" s="1">
        <v>3</v>
      </c>
      <c r="F4" s="1">
        <f t="shared" si="0"/>
        <v>9</v>
      </c>
      <c r="G4" s="2">
        <f t="shared" si="1"/>
        <v>335.43177045177038</v>
      </c>
      <c r="H4" s="2">
        <f t="shared" si="2"/>
        <v>54.269684574684568</v>
      </c>
      <c r="I4" s="2">
        <f t="shared" si="3"/>
        <v>158.36183150183155</v>
      </c>
      <c r="J4" s="2" cm="1">
        <f t="array" ref="J4">AT$18+SUMPRODUCT(TRANSPOSE(AT$19:AT$20),E4:F4)</f>
        <v>294.20731531303949</v>
      </c>
      <c r="K4" s="2" cm="1">
        <f t="array" ref="K4">BD$18+SUMPRODUCT(BD$19:BD$20,TRANSPOSE(E4:F4))</f>
        <v>45.129345880173481</v>
      </c>
      <c r="L4" s="2" cm="1">
        <f t="array" ref="L4">BN$18+SUMPRODUCT(TRANSPOSE(BN$19:BN$20),E4:F4)</f>
        <v>125.06882059702751</v>
      </c>
      <c r="N4" s="7" t="s">
        <v>6</v>
      </c>
      <c r="O4" s="7"/>
      <c r="P4" s="14"/>
      <c r="Q4" s="14" t="s">
        <v>29</v>
      </c>
      <c r="R4" s="14"/>
      <c r="S4"/>
      <c r="T4"/>
      <c r="U4"/>
      <c r="V4"/>
      <c r="X4" s="7" t="s">
        <v>6</v>
      </c>
      <c r="Y4" s="7"/>
      <c r="Z4"/>
      <c r="AA4" s="15"/>
      <c r="AB4" s="15"/>
      <c r="AC4" s="15"/>
      <c r="AD4"/>
      <c r="AE4"/>
      <c r="AF4"/>
      <c r="AH4" s="7" t="s">
        <v>6</v>
      </c>
      <c r="AI4" s="7"/>
      <c r="AJ4"/>
      <c r="AK4" s="19"/>
      <c r="AL4" s="19"/>
      <c r="AM4" s="19"/>
      <c r="AN4"/>
      <c r="AO4"/>
      <c r="AP4"/>
      <c r="AS4" s="7" t="s">
        <v>6</v>
      </c>
      <c r="AT4" s="7"/>
      <c r="AU4"/>
      <c r="AV4"/>
      <c r="AW4"/>
      <c r="AX4"/>
      <c r="AY4"/>
      <c r="AZ4"/>
      <c r="BA4"/>
      <c r="BC4" s="7" t="s">
        <v>6</v>
      </c>
      <c r="BD4" s="7"/>
      <c r="BE4"/>
      <c r="BF4"/>
      <c r="BG4"/>
      <c r="BH4"/>
      <c r="BI4"/>
      <c r="BJ4"/>
      <c r="BK4"/>
      <c r="BM4" s="7" t="s">
        <v>6</v>
      </c>
      <c r="BN4" s="7"/>
      <c r="BO4"/>
      <c r="BP4"/>
      <c r="BQ4"/>
      <c r="BR4"/>
      <c r="BS4"/>
      <c r="BT4"/>
      <c r="BU4"/>
    </row>
    <row r="5" spans="1:73" ht="15" x14ac:dyDescent="0.25">
      <c r="A5" s="2">
        <v>1983</v>
      </c>
      <c r="B5" s="2">
        <v>293.68</v>
      </c>
      <c r="C5" s="2">
        <v>46.22</v>
      </c>
      <c r="D5" s="2">
        <v>135.99</v>
      </c>
      <c r="E5" s="1">
        <v>4</v>
      </c>
      <c r="F5" s="1">
        <f t="shared" si="0"/>
        <v>16</v>
      </c>
      <c r="G5" s="2">
        <f t="shared" si="1"/>
        <v>357.46019536019526</v>
      </c>
      <c r="H5" s="2">
        <f t="shared" si="2"/>
        <v>55.810386650386647</v>
      </c>
      <c r="I5" s="2">
        <f t="shared" si="3"/>
        <v>171.65115995115997</v>
      </c>
      <c r="J5" s="2" cm="1">
        <f t="array" ref="J5">AT$18+SUMPRODUCT(TRANSPOSE(AT$19:AT$20),E5:F5)</f>
        <v>330.58458372279063</v>
      </c>
      <c r="K5" s="2" cm="1">
        <f t="array" ref="K5">BD$18+SUMPRODUCT(BD$19:BD$20,TRANSPOSE(E5:F5))</f>
        <v>49.851491810871131</v>
      </c>
      <c r="L5" s="2" cm="1">
        <f t="array" ref="L5">BN$18+SUMPRODUCT(TRANSPOSE(BN$19:BN$20),E5:F5)</f>
        <v>149.94632411266895</v>
      </c>
      <c r="N5" s="4" t="s">
        <v>7</v>
      </c>
      <c r="O5" s="4">
        <v>0.96793651227684141</v>
      </c>
      <c r="P5" s="14"/>
      <c r="Q5" s="14"/>
      <c r="R5" s="14"/>
      <c r="S5"/>
      <c r="T5"/>
      <c r="U5"/>
      <c r="V5"/>
      <c r="X5" s="4" t="s">
        <v>7</v>
      </c>
      <c r="Y5" s="4">
        <v>0.6879318198879032</v>
      </c>
      <c r="Z5"/>
      <c r="AA5" s="15"/>
      <c r="AB5" s="15" t="s">
        <v>30</v>
      </c>
      <c r="AC5" s="15"/>
      <c r="AD5"/>
      <c r="AE5"/>
      <c r="AF5"/>
      <c r="AH5" s="4" t="s">
        <v>7</v>
      </c>
      <c r="AI5" s="4">
        <v>0.95520095436445818</v>
      </c>
      <c r="AJ5"/>
      <c r="AK5" s="19"/>
      <c r="AL5" s="19" t="s">
        <v>31</v>
      </c>
      <c r="AM5" s="19"/>
      <c r="AN5"/>
      <c r="AO5"/>
      <c r="AP5"/>
      <c r="AS5" s="4" t="s">
        <v>7</v>
      </c>
      <c r="AT5" s="4">
        <v>0.99018645257257532</v>
      </c>
      <c r="AU5"/>
      <c r="AV5"/>
      <c r="AW5"/>
      <c r="AX5"/>
      <c r="AY5"/>
      <c r="AZ5"/>
      <c r="BA5"/>
      <c r="BC5" s="4" t="s">
        <v>7</v>
      </c>
      <c r="BD5" s="4">
        <v>0.83331386871433999</v>
      </c>
      <c r="BE5"/>
      <c r="BF5"/>
      <c r="BG5"/>
      <c r="BH5"/>
      <c r="BI5"/>
      <c r="BJ5"/>
      <c r="BK5"/>
      <c r="BM5" s="4" t="s">
        <v>7</v>
      </c>
      <c r="BN5" s="4">
        <v>0.99420585707120224</v>
      </c>
      <c r="BO5"/>
      <c r="BP5"/>
      <c r="BQ5"/>
      <c r="BR5"/>
      <c r="BS5"/>
      <c r="BT5"/>
      <c r="BU5"/>
    </row>
    <row r="6" spans="1:73" ht="15" x14ac:dyDescent="0.25">
      <c r="A6" s="2">
        <v>1984</v>
      </c>
      <c r="B6" s="2">
        <v>327.63</v>
      </c>
      <c r="C6" s="2">
        <v>49.26</v>
      </c>
      <c r="D6" s="2">
        <v>180.47</v>
      </c>
      <c r="E6" s="1">
        <v>5</v>
      </c>
      <c r="F6" s="1">
        <f t="shared" si="0"/>
        <v>25</v>
      </c>
      <c r="G6" s="2">
        <f t="shared" si="1"/>
        <v>379.4886202686202</v>
      </c>
      <c r="H6" s="2">
        <f t="shared" si="2"/>
        <v>57.351088726088719</v>
      </c>
      <c r="I6" s="2">
        <f t="shared" si="3"/>
        <v>184.94048840048842</v>
      </c>
      <c r="J6" s="2" cm="1">
        <f t="array" ref="J6">AT$18+SUMPRODUCT(TRANSPOSE(AT$19:AT$20),E6:F6)</f>
        <v>365.59529560860591</v>
      </c>
      <c r="K6" s="2" cm="1">
        <f t="array" ref="K6">BD$18+SUMPRODUCT(BD$19:BD$20,TRANSPOSE(E6:F6))</f>
        <v>54.270643088712063</v>
      </c>
      <c r="L6" s="2" cm="1">
        <f t="array" ref="L6">BN$18+SUMPRODUCT(TRANSPOSE(BN$19:BN$20),E6:F6)</f>
        <v>173.72019190770914</v>
      </c>
      <c r="N6" s="8" t="s">
        <v>8</v>
      </c>
      <c r="O6" s="8">
        <v>0.93690109179865588</v>
      </c>
      <c r="P6"/>
      <c r="Q6"/>
      <c r="R6"/>
      <c r="S6"/>
      <c r="T6"/>
      <c r="U6"/>
      <c r="V6"/>
      <c r="X6" s="11" t="s">
        <v>8</v>
      </c>
      <c r="Y6" s="11">
        <v>0.47325018881428255</v>
      </c>
      <c r="Z6"/>
      <c r="AA6" s="15"/>
      <c r="AB6" s="15"/>
      <c r="AC6" s="15"/>
      <c r="AD6"/>
      <c r="AE6"/>
      <c r="AF6"/>
      <c r="AH6" s="17" t="s">
        <v>8</v>
      </c>
      <c r="AI6" s="17">
        <v>0.91240886321877179</v>
      </c>
      <c r="AJ6"/>
      <c r="AK6" s="19"/>
      <c r="AL6" s="19"/>
      <c r="AM6" s="19"/>
      <c r="AN6"/>
      <c r="AO6"/>
      <c r="AP6"/>
      <c r="AS6" s="4" t="s">
        <v>8</v>
      </c>
      <c r="AT6" s="4">
        <v>0.98046921085826089</v>
      </c>
      <c r="AU6"/>
      <c r="AV6"/>
      <c r="AW6"/>
      <c r="AX6"/>
      <c r="AY6"/>
      <c r="AZ6"/>
      <c r="BA6"/>
      <c r="BC6" s="4" t="s">
        <v>8</v>
      </c>
      <c r="BD6" s="4">
        <v>0.69441200379166035</v>
      </c>
      <c r="BE6"/>
      <c r="BF6"/>
      <c r="BG6"/>
      <c r="BH6"/>
      <c r="BI6"/>
      <c r="BJ6"/>
      <c r="BK6"/>
      <c r="BM6" s="4" t="s">
        <v>8</v>
      </c>
      <c r="BN6" s="4">
        <v>0.98844528623468386</v>
      </c>
      <c r="BO6"/>
      <c r="BP6"/>
      <c r="BQ6"/>
      <c r="BR6"/>
      <c r="BS6"/>
      <c r="BT6"/>
      <c r="BU6"/>
    </row>
    <row r="7" spans="1:73" ht="15" x14ac:dyDescent="0.25">
      <c r="A7" s="2">
        <v>1985</v>
      </c>
      <c r="B7" s="2">
        <v>383.69</v>
      </c>
      <c r="C7" s="2">
        <v>57.1</v>
      </c>
      <c r="D7" s="2">
        <v>211.19</v>
      </c>
      <c r="E7" s="1">
        <v>6</v>
      </c>
      <c r="F7" s="1">
        <f t="shared" si="0"/>
        <v>36</v>
      </c>
      <c r="G7" s="2">
        <f t="shared" si="1"/>
        <v>401.51704517704508</v>
      </c>
      <c r="H7" s="2">
        <f t="shared" si="2"/>
        <v>58.891790801790798</v>
      </c>
      <c r="I7" s="2">
        <f t="shared" si="3"/>
        <v>198.22981684981687</v>
      </c>
      <c r="J7" s="2" cm="1">
        <f t="array" ref="J7">AT$18+SUMPRODUCT(TRANSPOSE(AT$19:AT$20),E7:F7)</f>
        <v>399.23945097048534</v>
      </c>
      <c r="K7" s="2" cm="1">
        <f t="array" ref="K7">BD$18+SUMPRODUCT(BD$19:BD$20,TRANSPOSE(E7:F7))</f>
        <v>58.38679971369627</v>
      </c>
      <c r="L7" s="2" cm="1">
        <f t="array" ref="L7">BN$18+SUMPRODUCT(TRANSPOSE(BN$19:BN$20),E7:F7)</f>
        <v>196.39042398214809</v>
      </c>
      <c r="N7" s="8" t="s">
        <v>9</v>
      </c>
      <c r="O7" s="8">
        <v>0.93437713547060208</v>
      </c>
      <c r="P7"/>
      <c r="Q7"/>
      <c r="R7"/>
      <c r="S7"/>
      <c r="T7"/>
      <c r="U7"/>
      <c r="V7"/>
      <c r="X7" s="22" t="s">
        <v>9</v>
      </c>
      <c r="Y7" s="22">
        <v>0.45218019636685386</v>
      </c>
      <c r="Z7"/>
      <c r="AA7"/>
      <c r="AB7"/>
      <c r="AC7"/>
      <c r="AD7"/>
      <c r="AE7"/>
      <c r="AF7"/>
      <c r="AH7" s="23" t="s">
        <v>9</v>
      </c>
      <c r="AI7" s="23">
        <v>0.90890521774752275</v>
      </c>
      <c r="AJ7"/>
      <c r="AK7"/>
      <c r="AL7"/>
      <c r="AM7"/>
      <c r="AN7"/>
      <c r="AO7"/>
      <c r="AP7"/>
      <c r="AS7" s="8" t="s">
        <v>9</v>
      </c>
      <c r="AT7" s="8">
        <v>0.97884164509644922</v>
      </c>
      <c r="AU7"/>
      <c r="AV7"/>
      <c r="AW7"/>
      <c r="AX7"/>
      <c r="AY7"/>
      <c r="AZ7"/>
      <c r="BA7"/>
      <c r="BC7" s="22" t="s">
        <v>9</v>
      </c>
      <c r="BD7" s="22">
        <v>0.66894633744096543</v>
      </c>
      <c r="BE7"/>
      <c r="BF7"/>
      <c r="BG7"/>
      <c r="BH7"/>
      <c r="BI7"/>
      <c r="BJ7"/>
      <c r="BK7"/>
      <c r="BM7" s="17" t="s">
        <v>9</v>
      </c>
      <c r="BN7" s="17">
        <v>0.98748239342090749</v>
      </c>
      <c r="BO7"/>
      <c r="BP7"/>
      <c r="BQ7"/>
      <c r="BR7"/>
      <c r="BS7"/>
      <c r="BT7"/>
      <c r="BU7"/>
    </row>
    <row r="8" spans="1:73" ht="15" x14ac:dyDescent="0.25">
      <c r="A8" s="2">
        <v>1986</v>
      </c>
      <c r="B8" s="2">
        <v>414.04</v>
      </c>
      <c r="C8" s="2">
        <v>67.23</v>
      </c>
      <c r="D8" s="2">
        <v>239.56</v>
      </c>
      <c r="E8" s="1">
        <v>7</v>
      </c>
      <c r="F8" s="1">
        <f t="shared" si="0"/>
        <v>49</v>
      </c>
      <c r="G8" s="2">
        <f t="shared" si="1"/>
        <v>423.54547008547001</v>
      </c>
      <c r="H8" s="2">
        <f t="shared" si="2"/>
        <v>60.432492877492876</v>
      </c>
      <c r="I8" s="2">
        <f t="shared" si="3"/>
        <v>211.51914529914529</v>
      </c>
      <c r="J8" s="2" cm="1">
        <f t="array" ref="J8">AT$18+SUMPRODUCT(TRANSPOSE(AT$19:AT$20),E8:F8)</f>
        <v>431.51704980842908</v>
      </c>
      <c r="K8" s="2" cm="1">
        <f t="array" ref="K8">BD$18+SUMPRODUCT(BD$19:BD$20,TRANSPOSE(E8:F8))</f>
        <v>62.199961685823759</v>
      </c>
      <c r="L8" s="2" cm="1">
        <f t="array" ref="L8">BN$18+SUMPRODUCT(TRANSPOSE(BN$19:BN$20),E8:F8)</f>
        <v>217.95702033598582</v>
      </c>
      <c r="N8" s="4" t="s">
        <v>10</v>
      </c>
      <c r="O8" s="4">
        <v>46.273722652464599</v>
      </c>
      <c r="P8"/>
      <c r="Q8"/>
      <c r="R8"/>
      <c r="S8"/>
      <c r="T8"/>
      <c r="U8"/>
      <c r="V8"/>
      <c r="X8" s="4" t="s">
        <v>10</v>
      </c>
      <c r="Y8" s="4">
        <v>13.157167645251709</v>
      </c>
      <c r="Z8"/>
      <c r="AA8"/>
      <c r="AB8"/>
      <c r="AC8"/>
      <c r="AD8"/>
      <c r="AE8"/>
      <c r="AF8"/>
      <c r="AH8" s="4" t="s">
        <v>10</v>
      </c>
      <c r="AI8" s="4">
        <v>33.329232531194542</v>
      </c>
      <c r="AJ8"/>
      <c r="AK8"/>
      <c r="AL8"/>
      <c r="AM8"/>
      <c r="AN8"/>
      <c r="AO8"/>
      <c r="AP8"/>
      <c r="AS8" s="4" t="s">
        <v>10</v>
      </c>
      <c r="AT8" s="4">
        <v>26.275306819346628</v>
      </c>
      <c r="AU8"/>
      <c r="AV8"/>
      <c r="AW8"/>
      <c r="AX8"/>
      <c r="AY8"/>
      <c r="AZ8"/>
      <c r="BA8"/>
      <c r="BC8" s="4" t="s">
        <v>10</v>
      </c>
      <c r="BD8" s="4">
        <v>10.2280476571891</v>
      </c>
      <c r="BE8"/>
      <c r="BF8"/>
      <c r="BG8"/>
      <c r="BH8"/>
      <c r="BI8"/>
      <c r="BJ8"/>
      <c r="BK8"/>
      <c r="BM8" s="4" t="s">
        <v>10</v>
      </c>
      <c r="BN8" s="4">
        <v>12.354899334384273</v>
      </c>
      <c r="BO8"/>
      <c r="BP8"/>
      <c r="BQ8"/>
      <c r="BR8"/>
      <c r="BS8"/>
      <c r="BT8"/>
      <c r="BU8"/>
    </row>
    <row r="9" spans="1:73" ht="15.75" thickBot="1" x14ac:dyDescent="0.3">
      <c r="A9" s="2">
        <v>1987</v>
      </c>
      <c r="B9" s="2">
        <v>455.27</v>
      </c>
      <c r="C9" s="2">
        <v>72.89</v>
      </c>
      <c r="D9" s="2">
        <v>249.27</v>
      </c>
      <c r="E9" s="1">
        <v>8</v>
      </c>
      <c r="F9" s="1">
        <f t="shared" si="0"/>
        <v>64</v>
      </c>
      <c r="G9" s="2">
        <f t="shared" si="1"/>
        <v>445.5738949938949</v>
      </c>
      <c r="H9" s="2">
        <f t="shared" si="2"/>
        <v>61.973194953194948</v>
      </c>
      <c r="I9" s="2">
        <f t="shared" si="3"/>
        <v>224.80847374847377</v>
      </c>
      <c r="J9" s="2" cm="1">
        <f t="array" ref="J9">AT$18+SUMPRODUCT(TRANSPOSE(AT$19:AT$20),E9:F9)</f>
        <v>462.42809212243679</v>
      </c>
      <c r="K9" s="2" cm="1">
        <f t="array" ref="K9">BD$18+SUMPRODUCT(BD$19:BD$20,TRANSPOSE(E9:F9))</f>
        <v>65.710129005094515</v>
      </c>
      <c r="L9" s="2" cm="1">
        <f t="array" ref="L9">BN$18+SUMPRODUCT(TRANSPOSE(BN$19:BN$20),E9:F9)</f>
        <v>238.41998096922231</v>
      </c>
      <c r="N9" s="5" t="s">
        <v>11</v>
      </c>
      <c r="O9" s="5">
        <v>27</v>
      </c>
      <c r="P9"/>
      <c r="Q9"/>
      <c r="R9"/>
      <c r="S9"/>
      <c r="T9"/>
      <c r="U9"/>
      <c r="V9"/>
      <c r="X9" s="5" t="s">
        <v>11</v>
      </c>
      <c r="Y9" s="5">
        <v>27</v>
      </c>
      <c r="Z9"/>
      <c r="AA9"/>
      <c r="AB9"/>
      <c r="AC9"/>
      <c r="AD9"/>
      <c r="AE9"/>
      <c r="AF9"/>
      <c r="AH9" s="5" t="s">
        <v>11</v>
      </c>
      <c r="AI9" s="5">
        <v>27</v>
      </c>
      <c r="AJ9"/>
      <c r="AK9"/>
      <c r="AL9"/>
      <c r="AM9"/>
      <c r="AN9"/>
      <c r="AO9"/>
      <c r="AP9"/>
      <c r="AS9" s="5" t="s">
        <v>11</v>
      </c>
      <c r="AT9" s="5">
        <v>27</v>
      </c>
      <c r="AU9"/>
      <c r="AV9"/>
      <c r="AW9"/>
      <c r="AX9"/>
      <c r="AY9"/>
      <c r="AZ9"/>
      <c r="BA9"/>
      <c r="BC9" s="5" t="s">
        <v>11</v>
      </c>
      <c r="BD9" s="5">
        <v>27</v>
      </c>
      <c r="BE9"/>
      <c r="BF9"/>
      <c r="BG9"/>
      <c r="BH9"/>
      <c r="BI9"/>
      <c r="BJ9"/>
      <c r="BK9"/>
      <c r="BM9" s="5" t="s">
        <v>11</v>
      </c>
      <c r="BN9" s="5">
        <v>27</v>
      </c>
      <c r="BO9"/>
      <c r="BP9"/>
      <c r="BQ9"/>
      <c r="BR9"/>
      <c r="BS9"/>
      <c r="BT9"/>
      <c r="BU9"/>
    </row>
    <row r="10" spans="1:73" ht="15" x14ac:dyDescent="0.25">
      <c r="A10" s="2">
        <v>1988</v>
      </c>
      <c r="B10" s="2">
        <v>526.97</v>
      </c>
      <c r="C10" s="2">
        <v>78.180000000000007</v>
      </c>
      <c r="D10" s="2">
        <v>260.29000000000002</v>
      </c>
      <c r="E10" s="1">
        <v>9</v>
      </c>
      <c r="F10" s="1">
        <f t="shared" si="0"/>
        <v>81</v>
      </c>
      <c r="G10" s="2">
        <f t="shared" si="1"/>
        <v>467.60231990231978</v>
      </c>
      <c r="H10" s="2">
        <f t="shared" si="2"/>
        <v>63.51389702889702</v>
      </c>
      <c r="I10" s="2">
        <f t="shared" si="3"/>
        <v>238.0978021978022</v>
      </c>
      <c r="J10" s="2" cm="1">
        <f t="array" ref="J10">AT$18+SUMPRODUCT(TRANSPOSE(AT$19:AT$20),E10:F10)</f>
        <v>491.97257791250877</v>
      </c>
      <c r="K10" s="2" cm="1">
        <f t="array" ref="K10">BD$18+SUMPRODUCT(BD$19:BD$20,TRANSPOSE(E10:F10))</f>
        <v>68.917301671508568</v>
      </c>
      <c r="L10" s="2" cm="1">
        <f t="array" ref="L10">BN$18+SUMPRODUCT(TRANSPOSE(BN$19:BN$20),E10:F10)</f>
        <v>257.77930588185757</v>
      </c>
      <c r="N10"/>
      <c r="O10"/>
      <c r="P10"/>
      <c r="Q10"/>
      <c r="R10"/>
      <c r="S10"/>
      <c r="T10"/>
      <c r="U10"/>
      <c r="V10"/>
      <c r="X10"/>
      <c r="Y10"/>
      <c r="Z10"/>
      <c r="AA10"/>
      <c r="AB10"/>
      <c r="AC10"/>
      <c r="AD10"/>
      <c r="AE10"/>
      <c r="AF10"/>
      <c r="AH10"/>
      <c r="AI10"/>
      <c r="AJ10"/>
      <c r="AK10"/>
      <c r="AL10"/>
      <c r="AM10"/>
      <c r="AN10"/>
      <c r="AO10"/>
      <c r="AP10"/>
      <c r="AS10"/>
      <c r="AT10"/>
      <c r="AU10"/>
      <c r="AV10"/>
      <c r="AW10"/>
      <c r="AX10"/>
      <c r="AY10"/>
      <c r="AZ10"/>
      <c r="BA10"/>
      <c r="BC10"/>
      <c r="BD10"/>
      <c r="BE10"/>
      <c r="BF10"/>
      <c r="BG10"/>
      <c r="BH10"/>
      <c r="BI10"/>
      <c r="BJ10"/>
      <c r="BK10"/>
      <c r="BM10"/>
      <c r="BN10"/>
      <c r="BO10"/>
      <c r="BP10"/>
      <c r="BQ10"/>
      <c r="BR10"/>
      <c r="BS10"/>
      <c r="BT10"/>
      <c r="BU10"/>
    </row>
    <row r="11" spans="1:73" ht="15.75" thickBot="1" x14ac:dyDescent="0.3">
      <c r="A11" s="2">
        <v>1989</v>
      </c>
      <c r="B11" s="2">
        <v>529.35</v>
      </c>
      <c r="C11" s="2">
        <v>75.349999999999994</v>
      </c>
      <c r="D11" s="2">
        <v>288.72000000000003</v>
      </c>
      <c r="E11" s="1">
        <v>10</v>
      </c>
      <c r="F11" s="1">
        <f t="shared" si="0"/>
        <v>100</v>
      </c>
      <c r="G11" s="2">
        <f t="shared" si="1"/>
        <v>489.63074481074472</v>
      </c>
      <c r="H11" s="2">
        <f t="shared" si="2"/>
        <v>65.054599104599106</v>
      </c>
      <c r="I11" s="2">
        <f t="shared" si="3"/>
        <v>251.38713064713065</v>
      </c>
      <c r="J11" s="2" cm="1">
        <f t="array" ref="J11">AT$18+SUMPRODUCT(TRANSPOSE(AT$19:AT$20),E11:F11)</f>
        <v>520.15050717864494</v>
      </c>
      <c r="K11" s="2" cm="1">
        <f t="array" ref="K11">BD$18+SUMPRODUCT(BD$19:BD$20,TRANSPOSE(E11:F11))</f>
        <v>71.821479685065881</v>
      </c>
      <c r="L11" s="2" cm="1">
        <f t="array" ref="L11">BN$18+SUMPRODUCT(TRANSPOSE(BN$19:BN$20),E11:F11)</f>
        <v>276.03499507389159</v>
      </c>
      <c r="N11" t="s">
        <v>12</v>
      </c>
      <c r="O11"/>
      <c r="P11"/>
      <c r="Q11"/>
      <c r="R11"/>
      <c r="S11"/>
      <c r="T11"/>
      <c r="U11"/>
      <c r="V11"/>
      <c r="X11" t="s">
        <v>12</v>
      </c>
      <c r="Y11"/>
      <c r="Z11"/>
      <c r="AA11"/>
      <c r="AB11"/>
      <c r="AC11"/>
      <c r="AD11"/>
      <c r="AE11"/>
      <c r="AF11"/>
      <c r="AH11" t="s">
        <v>12</v>
      </c>
      <c r="AI11"/>
      <c r="AJ11"/>
      <c r="AK11"/>
      <c r="AL11"/>
      <c r="AM11"/>
      <c r="AN11"/>
      <c r="AO11"/>
      <c r="AP11"/>
      <c r="AS11" t="s">
        <v>12</v>
      </c>
      <c r="AT11"/>
      <c r="AU11"/>
      <c r="AV11"/>
      <c r="AW11"/>
      <c r="AX11"/>
      <c r="AY11"/>
      <c r="AZ11"/>
      <c r="BA11"/>
      <c r="BC11" t="s">
        <v>12</v>
      </c>
      <c r="BD11"/>
      <c r="BE11"/>
      <c r="BF11"/>
      <c r="BG11"/>
      <c r="BH11"/>
      <c r="BI11"/>
      <c r="BJ11"/>
      <c r="BK11"/>
      <c r="BM11" t="s">
        <v>12</v>
      </c>
      <c r="BN11"/>
      <c r="BO11"/>
      <c r="BP11"/>
      <c r="BQ11"/>
      <c r="BR11"/>
      <c r="BS11"/>
      <c r="BT11"/>
      <c r="BU11"/>
    </row>
    <row r="12" spans="1:73" ht="15" x14ac:dyDescent="0.25">
      <c r="A12" s="2">
        <v>1990</v>
      </c>
      <c r="B12" s="2">
        <v>576.86</v>
      </c>
      <c r="C12" s="2">
        <v>69.239999999999995</v>
      </c>
      <c r="D12" s="2">
        <v>298.38</v>
      </c>
      <c r="E12" s="1">
        <v>11</v>
      </c>
      <c r="F12" s="1">
        <f t="shared" si="0"/>
        <v>121</v>
      </c>
      <c r="G12" s="2">
        <f t="shared" si="1"/>
        <v>511.6591697191696</v>
      </c>
      <c r="H12" s="2">
        <f t="shared" si="2"/>
        <v>66.595301180301178</v>
      </c>
      <c r="I12" s="2">
        <f t="shared" si="3"/>
        <v>264.6764590964591</v>
      </c>
      <c r="J12" s="2" cm="1">
        <f t="array" ref="J12">AT$18+SUMPRODUCT(TRANSPOSE(AT$19:AT$20),E12:F12)</f>
        <v>546.96187992084515</v>
      </c>
      <c r="K12" s="2" cm="1">
        <f t="array" ref="K12">BD$18+SUMPRODUCT(BD$19:BD$20,TRANSPOSE(E12:F12))</f>
        <v>74.422663045766484</v>
      </c>
      <c r="L12" s="2" cm="1">
        <f t="array" ref="L12">BN$18+SUMPRODUCT(TRANSPOSE(BN$19:BN$20),E12:F12)</f>
        <v>293.18704854532433</v>
      </c>
      <c r="N12" s="6"/>
      <c r="O12" s="6" t="s">
        <v>17</v>
      </c>
      <c r="P12" s="6" t="s">
        <v>18</v>
      </c>
      <c r="Q12" s="6" t="s">
        <v>19</v>
      </c>
      <c r="R12" s="6" t="s">
        <v>20</v>
      </c>
      <c r="S12" s="6" t="s">
        <v>21</v>
      </c>
      <c r="T12"/>
      <c r="U12"/>
      <c r="V12"/>
      <c r="X12" s="6"/>
      <c r="Y12" s="6" t="s">
        <v>17</v>
      </c>
      <c r="Z12" s="6" t="s">
        <v>18</v>
      </c>
      <c r="AA12" s="6" t="s">
        <v>19</v>
      </c>
      <c r="AB12" s="6" t="s">
        <v>20</v>
      </c>
      <c r="AC12" s="6" t="s">
        <v>21</v>
      </c>
      <c r="AD12"/>
      <c r="AE12"/>
      <c r="AF12"/>
      <c r="AH12" s="6"/>
      <c r="AI12" s="6" t="s">
        <v>17</v>
      </c>
      <c r="AJ12" s="6" t="s">
        <v>18</v>
      </c>
      <c r="AK12" s="6" t="s">
        <v>19</v>
      </c>
      <c r="AL12" s="6" t="s">
        <v>20</v>
      </c>
      <c r="AM12" s="6" t="s">
        <v>21</v>
      </c>
      <c r="AN12"/>
      <c r="AO12"/>
      <c r="AP12"/>
      <c r="AS12" s="6"/>
      <c r="AT12" s="6" t="s">
        <v>17</v>
      </c>
      <c r="AU12" s="6" t="s">
        <v>18</v>
      </c>
      <c r="AV12" s="6" t="s">
        <v>19</v>
      </c>
      <c r="AW12" s="6" t="s">
        <v>20</v>
      </c>
      <c r="AX12" s="6" t="s">
        <v>21</v>
      </c>
      <c r="AY12"/>
      <c r="AZ12"/>
      <c r="BA12"/>
      <c r="BC12" s="6"/>
      <c r="BD12" s="6" t="s">
        <v>17</v>
      </c>
      <c r="BE12" s="6" t="s">
        <v>18</v>
      </c>
      <c r="BF12" s="6" t="s">
        <v>19</v>
      </c>
      <c r="BG12" s="6" t="s">
        <v>20</v>
      </c>
      <c r="BH12" s="6" t="s">
        <v>21</v>
      </c>
      <c r="BI12"/>
      <c r="BJ12"/>
      <c r="BK12"/>
      <c r="BM12" s="6"/>
      <c r="BN12" s="6" t="s">
        <v>17</v>
      </c>
      <c r="BO12" s="6" t="s">
        <v>18</v>
      </c>
      <c r="BP12" s="6" t="s">
        <v>19</v>
      </c>
      <c r="BQ12" s="6" t="s">
        <v>20</v>
      </c>
      <c r="BR12" s="6" t="s">
        <v>21</v>
      </c>
      <c r="BS12"/>
      <c r="BT12"/>
      <c r="BU12"/>
    </row>
    <row r="13" spans="1:73" ht="15" x14ac:dyDescent="0.25">
      <c r="A13" s="2">
        <v>1991</v>
      </c>
      <c r="B13" s="2">
        <v>612.57000000000005</v>
      </c>
      <c r="C13" s="2">
        <v>80.680000000000007</v>
      </c>
      <c r="D13" s="2">
        <v>314.77</v>
      </c>
      <c r="E13" s="1">
        <v>12</v>
      </c>
      <c r="F13" s="1">
        <f t="shared" si="0"/>
        <v>144</v>
      </c>
      <c r="G13" s="2">
        <f t="shared" si="1"/>
        <v>533.68759462759454</v>
      </c>
      <c r="H13" s="2">
        <f t="shared" si="2"/>
        <v>68.136003256003249</v>
      </c>
      <c r="I13" s="2">
        <f t="shared" si="3"/>
        <v>277.96578754578752</v>
      </c>
      <c r="J13" s="2" cm="1">
        <f t="array" ref="J13">AT$18+SUMPRODUCT(TRANSPOSE(AT$19:AT$20),E13:F13)</f>
        <v>572.40669613910973</v>
      </c>
      <c r="K13" s="2" cm="1">
        <f t="array" ref="K13">BD$18+SUMPRODUCT(BD$19:BD$20,TRANSPOSE(E13:F13))</f>
        <v>76.720851753610361</v>
      </c>
      <c r="L13" s="2" cm="1">
        <f t="array" ref="L13">BN$18+SUMPRODUCT(TRANSPOSE(BN$19:BN$20),E13:F13)</f>
        <v>309.23546629615589</v>
      </c>
      <c r="N13" s="4" t="s">
        <v>13</v>
      </c>
      <c r="O13" s="4">
        <v>1</v>
      </c>
      <c r="P13" s="4">
        <v>794841.96346373623</v>
      </c>
      <c r="Q13" s="4">
        <v>794841.96346373623</v>
      </c>
      <c r="R13" s="4">
        <v>371.20336884794824</v>
      </c>
      <c r="S13" s="4">
        <v>1.6292108244974209E-16</v>
      </c>
      <c r="T13"/>
      <c r="U13"/>
      <c r="V13"/>
      <c r="X13" s="4" t="s">
        <v>13</v>
      </c>
      <c r="Y13" s="4">
        <v>1</v>
      </c>
      <c r="Z13" s="4">
        <v>3888.2236073870554</v>
      </c>
      <c r="AA13" s="4">
        <v>3888.2236073870554</v>
      </c>
      <c r="AB13" s="4">
        <v>22.460861815450542</v>
      </c>
      <c r="AC13" s="4">
        <v>7.3229573215798286E-5</v>
      </c>
      <c r="AD13"/>
      <c r="AE13"/>
      <c r="AF13"/>
      <c r="AH13" s="4" t="s">
        <v>13</v>
      </c>
      <c r="AI13" s="4">
        <v>1</v>
      </c>
      <c r="AJ13" s="4">
        <v>289281.03853870573</v>
      </c>
      <c r="AK13" s="4">
        <v>289281.03853870573</v>
      </c>
      <c r="AL13" s="4">
        <v>260.41700586032113</v>
      </c>
      <c r="AM13" s="4">
        <v>9.9484129294362797E-15</v>
      </c>
      <c r="AN13"/>
      <c r="AO13"/>
      <c r="AP13"/>
      <c r="AS13" s="4" t="s">
        <v>13</v>
      </c>
      <c r="AT13" s="4">
        <v>2</v>
      </c>
      <c r="AU13" s="4">
        <v>831803.99670384731</v>
      </c>
      <c r="AV13" s="4">
        <v>415901.99835192366</v>
      </c>
      <c r="AW13" s="4">
        <v>602.41449768943812</v>
      </c>
      <c r="AX13" s="4">
        <v>3.0806154968896845E-21</v>
      </c>
      <c r="AY13"/>
      <c r="AZ13"/>
      <c r="BA13"/>
      <c r="BC13" s="4" t="s">
        <v>13</v>
      </c>
      <c r="BD13" s="4">
        <v>2</v>
      </c>
      <c r="BE13" s="4">
        <v>5705.2891054529609</v>
      </c>
      <c r="BF13" s="4">
        <v>2852.6445527264805</v>
      </c>
      <c r="BG13" s="4">
        <v>27.268558153111488</v>
      </c>
      <c r="BH13" s="4">
        <v>6.6318621255681227E-7</v>
      </c>
      <c r="BI13"/>
      <c r="BJ13"/>
      <c r="BK13"/>
      <c r="BM13" s="4" t="s">
        <v>13</v>
      </c>
      <c r="BN13" s="4">
        <v>2</v>
      </c>
      <c r="BO13" s="4">
        <v>313388.53716516017</v>
      </c>
      <c r="BP13" s="4">
        <v>156694.26858258009</v>
      </c>
      <c r="BQ13" s="4">
        <v>1026.5371930216529</v>
      </c>
      <c r="BR13" s="4">
        <v>5.6638311627140283E-24</v>
      </c>
      <c r="BS13"/>
      <c r="BT13"/>
      <c r="BU13"/>
    </row>
    <row r="14" spans="1:73" ht="15" x14ac:dyDescent="0.25">
      <c r="A14" s="2">
        <v>1992</v>
      </c>
      <c r="B14" s="2">
        <v>618.78</v>
      </c>
      <c r="C14" s="2">
        <v>76.55</v>
      </c>
      <c r="D14" s="2">
        <v>321.52</v>
      </c>
      <c r="E14" s="1">
        <v>13</v>
      </c>
      <c r="F14" s="1">
        <f t="shared" si="0"/>
        <v>169</v>
      </c>
      <c r="G14" s="2">
        <f t="shared" si="1"/>
        <v>555.71601953601942</v>
      </c>
      <c r="H14" s="2">
        <f t="shared" si="2"/>
        <v>69.676705331705335</v>
      </c>
      <c r="I14" s="2">
        <f t="shared" si="3"/>
        <v>291.255115995116</v>
      </c>
      <c r="J14" s="2" cm="1">
        <f t="array" ref="J14">AT$18+SUMPRODUCT(TRANSPOSE(AT$19:AT$20),E14:F14)</f>
        <v>596.48495583343833</v>
      </c>
      <c r="K14" s="2" cm="1">
        <f t="array" ref="K14">BD$18+SUMPRODUCT(BD$19:BD$20,TRANSPOSE(E14:F14))</f>
        <v>78.716045808597514</v>
      </c>
      <c r="L14" s="2" cm="1">
        <f t="array" ref="L14">BN$18+SUMPRODUCT(TRANSPOSE(BN$19:BN$20),E14:F14)</f>
        <v>324.18024832638622</v>
      </c>
      <c r="N14" s="4" t="s">
        <v>14</v>
      </c>
      <c r="O14" s="4">
        <v>25</v>
      </c>
      <c r="P14" s="4">
        <v>53531.435202930385</v>
      </c>
      <c r="Q14" s="4">
        <v>2141.2574081172152</v>
      </c>
      <c r="R14" s="4"/>
      <c r="S14" s="4"/>
      <c r="T14"/>
      <c r="U14"/>
      <c r="V14"/>
      <c r="X14" s="4" t="s">
        <v>14</v>
      </c>
      <c r="Y14" s="4">
        <v>25</v>
      </c>
      <c r="Z14" s="4">
        <v>4327.7765111314602</v>
      </c>
      <c r="AA14" s="4">
        <v>173.1110604452584</v>
      </c>
      <c r="AB14" s="4"/>
      <c r="AC14" s="4"/>
      <c r="AD14"/>
      <c r="AE14"/>
      <c r="AF14"/>
      <c r="AH14" s="4" t="s">
        <v>14</v>
      </c>
      <c r="AI14" s="4">
        <v>25</v>
      </c>
      <c r="AJ14" s="4">
        <v>27770.94352796091</v>
      </c>
      <c r="AK14" s="4">
        <v>1110.8377411184365</v>
      </c>
      <c r="AL14" s="4"/>
      <c r="AM14" s="4"/>
      <c r="AN14"/>
      <c r="AO14"/>
      <c r="AP14"/>
      <c r="AS14" s="4" t="s">
        <v>14</v>
      </c>
      <c r="AT14" s="4">
        <v>24</v>
      </c>
      <c r="AU14" s="4">
        <v>16569.401962819284</v>
      </c>
      <c r="AV14" s="4">
        <v>690.39174845080345</v>
      </c>
      <c r="AW14" s="4"/>
      <c r="AX14" s="4"/>
      <c r="AY14"/>
      <c r="AZ14"/>
      <c r="BA14"/>
      <c r="BC14" s="4" t="s">
        <v>14</v>
      </c>
      <c r="BD14" s="4">
        <v>24</v>
      </c>
      <c r="BE14" s="4">
        <v>2510.7110130655547</v>
      </c>
      <c r="BF14" s="4">
        <v>104.61295887773144</v>
      </c>
      <c r="BG14" s="4"/>
      <c r="BH14" s="4"/>
      <c r="BI14"/>
      <c r="BJ14"/>
      <c r="BK14"/>
      <c r="BM14" s="4" t="s">
        <v>14</v>
      </c>
      <c r="BN14" s="4">
        <v>24</v>
      </c>
      <c r="BO14" s="4">
        <v>3663.4449015064552</v>
      </c>
      <c r="BP14" s="4">
        <v>152.64353756276896</v>
      </c>
      <c r="BQ14" s="4"/>
      <c r="BR14" s="4"/>
      <c r="BS14"/>
      <c r="BT14"/>
      <c r="BU14"/>
    </row>
    <row r="15" spans="1:73" ht="15.75" thickBot="1" x14ac:dyDescent="0.3">
      <c r="A15" s="2">
        <v>1993</v>
      </c>
      <c r="B15" s="2">
        <v>610.29</v>
      </c>
      <c r="C15" s="2">
        <v>90.08</v>
      </c>
      <c r="D15" s="2">
        <v>349.78</v>
      </c>
      <c r="E15" s="1">
        <v>14</v>
      </c>
      <c r="F15" s="1">
        <f t="shared" si="0"/>
        <v>196</v>
      </c>
      <c r="G15" s="2">
        <f t="shared" si="1"/>
        <v>577.7444444444443</v>
      </c>
      <c r="H15" s="2">
        <f t="shared" si="2"/>
        <v>71.217407407407407</v>
      </c>
      <c r="I15" s="2">
        <f t="shared" si="3"/>
        <v>304.54444444444442</v>
      </c>
      <c r="J15" s="2" cm="1">
        <f t="array" ref="J15">AT$18+SUMPRODUCT(TRANSPOSE(AT$19:AT$20),E15:F15)</f>
        <v>619.1966590038312</v>
      </c>
      <c r="K15" s="2" cm="1">
        <f t="array" ref="K15">BD$18+SUMPRODUCT(BD$19:BD$20,TRANSPOSE(E15:F15))</f>
        <v>80.408245210727955</v>
      </c>
      <c r="L15" s="2" cm="1">
        <f t="array" ref="L15">BN$18+SUMPRODUCT(TRANSPOSE(BN$19:BN$20),E15:F15)</f>
        <v>338.02139463601526</v>
      </c>
      <c r="N15" s="5" t="s">
        <v>15</v>
      </c>
      <c r="O15" s="5">
        <v>26</v>
      </c>
      <c r="P15" s="5">
        <v>848373.39866666659</v>
      </c>
      <c r="Q15" s="5"/>
      <c r="R15" s="5"/>
      <c r="S15" s="5"/>
      <c r="T15"/>
      <c r="U15"/>
      <c r="V15"/>
      <c r="X15" s="5" t="s">
        <v>15</v>
      </c>
      <c r="Y15" s="5">
        <v>26</v>
      </c>
      <c r="Z15" s="5">
        <v>8216.0001185185156</v>
      </c>
      <c r="AA15" s="5"/>
      <c r="AB15" s="5"/>
      <c r="AC15" s="5"/>
      <c r="AD15"/>
      <c r="AE15"/>
      <c r="AF15"/>
      <c r="AH15" s="5" t="s">
        <v>15</v>
      </c>
      <c r="AI15" s="5">
        <v>26</v>
      </c>
      <c r="AJ15" s="5">
        <v>317051.98206666665</v>
      </c>
      <c r="AK15" s="5"/>
      <c r="AL15" s="5"/>
      <c r="AM15" s="5"/>
      <c r="AN15"/>
      <c r="AO15"/>
      <c r="AP15"/>
      <c r="AS15" s="5" t="s">
        <v>15</v>
      </c>
      <c r="AT15" s="5">
        <v>26</v>
      </c>
      <c r="AU15" s="5">
        <v>848373.39866666659</v>
      </c>
      <c r="AV15" s="5"/>
      <c r="AW15" s="5"/>
      <c r="AX15" s="5"/>
      <c r="AY15"/>
      <c r="AZ15"/>
      <c r="BA15"/>
      <c r="BC15" s="5" t="s">
        <v>15</v>
      </c>
      <c r="BD15" s="5">
        <v>26</v>
      </c>
      <c r="BE15" s="5">
        <v>8216.0001185185156</v>
      </c>
      <c r="BF15" s="5"/>
      <c r="BG15" s="5"/>
      <c r="BH15" s="5"/>
      <c r="BI15"/>
      <c r="BJ15"/>
      <c r="BK15"/>
      <c r="BM15" s="5" t="s">
        <v>15</v>
      </c>
      <c r="BN15" s="5">
        <v>26</v>
      </c>
      <c r="BO15" s="5">
        <v>317051.98206666665</v>
      </c>
      <c r="BP15" s="5"/>
      <c r="BQ15" s="5"/>
      <c r="BR15" s="5"/>
      <c r="BS15"/>
      <c r="BT15"/>
      <c r="BU15"/>
    </row>
    <row r="16" spans="1:73" ht="15.75" thickBot="1" x14ac:dyDescent="0.3">
      <c r="A16" s="2">
        <v>1994</v>
      </c>
      <c r="B16" s="2">
        <v>640.44000000000005</v>
      </c>
      <c r="C16" s="2">
        <v>102.44</v>
      </c>
      <c r="D16" s="2">
        <v>341.98</v>
      </c>
      <c r="E16" s="1">
        <v>15</v>
      </c>
      <c r="F16" s="1">
        <f t="shared" si="0"/>
        <v>225</v>
      </c>
      <c r="G16" s="2">
        <f t="shared" si="1"/>
        <v>599.77286935286929</v>
      </c>
      <c r="H16" s="2">
        <f t="shared" si="2"/>
        <v>72.758109483109479</v>
      </c>
      <c r="I16" s="2">
        <f t="shared" si="3"/>
        <v>317.8337728937729</v>
      </c>
      <c r="J16" s="2" cm="1">
        <f t="array" ref="J16">AT$18+SUMPRODUCT(TRANSPOSE(AT$19:AT$20),E16:F16)</f>
        <v>640.5418056502881</v>
      </c>
      <c r="K16" s="2" cm="1">
        <f t="array" ref="K16">BD$18+SUMPRODUCT(BD$19:BD$20,TRANSPOSE(E16:F16))</f>
        <v>81.797449960001671</v>
      </c>
      <c r="L16" s="2" cm="1">
        <f t="array" ref="L16">BN$18+SUMPRODUCT(TRANSPOSE(BN$19:BN$20),E16:F16)</f>
        <v>350.75890522504312</v>
      </c>
      <c r="N16"/>
      <c r="O16"/>
      <c r="P16"/>
      <c r="Q16"/>
      <c r="R16"/>
      <c r="S16"/>
      <c r="T16"/>
      <c r="U16"/>
      <c r="V16"/>
      <c r="X16"/>
      <c r="Y16"/>
      <c r="Z16"/>
      <c r="AA16"/>
      <c r="AB16"/>
      <c r="AC16"/>
      <c r="AD16"/>
      <c r="AE16"/>
      <c r="AF16"/>
      <c r="AH16"/>
      <c r="AI16"/>
      <c r="AJ16"/>
      <c r="AK16"/>
      <c r="AL16"/>
      <c r="AM16"/>
      <c r="AN16"/>
      <c r="AO16"/>
      <c r="AP16"/>
      <c r="AS16"/>
      <c r="AT16"/>
      <c r="AU16"/>
      <c r="AV16"/>
      <c r="AW16"/>
      <c r="AX16"/>
      <c r="AY16"/>
      <c r="AZ16"/>
      <c r="BA16"/>
      <c r="BC16"/>
      <c r="BD16"/>
      <c r="BE16"/>
      <c r="BF16"/>
      <c r="BG16"/>
      <c r="BH16"/>
      <c r="BI16"/>
      <c r="BJ16"/>
      <c r="BK16"/>
      <c r="BM16"/>
      <c r="BN16"/>
      <c r="BO16"/>
      <c r="BP16"/>
      <c r="BQ16"/>
      <c r="BR16"/>
      <c r="BS16"/>
      <c r="BT16"/>
      <c r="BU16"/>
    </row>
    <row r="17" spans="1:73" ht="15" x14ac:dyDescent="0.25">
      <c r="A17" s="2">
        <v>1995</v>
      </c>
      <c r="B17" s="2">
        <v>673.4</v>
      </c>
      <c r="C17" s="2">
        <v>92.95</v>
      </c>
      <c r="D17" s="2">
        <v>358.37</v>
      </c>
      <c r="E17" s="1">
        <v>16</v>
      </c>
      <c r="F17" s="1">
        <f t="shared" si="0"/>
        <v>256</v>
      </c>
      <c r="G17" s="2">
        <f t="shared" si="1"/>
        <v>621.80129426129406</v>
      </c>
      <c r="H17" s="2">
        <f t="shared" si="2"/>
        <v>74.298811558811565</v>
      </c>
      <c r="I17" s="2">
        <f t="shared" si="3"/>
        <v>331.12310134310133</v>
      </c>
      <c r="J17" s="2" cm="1">
        <f t="array" ref="J17">AT$18+SUMPRODUCT(TRANSPOSE(AT$19:AT$20),E17:F17)</f>
        <v>660.52039577280925</v>
      </c>
      <c r="K17" s="2" cm="1">
        <f t="array" ref="K17">BD$18+SUMPRODUCT(BD$19:BD$20,TRANSPOSE(E17:F17))</f>
        <v>82.883660056418663</v>
      </c>
      <c r="L17" s="2" cm="1">
        <f t="array" ref="L17">BN$18+SUMPRODUCT(TRANSPOSE(BN$19:BN$20),E17:F17)</f>
        <v>362.3927800934697</v>
      </c>
      <c r="N17" s="6"/>
      <c r="O17" s="6" t="s">
        <v>22</v>
      </c>
      <c r="P17" s="6" t="s">
        <v>10</v>
      </c>
      <c r="Q17" s="6" t="s">
        <v>23</v>
      </c>
      <c r="R17" s="6" t="s">
        <v>24</v>
      </c>
      <c r="S17" s="6" t="s">
        <v>25</v>
      </c>
      <c r="T17" s="6" t="s">
        <v>26</v>
      </c>
      <c r="U17" s="6" t="s">
        <v>27</v>
      </c>
      <c r="V17" s="6" t="s">
        <v>28</v>
      </c>
      <c r="X17" s="6"/>
      <c r="Y17" s="6" t="s">
        <v>22</v>
      </c>
      <c r="Z17" s="6" t="s">
        <v>10</v>
      </c>
      <c r="AA17" s="6" t="s">
        <v>23</v>
      </c>
      <c r="AB17" s="6" t="s">
        <v>24</v>
      </c>
      <c r="AC17" s="6" t="s">
        <v>25</v>
      </c>
      <c r="AD17" s="6" t="s">
        <v>26</v>
      </c>
      <c r="AE17" s="6" t="s">
        <v>27</v>
      </c>
      <c r="AF17" s="6" t="s">
        <v>28</v>
      </c>
      <c r="AH17" s="6"/>
      <c r="AI17" s="6" t="s">
        <v>22</v>
      </c>
      <c r="AJ17" s="6" t="s">
        <v>10</v>
      </c>
      <c r="AK17" s="6" t="s">
        <v>23</v>
      </c>
      <c r="AL17" s="6" t="s">
        <v>24</v>
      </c>
      <c r="AM17" s="6" t="s">
        <v>25</v>
      </c>
      <c r="AN17" s="6" t="s">
        <v>26</v>
      </c>
      <c r="AO17" s="6" t="s">
        <v>27</v>
      </c>
      <c r="AP17" s="6" t="s">
        <v>28</v>
      </c>
      <c r="AS17" s="6"/>
      <c r="AT17" s="6" t="s">
        <v>22</v>
      </c>
      <c r="AU17" s="6" t="s">
        <v>10</v>
      </c>
      <c r="AV17" s="6" t="s">
        <v>23</v>
      </c>
      <c r="AW17" s="6" t="s">
        <v>24</v>
      </c>
      <c r="AX17" s="6" t="s">
        <v>25</v>
      </c>
      <c r="AY17" s="6" t="s">
        <v>26</v>
      </c>
      <c r="AZ17" s="6" t="s">
        <v>27</v>
      </c>
      <c r="BA17" s="6" t="s">
        <v>28</v>
      </c>
      <c r="BC17" s="6"/>
      <c r="BD17" s="6" t="s">
        <v>22</v>
      </c>
      <c r="BE17" s="6" t="s">
        <v>10</v>
      </c>
      <c r="BF17" s="6" t="s">
        <v>23</v>
      </c>
      <c r="BG17" s="6" t="s">
        <v>24</v>
      </c>
      <c r="BH17" s="6" t="s">
        <v>25</v>
      </c>
      <c r="BI17" s="6" t="s">
        <v>26</v>
      </c>
      <c r="BJ17" s="6" t="s">
        <v>27</v>
      </c>
      <c r="BK17" s="6" t="s">
        <v>28</v>
      </c>
      <c r="BM17" s="6"/>
      <c r="BN17" s="6" t="s">
        <v>22</v>
      </c>
      <c r="BO17" s="6" t="s">
        <v>10</v>
      </c>
      <c r="BP17" s="6" t="s">
        <v>23</v>
      </c>
      <c r="BQ17" s="6" t="s">
        <v>24</v>
      </c>
      <c r="BR17" s="6" t="s">
        <v>25</v>
      </c>
      <c r="BS17" s="6" t="s">
        <v>26</v>
      </c>
      <c r="BT17" s="6" t="s">
        <v>27</v>
      </c>
      <c r="BU17" s="6" t="s">
        <v>28</v>
      </c>
    </row>
    <row r="18" spans="1:73" ht="15" x14ac:dyDescent="0.25">
      <c r="A18" s="2">
        <v>1996</v>
      </c>
      <c r="B18" s="2">
        <v>674.73</v>
      </c>
      <c r="C18" s="2">
        <v>88.13</v>
      </c>
      <c r="D18" s="2">
        <v>377.47</v>
      </c>
      <c r="E18" s="1">
        <v>17</v>
      </c>
      <c r="F18" s="1">
        <f t="shared" si="0"/>
        <v>289</v>
      </c>
      <c r="G18" s="2">
        <f t="shared" si="1"/>
        <v>643.82971916971906</v>
      </c>
      <c r="H18" s="2">
        <f t="shared" si="2"/>
        <v>75.839513634513636</v>
      </c>
      <c r="I18" s="2">
        <f t="shared" si="3"/>
        <v>344.41242979242975</v>
      </c>
      <c r="J18" s="2" cm="1">
        <f t="array" ref="J18">AT$18+SUMPRODUCT(TRANSPOSE(AT$19:AT$20),E18:F18)</f>
        <v>679.13242937139466</v>
      </c>
      <c r="K18" s="2" cm="1">
        <f t="array" ref="K18">BD$18+SUMPRODUCT(BD$19:BD$20,TRANSPOSE(E18:F18))</f>
        <v>83.666875499978943</v>
      </c>
      <c r="L18" s="2" cm="1">
        <f t="array" ref="L18">BN$18+SUMPRODUCT(TRANSPOSE(BN$19:BN$20),E18:F18)</f>
        <v>372.92301924129504</v>
      </c>
      <c r="N18" s="8" t="s">
        <v>16</v>
      </c>
      <c r="O18" s="8">
        <v>269.34649572649568</v>
      </c>
      <c r="P18" s="4">
        <v>18.317332368267827</v>
      </c>
      <c r="Q18" s="4">
        <v>14.70446079763777</v>
      </c>
      <c r="R18" s="4">
        <v>8.2149032171290675E-14</v>
      </c>
      <c r="S18" s="4">
        <v>231.6212435304522</v>
      </c>
      <c r="T18" s="4">
        <v>307.07174792253915</v>
      </c>
      <c r="U18" s="4">
        <v>231.6212435304522</v>
      </c>
      <c r="V18" s="4">
        <v>307.07174792253915</v>
      </c>
      <c r="X18" s="11" t="s">
        <v>16</v>
      </c>
      <c r="Y18" s="11">
        <v>49.647578347578339</v>
      </c>
      <c r="Z18" s="4">
        <v>5.2082304808960318</v>
      </c>
      <c r="AA18" s="4">
        <v>9.5325232878397692</v>
      </c>
      <c r="AB18" s="4">
        <v>8.3509763288508555E-10</v>
      </c>
      <c r="AC18" s="4">
        <v>38.921026880548112</v>
      </c>
      <c r="AD18" s="4">
        <v>60.374129814608565</v>
      </c>
      <c r="AE18" s="4">
        <v>38.921026880548112</v>
      </c>
      <c r="AF18" s="4">
        <v>60.374129814608565</v>
      </c>
      <c r="AH18" s="17" t="s">
        <v>16</v>
      </c>
      <c r="AI18" s="17">
        <v>118.49384615384619</v>
      </c>
      <c r="AJ18" s="4">
        <v>13.193289730292721</v>
      </c>
      <c r="AK18" s="4">
        <v>8.9813722412065271</v>
      </c>
      <c r="AL18" s="4">
        <v>2.67608298776172E-9</v>
      </c>
      <c r="AM18" s="4">
        <v>91.321757316664176</v>
      </c>
      <c r="AN18" s="4">
        <v>145.66593499102819</v>
      </c>
      <c r="AO18" s="4">
        <v>91.321757316664176</v>
      </c>
      <c r="AP18" s="4">
        <v>145.66593499102819</v>
      </c>
      <c r="AS18" s="8" t="s">
        <v>16</v>
      </c>
      <c r="AT18" s="8">
        <v>176.87617094017111</v>
      </c>
      <c r="AU18" s="4">
        <v>16.367516657563243</v>
      </c>
      <c r="AV18" s="4">
        <v>10.806536791177704</v>
      </c>
      <c r="AW18" s="4">
        <v>1.0580897381715666E-10</v>
      </c>
      <c r="AX18" s="4">
        <v>143.09527685320359</v>
      </c>
      <c r="AY18" s="4">
        <v>210.65706502713863</v>
      </c>
      <c r="AZ18" s="4">
        <v>143.09527685320359</v>
      </c>
      <c r="BA18" s="4">
        <v>210.65706502713863</v>
      </c>
      <c r="BC18" s="11" t="s">
        <v>16</v>
      </c>
      <c r="BD18" s="11">
        <v>29.144940170940203</v>
      </c>
      <c r="BE18" s="4">
        <v>6.3712953593421107</v>
      </c>
      <c r="BF18" s="4">
        <v>4.5744136046377957</v>
      </c>
      <c r="BG18" s="4">
        <v>1.2256161091701815E-4</v>
      </c>
      <c r="BH18" s="4">
        <v>15.995232843086708</v>
      </c>
      <c r="BI18" s="4">
        <v>42.294647498793694</v>
      </c>
      <c r="BJ18" s="4">
        <v>15.995232843086708</v>
      </c>
      <c r="BK18" s="4">
        <v>42.294647498793694</v>
      </c>
      <c r="BM18" s="17" t="s">
        <v>16</v>
      </c>
      <c r="BN18" s="17">
        <v>43.814495726495807</v>
      </c>
      <c r="BO18" s="4">
        <v>7.6961621056754588</v>
      </c>
      <c r="BP18" s="4">
        <v>5.6930318157130859</v>
      </c>
      <c r="BQ18" s="4">
        <v>7.2812638599720977E-6</v>
      </c>
      <c r="BR18" s="4">
        <v>27.930397826536112</v>
      </c>
      <c r="BS18" s="4">
        <v>59.698593626455505</v>
      </c>
      <c r="BT18" s="4">
        <v>27.930397826536112</v>
      </c>
      <c r="BU18" s="4">
        <v>59.698593626455505</v>
      </c>
    </row>
    <row r="19" spans="1:73" ht="15.75" thickBot="1" x14ac:dyDescent="0.3">
      <c r="A19" s="2">
        <v>1997</v>
      </c>
      <c r="B19" s="2">
        <v>628.64</v>
      </c>
      <c r="C19" s="2">
        <v>77.86</v>
      </c>
      <c r="D19" s="2">
        <v>375.71</v>
      </c>
      <c r="E19" s="1">
        <v>18</v>
      </c>
      <c r="F19" s="1">
        <f t="shared" si="0"/>
        <v>324</v>
      </c>
      <c r="G19" s="2">
        <f t="shared" si="1"/>
        <v>665.85814407814394</v>
      </c>
      <c r="H19" s="2">
        <f t="shared" si="2"/>
        <v>77.380215710215708</v>
      </c>
      <c r="I19" s="2">
        <f t="shared" si="3"/>
        <v>357.70175824175823</v>
      </c>
      <c r="J19" s="2" cm="1">
        <f t="array" ref="J19">AT$18+SUMPRODUCT(TRANSPOSE(AT$19:AT$20),E19:F19)</f>
        <v>696.37790644604411</v>
      </c>
      <c r="K19" s="2" cm="1">
        <f t="array" ref="K19">BD$18+SUMPRODUCT(BD$19:BD$20,TRANSPOSE(E19:F19))</f>
        <v>84.147096290682484</v>
      </c>
      <c r="L19" s="2" cm="1">
        <f t="array" ref="L19">BN$18+SUMPRODUCT(TRANSPOSE(BN$19:BN$20),E19:F19)</f>
        <v>382.34962266851915</v>
      </c>
      <c r="N19" s="9" t="s">
        <v>4</v>
      </c>
      <c r="O19" s="9">
        <v>22.028424908424903</v>
      </c>
      <c r="P19" s="5">
        <v>1.1433455098501568</v>
      </c>
      <c r="Q19" s="5">
        <v>19.266638753242557</v>
      </c>
      <c r="R19" s="5">
        <v>1.6292108244974324E-16</v>
      </c>
      <c r="S19" s="5">
        <v>19.673660751771131</v>
      </c>
      <c r="T19" s="5">
        <v>24.383189065078675</v>
      </c>
      <c r="U19" s="5">
        <v>19.673660751771131</v>
      </c>
      <c r="V19" s="5">
        <v>24.383189065078675</v>
      </c>
      <c r="X19" s="12" t="s">
        <v>4</v>
      </c>
      <c r="Y19" s="12">
        <v>1.5407020757020762</v>
      </c>
      <c r="Z19" s="5">
        <v>0.32509138420794603</v>
      </c>
      <c r="AA19" s="5">
        <v>4.7392891677392468</v>
      </c>
      <c r="AB19" s="5">
        <v>7.3229573215797595E-5</v>
      </c>
      <c r="AC19" s="5">
        <v>0.87116383675787679</v>
      </c>
      <c r="AD19" s="5">
        <v>2.2102403146462755</v>
      </c>
      <c r="AE19" s="5">
        <v>0.87116383675787679</v>
      </c>
      <c r="AF19" s="5">
        <v>2.2102403146462755</v>
      </c>
      <c r="AH19" s="18" t="s">
        <v>4</v>
      </c>
      <c r="AI19" s="18">
        <v>13.289328449328446</v>
      </c>
      <c r="AJ19" s="5">
        <v>0.8235090279528966</v>
      </c>
      <c r="AK19" s="5">
        <v>16.137441118725143</v>
      </c>
      <c r="AL19" s="5">
        <v>9.9484129294363886E-15</v>
      </c>
      <c r="AM19" s="5">
        <v>11.593279857719063</v>
      </c>
      <c r="AN19" s="5">
        <v>14.985377040937829</v>
      </c>
      <c r="AO19" s="5">
        <v>11.593279857719063</v>
      </c>
      <c r="AP19" s="5">
        <v>14.985377040937829</v>
      </c>
      <c r="AS19" s="8" t="s">
        <v>4</v>
      </c>
      <c r="AT19" s="8">
        <v>41.160216243526541</v>
      </c>
      <c r="AU19" s="4">
        <v>2.6941149221996827</v>
      </c>
      <c r="AV19" s="4">
        <v>15.277824974860454</v>
      </c>
      <c r="AW19" s="4">
        <v>7.2753375701079831E-14</v>
      </c>
      <c r="AX19" s="4">
        <v>35.599836330738015</v>
      </c>
      <c r="AY19" s="4">
        <v>46.720596156315068</v>
      </c>
      <c r="AZ19" s="4">
        <v>35.599836330738015</v>
      </c>
      <c r="BA19" s="4">
        <v>46.720596156315068</v>
      </c>
      <c r="BC19" s="11" t="s">
        <v>4</v>
      </c>
      <c r="BD19" s="11">
        <v>5.7826272156961753</v>
      </c>
      <c r="BE19" s="4">
        <v>1.0487236555469408</v>
      </c>
      <c r="BF19" s="4">
        <v>5.5139666060840042</v>
      </c>
      <c r="BG19" s="4">
        <v>1.1383437509408735E-5</v>
      </c>
      <c r="BH19" s="4">
        <v>3.6181679714675594</v>
      </c>
      <c r="BI19" s="4">
        <v>7.9470864599247912</v>
      </c>
      <c r="BJ19" s="4">
        <v>3.6181679714675594</v>
      </c>
      <c r="BK19" s="4">
        <v>7.9470864599247912</v>
      </c>
      <c r="BM19" s="17" t="s">
        <v>4</v>
      </c>
      <c r="BN19" s="17">
        <v>28.740228537745757</v>
      </c>
      <c r="BO19" s="4">
        <v>1.2667984769080345</v>
      </c>
      <c r="BP19" s="4">
        <v>22.687293252746944</v>
      </c>
      <c r="BQ19" s="4">
        <v>1.0061786128515572E-17</v>
      </c>
      <c r="BR19" s="4">
        <v>26.125684983382691</v>
      </c>
      <c r="BS19" s="4">
        <v>31.354772092108824</v>
      </c>
      <c r="BT19" s="4">
        <v>26.125684983382691</v>
      </c>
      <c r="BU19" s="4">
        <v>31.354772092108824</v>
      </c>
    </row>
    <row r="20" spans="1:73" ht="15.75" thickBot="1" x14ac:dyDescent="0.3">
      <c r="A20" s="2">
        <v>1998</v>
      </c>
      <c r="B20" s="2">
        <v>673.7</v>
      </c>
      <c r="C20" s="2">
        <v>67.739999999999995</v>
      </c>
      <c r="D20" s="2">
        <v>368.59</v>
      </c>
      <c r="E20" s="1">
        <v>19</v>
      </c>
      <c r="F20" s="1">
        <f t="shared" si="0"/>
        <v>361</v>
      </c>
      <c r="G20" s="2">
        <f t="shared" si="1"/>
        <v>687.88656898656882</v>
      </c>
      <c r="H20" s="2">
        <f t="shared" si="2"/>
        <v>78.920917785917794</v>
      </c>
      <c r="I20" s="2">
        <f t="shared" si="3"/>
        <v>370.99108669108665</v>
      </c>
      <c r="J20" s="2" cm="1">
        <f t="array" ref="J20">AT$18+SUMPRODUCT(TRANSPOSE(AT$19:AT$20),E20:F20)</f>
        <v>712.25682699675781</v>
      </c>
      <c r="K20" s="2" cm="1">
        <f t="array" ref="K20">BD$18+SUMPRODUCT(BD$19:BD$20,TRANSPOSE(E20:F20))</f>
        <v>84.324322428529314</v>
      </c>
      <c r="L20" s="2" cm="1">
        <f t="array" ref="L20">BN$18+SUMPRODUCT(TRANSPOSE(BN$19:BN$20),E20:F20)</f>
        <v>390.67259037514202</v>
      </c>
      <c r="N20"/>
      <c r="O20"/>
      <c r="P20"/>
      <c r="Q20"/>
      <c r="R20"/>
      <c r="S20"/>
      <c r="T20"/>
      <c r="U20"/>
      <c r="V20"/>
      <c r="X20"/>
      <c r="Y20"/>
      <c r="Z20"/>
      <c r="AA20"/>
      <c r="AB20"/>
      <c r="AC20"/>
      <c r="AD20"/>
      <c r="AE20"/>
      <c r="AF20"/>
      <c r="AH20"/>
      <c r="AI20"/>
      <c r="AJ20"/>
      <c r="AK20"/>
      <c r="AL20"/>
      <c r="AM20"/>
      <c r="AN20"/>
      <c r="AO20"/>
      <c r="AP20"/>
      <c r="AS20" s="9" t="s">
        <v>32</v>
      </c>
      <c r="AT20" s="9">
        <v>-0.68327826196791586</v>
      </c>
      <c r="AU20" s="5">
        <v>9.3382925107670517E-2</v>
      </c>
      <c r="AV20" s="5">
        <v>-7.3169507292697888</v>
      </c>
      <c r="AW20" s="5">
        <v>1.4753714226719532E-7</v>
      </c>
      <c r="AX20" s="5">
        <v>-0.87601114677825465</v>
      </c>
      <c r="AY20" s="5">
        <v>-0.49054537715757707</v>
      </c>
      <c r="AZ20" s="5">
        <v>-0.87601114677825465</v>
      </c>
      <c r="BA20" s="5">
        <v>-0.49054537715757707</v>
      </c>
      <c r="BC20" s="12" t="s">
        <v>32</v>
      </c>
      <c r="BD20" s="12">
        <v>-0.15149732642836072</v>
      </c>
      <c r="BE20" s="5">
        <v>3.635067003920623E-2</v>
      </c>
      <c r="BF20" s="5">
        <v>-4.167662556562572</v>
      </c>
      <c r="BG20" s="5">
        <v>3.4465077127429069E-4</v>
      </c>
      <c r="BH20" s="5">
        <v>-0.22652142203649342</v>
      </c>
      <c r="BI20" s="5">
        <v>-7.6473230820228028E-2</v>
      </c>
      <c r="BJ20" s="5">
        <v>-0.22652142203649342</v>
      </c>
      <c r="BK20" s="5">
        <v>-7.6473230820228028E-2</v>
      </c>
      <c r="BM20" s="18" t="s">
        <v>32</v>
      </c>
      <c r="BN20" s="18">
        <v>-0.55181786030061808</v>
      </c>
      <c r="BO20" s="5">
        <v>4.3909540131653699E-2</v>
      </c>
      <c r="BP20" s="5">
        <v>-12.567151891049326</v>
      </c>
      <c r="BQ20" s="5">
        <v>4.7765486433129062E-12</v>
      </c>
      <c r="BR20" s="5">
        <v>-0.64244269702008616</v>
      </c>
      <c r="BS20" s="5">
        <v>-0.46119302358114994</v>
      </c>
      <c r="BT20" s="5">
        <v>-0.64244269702008616</v>
      </c>
      <c r="BU20" s="5">
        <v>-0.46119302358114994</v>
      </c>
    </row>
    <row r="21" spans="1:73" ht="15" x14ac:dyDescent="0.25">
      <c r="A21" s="2">
        <v>1999</v>
      </c>
      <c r="B21" s="2">
        <v>728.25</v>
      </c>
      <c r="C21" s="2">
        <v>69.819999999999993</v>
      </c>
      <c r="D21" s="2">
        <v>374.53</v>
      </c>
      <c r="E21" s="1">
        <v>20</v>
      </c>
      <c r="F21" s="1">
        <f t="shared" si="0"/>
        <v>400</v>
      </c>
      <c r="G21" s="2">
        <f t="shared" si="1"/>
        <v>709.91499389499381</v>
      </c>
      <c r="H21" s="2">
        <f t="shared" si="2"/>
        <v>80.461619861619866</v>
      </c>
      <c r="I21" s="2">
        <f t="shared" si="3"/>
        <v>384.28041514041513</v>
      </c>
      <c r="J21" s="2" cm="1">
        <f t="array" ref="J21">AT$18+SUMPRODUCT(TRANSPOSE(AT$19:AT$20),E21:F21)</f>
        <v>726.76919102353554</v>
      </c>
      <c r="K21" s="2" cm="1">
        <f t="array" ref="K21">BD$18+SUMPRODUCT(BD$19:BD$20,TRANSPOSE(E21:F21))</f>
        <v>84.198553913519419</v>
      </c>
      <c r="L21" s="2" cm="1">
        <f t="array" ref="L21">BN$18+SUMPRODUCT(TRANSPOSE(BN$19:BN$20),E21:F21)</f>
        <v>397.89192236116378</v>
      </c>
      <c r="N21"/>
      <c r="O21"/>
      <c r="P21"/>
      <c r="Q21"/>
      <c r="R21"/>
      <c r="S21"/>
      <c r="T21"/>
      <c r="U21"/>
      <c r="V21"/>
      <c r="X21"/>
      <c r="Y21"/>
      <c r="Z21"/>
      <c r="AA21"/>
      <c r="AB21"/>
      <c r="AC21"/>
      <c r="AD21"/>
      <c r="AE21"/>
      <c r="AF21"/>
      <c r="AH21"/>
      <c r="AI21"/>
      <c r="AJ21"/>
      <c r="AK21"/>
      <c r="AL21"/>
      <c r="AM21"/>
      <c r="AN21"/>
      <c r="AO21"/>
      <c r="AP21"/>
      <c r="AS21"/>
      <c r="AT21"/>
      <c r="AU21"/>
      <c r="AV21"/>
      <c r="AW21"/>
      <c r="AX21"/>
      <c r="AY21"/>
      <c r="AZ21"/>
      <c r="BA21"/>
      <c r="BC21"/>
      <c r="BD21"/>
      <c r="BE21"/>
      <c r="BF21"/>
      <c r="BG21"/>
      <c r="BH21"/>
      <c r="BI21"/>
      <c r="BJ21"/>
      <c r="BK21"/>
      <c r="BM21"/>
      <c r="BN21"/>
      <c r="BO21"/>
      <c r="BP21"/>
      <c r="BQ21"/>
      <c r="BR21"/>
      <c r="BS21"/>
      <c r="BT21"/>
      <c r="BU21"/>
    </row>
    <row r="22" spans="1:73" ht="15" x14ac:dyDescent="0.25">
      <c r="A22" s="2">
        <v>2000</v>
      </c>
      <c r="B22" s="2">
        <v>753.89</v>
      </c>
      <c r="C22" s="2">
        <v>69.16</v>
      </c>
      <c r="D22" s="2">
        <v>394.4</v>
      </c>
      <c r="E22" s="1">
        <v>21</v>
      </c>
      <c r="F22" s="1">
        <f t="shared" si="0"/>
        <v>441</v>
      </c>
      <c r="G22" s="2">
        <f t="shared" si="1"/>
        <v>731.94341880341858</v>
      </c>
      <c r="H22" s="2">
        <f t="shared" si="2"/>
        <v>82.002321937321938</v>
      </c>
      <c r="I22" s="2">
        <f t="shared" si="3"/>
        <v>397.56974358974355</v>
      </c>
      <c r="J22" s="2" cm="1">
        <f t="array" ref="J22">AT$18+SUMPRODUCT(TRANSPOSE(AT$19:AT$20),E22:F22)</f>
        <v>739.91499852637753</v>
      </c>
      <c r="K22" s="2" cm="1">
        <f t="array" ref="K22">BD$18+SUMPRODUCT(BD$19:BD$20,TRANSPOSE(E22:F22))</f>
        <v>83.769790745652799</v>
      </c>
      <c r="L22" s="2" cm="1">
        <f t="array" ref="L22">BN$18+SUMPRODUCT(TRANSPOSE(BN$19:BN$20),E22:F22)</f>
        <v>404.00761862658408</v>
      </c>
      <c r="N22"/>
      <c r="O22"/>
      <c r="P22" s="29"/>
      <c r="Q22" s="29"/>
      <c r="R22" s="29"/>
      <c r="S22" s="29"/>
      <c r="T22" s="29"/>
      <c r="U22" s="29"/>
      <c r="V22" s="29"/>
      <c r="W22" s="30"/>
      <c r="X22" s="29"/>
      <c r="Y22" s="29"/>
      <c r="Z22" s="29"/>
      <c r="AA22" s="29"/>
      <c r="AB22" s="29" t="s">
        <v>39</v>
      </c>
      <c r="AC22" s="29"/>
      <c r="AD22" s="29"/>
      <c r="AE22" s="29"/>
      <c r="AF22" s="29"/>
      <c r="AG22" s="30"/>
      <c r="AH22" s="29"/>
      <c r="AI22" s="29"/>
      <c r="AJ22" s="29"/>
      <c r="AK22" s="29"/>
      <c r="AL22" s="29"/>
      <c r="AM22" s="29"/>
      <c r="AN22" s="29"/>
      <c r="AO22"/>
      <c r="AP22"/>
      <c r="AS22"/>
      <c r="AT22"/>
      <c r="AU22"/>
      <c r="AV22"/>
      <c r="AW22"/>
      <c r="AX22"/>
      <c r="AY22"/>
      <c r="AZ22"/>
      <c r="BA22"/>
      <c r="BC22"/>
      <c r="BD22"/>
      <c r="BE22"/>
      <c r="BF22"/>
      <c r="BG22"/>
      <c r="BH22"/>
      <c r="BI22"/>
      <c r="BJ22"/>
      <c r="BK22"/>
      <c r="BM22"/>
      <c r="BN22"/>
      <c r="BO22"/>
      <c r="BP22"/>
      <c r="BQ22"/>
      <c r="BR22"/>
      <c r="BS22"/>
      <c r="BT22"/>
      <c r="BU22"/>
    </row>
    <row r="23" spans="1:73" ht="15" x14ac:dyDescent="0.25">
      <c r="A23" s="2">
        <v>2001</v>
      </c>
      <c r="B23" s="2">
        <v>768.83</v>
      </c>
      <c r="C23" s="2">
        <v>72.86</v>
      </c>
      <c r="D23" s="2">
        <v>400.02</v>
      </c>
      <c r="E23" s="1">
        <v>22</v>
      </c>
      <c r="F23" s="1">
        <f t="shared" si="0"/>
        <v>484</v>
      </c>
      <c r="G23" s="2">
        <f t="shared" si="1"/>
        <v>753.97184371184358</v>
      </c>
      <c r="H23" s="2">
        <f t="shared" si="2"/>
        <v>83.543024013024024</v>
      </c>
      <c r="I23" s="2">
        <f t="shared" si="3"/>
        <v>410.85907203907198</v>
      </c>
      <c r="J23" s="2" cm="1">
        <f t="array" ref="J23">AT$18+SUMPRODUCT(TRANSPOSE(AT$19:AT$20),E23:F23)</f>
        <v>751.69424950528378</v>
      </c>
      <c r="K23" s="2" cm="1">
        <f t="array" ref="K23">BD$18+SUMPRODUCT(BD$19:BD$20,TRANSPOSE(E23:F23))</f>
        <v>83.038032924929468</v>
      </c>
      <c r="L23" s="2" cm="1">
        <f t="array" ref="L23">BN$18+SUMPRODUCT(TRANSPOSE(BN$19:BN$20),E23:F23)</f>
        <v>409.01967917140331</v>
      </c>
      <c r="AS23"/>
      <c r="AT23"/>
      <c r="AU23"/>
      <c r="AV23" s="29"/>
      <c r="AW23" s="29"/>
      <c r="AX23" s="29"/>
      <c r="AY23" s="29"/>
      <c r="AZ23" s="29"/>
      <c r="BA23" s="29"/>
      <c r="BB23" s="30"/>
      <c r="BC23" s="29"/>
      <c r="BD23" s="29"/>
      <c r="BE23" s="29"/>
      <c r="BF23" s="29"/>
      <c r="BG23" s="29"/>
      <c r="BH23" s="29" t="s">
        <v>40</v>
      </c>
      <c r="BI23" s="29"/>
      <c r="BJ23" s="29"/>
      <c r="BK23" s="29"/>
      <c r="BL23" s="30"/>
      <c r="BM23" s="29"/>
      <c r="BN23" s="29"/>
      <c r="BO23" s="29"/>
      <c r="BP23" s="29"/>
      <c r="BQ23" s="29"/>
      <c r="BR23" s="29"/>
      <c r="BS23" s="29"/>
      <c r="BT23" s="29"/>
      <c r="BU23"/>
    </row>
    <row r="24" spans="1:73" x14ac:dyDescent="0.2">
      <c r="A24" s="2">
        <v>2002</v>
      </c>
      <c r="B24" s="2">
        <v>780.06</v>
      </c>
      <c r="C24" s="2">
        <v>71.75</v>
      </c>
      <c r="D24" s="2">
        <v>414.92</v>
      </c>
      <c r="E24" s="1">
        <v>23</v>
      </c>
      <c r="F24" s="1">
        <f t="shared" si="0"/>
        <v>529</v>
      </c>
      <c r="G24" s="2">
        <f t="shared" si="1"/>
        <v>776.00026862026846</v>
      </c>
      <c r="H24" s="2">
        <f t="shared" si="2"/>
        <v>85.083726088726081</v>
      </c>
      <c r="I24" s="2">
        <f t="shared" si="3"/>
        <v>424.1484004884004</v>
      </c>
      <c r="J24" s="2" cm="1">
        <f t="array" ref="J24">AT$18+SUMPRODUCT(TRANSPOSE(AT$19:AT$20),E24:F24)</f>
        <v>762.10694396025406</v>
      </c>
      <c r="K24" s="2" cm="1">
        <f t="array" ref="K24">BD$18+SUMPRODUCT(BD$19:BD$20,TRANSPOSE(E24:F24))</f>
        <v>82.003280451349426</v>
      </c>
      <c r="L24" s="2" cm="1">
        <f t="array" ref="L24">BN$18+SUMPRODUCT(TRANSPOSE(BN$19:BN$20),E24:F24)</f>
        <v>412.92810399562126</v>
      </c>
    </row>
    <row r="25" spans="1:73" x14ac:dyDescent="0.2">
      <c r="A25" s="2">
        <v>2003</v>
      </c>
      <c r="B25" s="2">
        <v>763.73</v>
      </c>
      <c r="C25" s="2">
        <v>71.150000000000006</v>
      </c>
      <c r="D25" s="2">
        <v>419.02</v>
      </c>
      <c r="E25" s="1">
        <v>24</v>
      </c>
      <c r="F25" s="1">
        <f t="shared" si="0"/>
        <v>576</v>
      </c>
      <c r="G25" s="2">
        <f t="shared" si="1"/>
        <v>798.02869352869334</v>
      </c>
      <c r="H25" s="2">
        <f t="shared" si="2"/>
        <v>86.624428164428167</v>
      </c>
      <c r="I25" s="2">
        <f t="shared" si="3"/>
        <v>437.43772893772893</v>
      </c>
      <c r="J25" s="2" cm="1">
        <f t="array" ref="J25">AT$18+SUMPRODUCT(TRANSPOSE(AT$19:AT$20),E25:F25)</f>
        <v>771.15308189128859</v>
      </c>
      <c r="K25" s="2" cm="1">
        <f t="array" ref="K25">BD$18+SUMPRODUCT(BD$19:BD$20,TRANSPOSE(E25:F25))</f>
        <v>80.665533324912644</v>
      </c>
      <c r="L25" s="2" cm="1">
        <f t="array" ref="L25">BN$18+SUMPRODUCT(TRANSPOSE(BN$19:BN$20),E25:F25)</f>
        <v>415.73289309923791</v>
      </c>
    </row>
    <row r="26" spans="1:73" x14ac:dyDescent="0.2">
      <c r="A26" s="2">
        <v>2004</v>
      </c>
      <c r="B26" s="2">
        <v>788.53</v>
      </c>
      <c r="C26" s="2">
        <v>85.87</v>
      </c>
      <c r="D26" s="2">
        <v>425.83</v>
      </c>
      <c r="E26" s="1">
        <v>25</v>
      </c>
      <c r="F26" s="1">
        <f t="shared" si="0"/>
        <v>625</v>
      </c>
      <c r="G26" s="2">
        <f t="shared" si="1"/>
        <v>820.05711843711833</v>
      </c>
      <c r="H26" s="2">
        <f t="shared" si="2"/>
        <v>88.165130240130253</v>
      </c>
      <c r="I26" s="2">
        <f t="shared" si="3"/>
        <v>450.72705738705736</v>
      </c>
      <c r="J26" s="2" cm="1">
        <f t="array" ref="J26">AT$18+SUMPRODUCT(TRANSPOSE(AT$19:AT$20),E26:F26)</f>
        <v>778.83266329838716</v>
      </c>
      <c r="K26" s="2" cm="1">
        <f t="array" ref="K26">BD$18+SUMPRODUCT(BD$19:BD$20,TRANSPOSE(E26:F26))</f>
        <v>79.024791545619124</v>
      </c>
      <c r="L26" s="2" cm="1">
        <f t="array" ref="L26">BN$18+SUMPRODUCT(TRANSPOSE(BN$19:BN$20),E26:F26)</f>
        <v>417.43404648225339</v>
      </c>
    </row>
    <row r="27" spans="1:73" x14ac:dyDescent="0.2">
      <c r="A27" s="2">
        <v>2005</v>
      </c>
      <c r="B27" s="2">
        <v>781.99</v>
      </c>
      <c r="C27" s="2">
        <v>87.44</v>
      </c>
      <c r="D27" s="2">
        <v>428.95</v>
      </c>
      <c r="E27" s="1">
        <v>26</v>
      </c>
      <c r="F27" s="1">
        <f t="shared" si="0"/>
        <v>676</v>
      </c>
      <c r="G27" s="2">
        <f t="shared" si="1"/>
        <v>842.0855433455431</v>
      </c>
      <c r="H27" s="2">
        <f t="shared" si="2"/>
        <v>89.705832315832311</v>
      </c>
      <c r="I27" s="2">
        <f t="shared" si="3"/>
        <v>464.01638583638578</v>
      </c>
      <c r="J27" s="2" cm="1">
        <f t="array" ref="J27">AT$18+SUMPRODUCT(TRANSPOSE(AT$19:AT$20),E27:F27)</f>
        <v>785.14568818154999</v>
      </c>
      <c r="K27" s="2" cm="1">
        <f t="array" ref="K27">BD$18+SUMPRODUCT(BD$19:BD$20,TRANSPOSE(E27:F27))</f>
        <v>77.081055113468906</v>
      </c>
      <c r="L27" s="2" cm="1">
        <f t="array" ref="L27">BN$18+SUMPRODUCT(TRANSPOSE(BN$19:BN$20),E27:F27)</f>
        <v>418.0315641446677</v>
      </c>
    </row>
    <row r="28" spans="1:73" x14ac:dyDescent="0.2">
      <c r="A28" s="2">
        <v>2006</v>
      </c>
      <c r="B28" s="2">
        <v>787.22</v>
      </c>
      <c r="C28" s="2">
        <v>93.07</v>
      </c>
      <c r="D28" s="2">
        <v>427.68</v>
      </c>
      <c r="E28" s="1">
        <v>27</v>
      </c>
      <c r="F28" s="1">
        <f t="shared" si="0"/>
        <v>729</v>
      </c>
      <c r="G28" s="2">
        <f t="shared" si="1"/>
        <v>864.1139682539681</v>
      </c>
      <c r="H28" s="2">
        <f t="shared" si="2"/>
        <v>91.246534391534396</v>
      </c>
      <c r="I28" s="2">
        <f t="shared" si="3"/>
        <v>477.3057142857142</v>
      </c>
      <c r="J28" s="2" cm="1">
        <f t="array" ref="J28">AT$18+SUMPRODUCT(TRANSPOSE(AT$19:AT$20),E28:F28)</f>
        <v>790.09215654077707</v>
      </c>
      <c r="K28" s="2" cm="1">
        <f t="array" ref="K28">BD$18+SUMPRODUCT(BD$19:BD$20,TRANSPOSE(E28:F28))</f>
        <v>74.834324028461964</v>
      </c>
      <c r="L28" s="2" cm="1">
        <f t="array" ref="L28">BN$18+SUMPRODUCT(TRANSPOSE(BN$19:BN$20),E28:F28)</f>
        <v>417.52544608648071</v>
      </c>
    </row>
    <row r="29" spans="1:73" x14ac:dyDescent="0.2">
      <c r="A29" s="20">
        <v>2007</v>
      </c>
      <c r="E29" s="20">
        <v>28</v>
      </c>
      <c r="F29" s="20">
        <f t="shared" si="0"/>
        <v>784</v>
      </c>
      <c r="G29" s="20">
        <f t="shared" si="1"/>
        <v>886.14239316239286</v>
      </c>
      <c r="H29" s="20">
        <f t="shared" si="2"/>
        <v>92.787236467236482</v>
      </c>
      <c r="I29" s="20">
        <f t="shared" si="3"/>
        <v>490.59504273504263</v>
      </c>
      <c r="J29" s="20" cm="1">
        <f t="array" ref="J29">AT$18+SUMPRODUCT(TRANSPOSE(AT$19:AT$20),E29:F29)</f>
        <v>793.67206837606841</v>
      </c>
      <c r="K29" s="20" cm="1">
        <f t="array" ref="K29">BD$18+SUMPRODUCT(BD$19:BD$20,TRANSPOSE(E29:F29))</f>
        <v>72.284598290598311</v>
      </c>
      <c r="L29" s="20" cm="1">
        <f t="array" ref="L29">BN$18+SUMPRODUCT(TRANSPOSE(BN$19:BN$20),E29:F29)</f>
        <v>415.91569230769244</v>
      </c>
    </row>
    <row r="30" spans="1:73" x14ac:dyDescent="0.2">
      <c r="A30" s="20">
        <v>2008</v>
      </c>
      <c r="E30" s="20">
        <v>29</v>
      </c>
      <c r="F30" s="20">
        <f t="shared" si="0"/>
        <v>841</v>
      </c>
      <c r="G30" s="20">
        <f t="shared" si="1"/>
        <v>908.17081807081786</v>
      </c>
      <c r="H30" s="20">
        <f t="shared" si="2"/>
        <v>94.32793854293854</v>
      </c>
      <c r="I30" s="20">
        <f t="shared" si="3"/>
        <v>503.88437118437116</v>
      </c>
      <c r="J30" s="20" cm="1">
        <f t="array" ref="J30">AT$18+SUMPRODUCT(TRANSPOSE(AT$19:AT$20),E30:F30)</f>
        <v>795.88542368742355</v>
      </c>
      <c r="K30" s="20" cm="1">
        <f t="array" ref="K30">BD$18+SUMPRODUCT(BD$19:BD$20,TRANSPOSE(E30:F30))</f>
        <v>69.431877899877932</v>
      </c>
      <c r="L30" s="20" cm="1">
        <f t="array" ref="L30">BN$18+SUMPRODUCT(TRANSPOSE(BN$19:BN$20),E30:F30)</f>
        <v>413.20230280830299</v>
      </c>
    </row>
    <row r="31" spans="1:73" x14ac:dyDescent="0.2">
      <c r="A31" s="20">
        <v>2009</v>
      </c>
      <c r="E31" s="20">
        <v>30</v>
      </c>
      <c r="F31" s="20">
        <f t="shared" si="0"/>
        <v>900</v>
      </c>
      <c r="G31" s="20">
        <f t="shared" si="1"/>
        <v>930.19924297924285</v>
      </c>
      <c r="H31" s="20">
        <f t="shared" si="2"/>
        <v>95.868640618640626</v>
      </c>
      <c r="I31" s="20">
        <f t="shared" si="3"/>
        <v>517.17369963369958</v>
      </c>
      <c r="J31" s="20" cm="1">
        <f t="array" ref="J31">AT$18+SUMPRODUCT(TRANSPOSE(AT$19:AT$20),E31:F31)</f>
        <v>796.73222247484318</v>
      </c>
      <c r="K31" s="20" cm="1">
        <f t="array" ref="K31">BD$18+SUMPRODUCT(BD$19:BD$20,TRANSPOSE(E31:F31))</f>
        <v>66.2761628563008</v>
      </c>
      <c r="L31" s="20" cm="1">
        <f t="array" ref="L31">BN$18+SUMPRODUCT(TRANSPOSE(BN$19:BN$20),E31:F31)</f>
        <v>409.38527758831231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Anna Chernobai</cp:lastModifiedBy>
  <dcterms:created xsi:type="dcterms:W3CDTF">2008-07-30T17:54:44Z</dcterms:created>
  <dcterms:modified xsi:type="dcterms:W3CDTF">2023-04-20T15:47:04Z</dcterms:modified>
</cp:coreProperties>
</file>