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5CDB2C95-2B7A-44C4-84AA-DA44AE9297E2}" xr6:coauthVersionLast="47" xr6:coauthVersionMax="47" xr10:uidLastSave="{00000000-0000-0000-0000-000000000000}"/>
  <bookViews>
    <workbookView xWindow="-120" yWindow="-120" windowWidth="20730" windowHeight="11160" activeTab="2" xr2:uid="{00000000-000D-0000-FFFF-FFFF00000000}"/>
  </bookViews>
  <sheets>
    <sheet name="Production Dataset" sheetId="2" r:id="rId1"/>
    <sheet name="Pivot_Table" sheetId="1" r:id="rId2"/>
    <sheet name="Production Dashboard" sheetId="3" r:id="rId3"/>
  </sheets>
  <definedNames>
    <definedName name="ExternalData_1" localSheetId="0" hidden="1">'Production Dataset'!$A$1:$H$121</definedName>
    <definedName name="Slicer_Region">#N/A</definedName>
    <definedName name="Slicer_Year">#N/A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C24" i="1"/>
  <c r="U18" i="1" s="1"/>
  <c r="M10" i="1"/>
  <c r="U15" i="1" s="1"/>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631051-FBEB-4497-91DB-2DB2091A4FA3}" keepAlive="1" name="Query - Production Dataset" description="Connection to the 'Production Dataset' query in the workbook." type="5" refreshedVersion="8" background="1" saveData="1">
    <dbPr connection="Provider=Microsoft.Mashup.OleDb.1;Data Source=$Workbook$;Location=&quot;Production Dataset&quot;;Extended Properties=&quot;&quot;" command="SELECT * FROM [Production Dataset]"/>
  </connection>
</connections>
</file>

<file path=xl/sharedStrings.xml><?xml version="1.0" encoding="utf-8"?>
<sst xmlns="http://schemas.openxmlformats.org/spreadsheetml/2006/main" count="549" uniqueCount="64">
  <si>
    <t>ProductionDate</t>
  </si>
  <si>
    <t>Region</t>
  </si>
  <si>
    <t>Manager</t>
  </si>
  <si>
    <t>ProductType</t>
  </si>
  <si>
    <t>UnitsProduced</t>
  </si>
  <si>
    <t>TotalCost</t>
  </si>
  <si>
    <t>Gender</t>
  </si>
  <si>
    <t>True Age</t>
  </si>
  <si>
    <t>North</t>
  </si>
  <si>
    <t>Jane Smith</t>
  </si>
  <si>
    <t>Electronics</t>
  </si>
  <si>
    <t>Female</t>
  </si>
  <si>
    <t>West</t>
  </si>
  <si>
    <t>Nancy Grey</t>
  </si>
  <si>
    <t>Automobiles</t>
  </si>
  <si>
    <t>Laura Black</t>
  </si>
  <si>
    <t>Emily Davis</t>
  </si>
  <si>
    <t>Unknown</t>
  </si>
  <si>
    <t>Andrew Blue</t>
  </si>
  <si>
    <t>Machinery</t>
  </si>
  <si>
    <t>Male</t>
  </si>
  <si>
    <t>Mike Brown</t>
  </si>
  <si>
    <t>South</t>
  </si>
  <si>
    <t>John Doe</t>
  </si>
  <si>
    <t>Furniture</t>
  </si>
  <si>
    <t>East</t>
  </si>
  <si>
    <t>David White</t>
  </si>
  <si>
    <t>Chris Green</t>
  </si>
  <si>
    <t>Sarah Lee</t>
  </si>
  <si>
    <t>Date</t>
  </si>
  <si>
    <t>Month</t>
  </si>
  <si>
    <t>Year</t>
  </si>
  <si>
    <t>Day</t>
  </si>
  <si>
    <t>Grand Total</t>
  </si>
  <si>
    <t>Sum of UnitsProduced</t>
  </si>
  <si>
    <t>Sum of Production</t>
  </si>
  <si>
    <t>Total Units</t>
  </si>
  <si>
    <t>Regionwise Units Produced</t>
  </si>
  <si>
    <t>Sum of TotalCost</t>
  </si>
  <si>
    <t>Average of TotalCost</t>
  </si>
  <si>
    <t>Sum of TotalCost2</t>
  </si>
  <si>
    <t>Average TotalCost by ProductType</t>
  </si>
  <si>
    <t>Production Over Time(Monthly)</t>
  </si>
  <si>
    <t>2023</t>
  </si>
  <si>
    <t>2024</t>
  </si>
  <si>
    <t>Sep</t>
  </si>
  <si>
    <t>Jan</t>
  </si>
  <si>
    <t>Feb</t>
  </si>
  <si>
    <t>Mar</t>
  </si>
  <si>
    <t>Apr</t>
  </si>
  <si>
    <t>May</t>
  </si>
  <si>
    <t>Jun</t>
  </si>
  <si>
    <t>Jul</t>
  </si>
  <si>
    <t>Aug</t>
  </si>
  <si>
    <t>Oct</t>
  </si>
  <si>
    <t>Nov</t>
  </si>
  <si>
    <t>Dec</t>
  </si>
  <si>
    <t>Production Over Time(Datewise)</t>
  </si>
  <si>
    <t>Column Labels</t>
  </si>
  <si>
    <t>Total Units Produced</t>
  </si>
  <si>
    <t xml:space="preserve">Total Production Cost </t>
  </si>
  <si>
    <t>Regional Production by Top 3 Manager</t>
  </si>
  <si>
    <t>Product Type</t>
  </si>
  <si>
    <t>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</si>
</sst>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entury Gothic"/>
      <family val="2"/>
      <scheme val="minor"/>
    </font>
    <font>
      <sz val="12"/>
      <color theme="1"/>
      <name val="Century Gothic"/>
      <family val="2"/>
      <scheme val="minor"/>
    </font>
    <font>
      <sz val="11"/>
      <name val="Century Gothic"/>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left"/>
    </xf>
    <xf numFmtId="0" fontId="1" fillId="0" borderId="0" xfId="0" applyFont="1" applyAlignment="1">
      <alignment vertical="center"/>
    </xf>
    <xf numFmtId="14" fontId="0" fillId="0" borderId="0" xfId="0" applyNumberFormat="1" applyAlignment="1">
      <alignment horizontal="left"/>
    </xf>
    <xf numFmtId="0" fontId="2" fillId="2" borderId="0" xfId="0" applyFont="1" applyFill="1"/>
  </cellXfs>
  <cellStyles count="1">
    <cellStyle name="Normal" xfId="0" builtinId="0"/>
  </cellStyles>
  <dxfs count="12">
    <dxf>
      <numFmt numFmtId="19" formatCode="m/d/yyyy"/>
      <alignment horizontal="left" vertical="bottom" textRotation="0" wrapText="0" indent="0" justifyLastLine="0" shrinkToFit="0" readingOrder="0"/>
    </dxf>
    <dxf>
      <numFmt numFmtId="0" formatCode="Genera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[Srush_Production Dashboard.xlsx]Pivot_Table!PivotTable1</c:name>
    <c:fmtId val="4"/>
  </c:pivotSource>
  <c:chart>
    <c:title>
      <c:tx>
        <c:rich>
          <a:bodyPr rot="0" spcFirstLastPara="1" vertOverflow="ellipsis" vert="horz" wrap="square" anchor="ctr" anchorCtr="1"/>
          <a:lstStyle/>
          <a:p>
            <a:pPr>
              <a:defRPr sz="1200" b="0" i="0" u="sng" strike="noStrike" kern="1200" cap="none" spc="2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r>
              <a:rPr lang="en-US" sz="1200" u="sng">
                <a:latin typeface="Times New Roman" panose="02020603050405020304" pitchFamily="18" charset="0"/>
                <a:cs typeface="Times New Roman" panose="02020603050405020304" pitchFamily="18" charset="0"/>
              </a:rPr>
              <a:t>Regionwise Production</a:t>
            </a:r>
          </a:p>
        </c:rich>
      </c:tx>
      <c:overlay val="0"/>
      <c:spPr>
        <a:noFill/>
        <a:ln>
          <a:noFill/>
        </a:ln>
        <a:effectLst/>
      </c:spPr>
      <c:txPr>
        <a:bodyPr rot="0" spcFirstLastPara="1" vertOverflow="ellipsis" vert="horz" wrap="square" anchor="ctr" anchorCtr="1"/>
        <a:lstStyle/>
        <a:p>
          <a:pPr>
            <a:defRPr sz="1200" b="0" i="0" u="sng" strike="noStrike" kern="1200" cap="none" spc="2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2">
                    <a:tint val="64000"/>
                    <a:lumMod val="118000"/>
                  </a:schemeClr>
                </a:gs>
                <a:gs pos="100000">
                  <a:schemeClr val="accent2">
                    <a:tint val="92000"/>
                    <a:alpha val="100000"/>
                    <a:lumMod val="110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592228937484507"/>
          <c:y val="0.14403587443946192"/>
          <c:w val="0.42592464077583525"/>
          <c:h val="0.57765898096818613"/>
        </c:manualLayout>
      </c:layout>
      <c:line3DChart>
        <c:grouping val="standard"/>
        <c:varyColors val="0"/>
        <c:ser>
          <c:idx val="0"/>
          <c:order val="0"/>
          <c:tx>
            <c:strRef>
              <c:f>Pivot_Table!$B$6</c:f>
              <c:strCache>
                <c:ptCount val="1"/>
                <c:pt idx="0">
                  <c:v>Sum of Production</c:v>
                </c:pt>
              </c:strCache>
            </c:strRef>
          </c:tx>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cat>
            <c:strRef>
              <c:f>Pivot_Table!$A$7:$A$11</c:f>
              <c:strCache>
                <c:ptCount val="4"/>
                <c:pt idx="0">
                  <c:v>East</c:v>
                </c:pt>
                <c:pt idx="1">
                  <c:v>North</c:v>
                </c:pt>
                <c:pt idx="2">
                  <c:v>South</c:v>
                </c:pt>
                <c:pt idx="3">
                  <c:v>West</c:v>
                </c:pt>
              </c:strCache>
            </c:strRef>
          </c:cat>
          <c:val>
            <c:numRef>
              <c:f>Pivot_Table!$B$7:$B$11</c:f>
              <c:numCache>
                <c:formatCode>General</c:formatCode>
                <c:ptCount val="4"/>
                <c:pt idx="0">
                  <c:v>4883</c:v>
                </c:pt>
                <c:pt idx="1">
                  <c:v>8037</c:v>
                </c:pt>
                <c:pt idx="2">
                  <c:v>5284</c:v>
                </c:pt>
                <c:pt idx="3">
                  <c:v>16523</c:v>
                </c:pt>
              </c:numCache>
            </c:numRef>
          </c:val>
          <c:smooth val="0"/>
          <c:extLst>
            <c:ext xmlns:c16="http://schemas.microsoft.com/office/drawing/2014/chart" uri="{C3380CC4-5D6E-409C-BE32-E72D297353CC}">
              <c16:uniqueId val="{00000000-5273-4ED9-9865-9A3791EBF7E8}"/>
            </c:ext>
          </c:extLst>
        </c:ser>
        <c:ser>
          <c:idx val="1"/>
          <c:order val="1"/>
          <c:tx>
            <c:strRef>
              <c:f>Pivot_Table!$C$6</c:f>
              <c:strCache>
                <c:ptCount val="1"/>
                <c:pt idx="0">
                  <c:v>Total Units</c:v>
                </c:pt>
              </c:strCache>
            </c:strRef>
          </c:tx>
          <c:spPr>
            <a:gradFill rotWithShape="1">
              <a:gsLst>
                <a:gs pos="0">
                  <a:schemeClr val="accent2">
                    <a:tint val="64000"/>
                    <a:lumMod val="118000"/>
                  </a:schemeClr>
                </a:gs>
                <a:gs pos="100000">
                  <a:schemeClr val="accent2">
                    <a:tint val="92000"/>
                    <a:alpha val="100000"/>
                    <a:lumMod val="110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cat>
            <c:strRef>
              <c:f>Pivot_Table!$A$7:$A$11</c:f>
              <c:strCache>
                <c:ptCount val="4"/>
                <c:pt idx="0">
                  <c:v>East</c:v>
                </c:pt>
                <c:pt idx="1">
                  <c:v>North</c:v>
                </c:pt>
                <c:pt idx="2">
                  <c:v>South</c:v>
                </c:pt>
                <c:pt idx="3">
                  <c:v>West</c:v>
                </c:pt>
              </c:strCache>
            </c:strRef>
          </c:cat>
          <c:val>
            <c:numRef>
              <c:f>Pivot_Table!$C$7:$C$11</c:f>
              <c:numCache>
                <c:formatCode>General</c:formatCode>
                <c:ptCount val="4"/>
                <c:pt idx="0">
                  <c:v>19</c:v>
                </c:pt>
                <c:pt idx="1">
                  <c:v>28</c:v>
                </c:pt>
                <c:pt idx="2">
                  <c:v>18</c:v>
                </c:pt>
                <c:pt idx="3">
                  <c:v>55</c:v>
                </c:pt>
              </c:numCache>
            </c:numRef>
          </c:val>
          <c:smooth val="0"/>
          <c:extLst>
            <c:ext xmlns:c16="http://schemas.microsoft.com/office/drawing/2014/chart" uri="{C3380CC4-5D6E-409C-BE32-E72D297353CC}">
              <c16:uniqueId val="{00000001-5273-4ED9-9865-9A3791EBF7E8}"/>
            </c:ext>
          </c:extLst>
        </c:ser>
        <c:dLbls>
          <c:showLegendKey val="0"/>
          <c:showVal val="0"/>
          <c:showCatName val="0"/>
          <c:showSerName val="0"/>
          <c:showPercent val="0"/>
          <c:showBubbleSize val="0"/>
        </c:dLbls>
        <c:axId val="1283886816"/>
        <c:axId val="1283873856"/>
        <c:axId val="139592224"/>
      </c:line3DChart>
      <c:catAx>
        <c:axId val="128388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3873856"/>
        <c:crosses val="autoZero"/>
        <c:auto val="1"/>
        <c:lblAlgn val="ctr"/>
        <c:lblOffset val="100"/>
        <c:noMultiLvlLbl val="0"/>
      </c:catAx>
      <c:valAx>
        <c:axId val="128387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3886816"/>
        <c:crosses val="autoZero"/>
        <c:crossBetween val="between"/>
      </c:valAx>
      <c:serAx>
        <c:axId val="1395922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3873856"/>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[Srush_Production Dashboard.xlsx]Pivot_Table!PivotTable2</c:name>
    <c:fmtId val="4"/>
  </c:pivotSource>
  <c:chart>
    <c:title>
      <c:tx>
        <c:rich>
          <a:bodyPr rot="0" spcFirstLastPara="1" vertOverflow="ellipsis" vert="horz" wrap="square" anchor="ctr" anchorCtr="1"/>
          <a:lstStyle/>
          <a:p>
            <a:pPr algn="ctr" rtl="0">
              <a:defRPr lang="en-US" sz="1200" b="0" i="0" u="sng" strike="noStrike" kern="1200" cap="none" spc="20" baseline="0">
                <a:solidFill>
                  <a:sysClr val="windowText" lastClr="000000">
                    <a:lumMod val="50000"/>
                    <a:lumOff val="50000"/>
                  </a:sysClr>
                </a:solidFill>
                <a:latin typeface="Times New Roman" panose="02020603050405020304" pitchFamily="18" charset="0"/>
                <a:ea typeface="+mn-ea"/>
                <a:cs typeface="Times New Roman" panose="02020603050405020304" pitchFamily="18" charset="0"/>
              </a:defRPr>
            </a:pPr>
            <a:r>
              <a:rPr lang="en-US" sz="1200" b="0" i="0" u="sng" strike="noStrike" kern="1200" cap="none" spc="20" baseline="0">
                <a:solidFill>
                  <a:sysClr val="windowText" lastClr="000000">
                    <a:lumMod val="50000"/>
                    <a:lumOff val="50000"/>
                  </a:sysClr>
                </a:solidFill>
                <a:latin typeface="Times New Roman" panose="02020603050405020304" pitchFamily="18" charset="0"/>
                <a:ea typeface="+mn-ea"/>
                <a:cs typeface="Times New Roman" panose="02020603050405020304" pitchFamily="18" charset="0"/>
              </a:rPr>
              <a:t>Average Total Cost by ProductType </a:t>
            </a:r>
          </a:p>
        </c:rich>
      </c:tx>
      <c:overlay val="0"/>
      <c:spPr>
        <a:noFill/>
        <a:ln>
          <a:noFill/>
        </a:ln>
        <a:effectLst/>
      </c:spPr>
      <c:txPr>
        <a:bodyPr rot="0" spcFirstLastPara="1" vertOverflow="ellipsis" vert="horz" wrap="square" anchor="ctr" anchorCtr="1"/>
        <a:lstStyle/>
        <a:p>
          <a:pPr algn="ctr" rtl="0">
            <a:defRPr lang="en-US" sz="1200" b="0" i="0" u="sng" strike="noStrike" kern="1200" cap="none" spc="20" baseline="0">
              <a:solidFill>
                <a:sysClr val="windowText" lastClr="000000">
                  <a:lumMod val="50000"/>
                  <a:lumOff val="50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85891231481377"/>
                  <c:h val="0.27171247015015981"/>
                </c:manualLayout>
              </c15:layout>
            </c:ext>
          </c:extLst>
        </c:dLbl>
      </c:pivotFmt>
      <c:pivotFmt>
        <c:idx val="2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065425176352132"/>
                  <c:h val="0.3157717014842526"/>
                </c:manualLayout>
              </c15:layout>
            </c:ext>
          </c:extLst>
        </c:dLbl>
      </c:pivotFmt>
      <c:pivotFmt>
        <c:idx val="2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Pivot_Table!$B$17</c:f>
              <c:strCache>
                <c:ptCount val="1"/>
                <c:pt idx="0">
                  <c:v>Total Units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C04-4A0A-BAC8-25CEF8D0ABC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C04-4A0A-BAC8-25CEF8D0ABC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C04-4A0A-BAC8-25CEF8D0ABC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C04-4A0A-BAC8-25CEF8D0ABCF}"/>
              </c:ext>
            </c:extLst>
          </c:dPt>
          <c:dLbls>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85891231481377"/>
                      <c:h val="0.27171247015015981"/>
                    </c:manualLayout>
                  </c15:layout>
                </c:ext>
                <c:ext xmlns:c16="http://schemas.microsoft.com/office/drawing/2014/chart" uri="{C3380CC4-5D6E-409C-BE32-E72D297353CC}">
                  <c16:uniqueId val="{00000001-0C04-4A0A-BAC8-25CEF8D0ABCF}"/>
                </c:ext>
              </c:extLst>
            </c:dLbl>
            <c:dLbl>
              <c:idx val="1"/>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065425176352132"/>
                      <c:h val="0.3157717014842526"/>
                    </c:manualLayout>
                  </c15:layout>
                </c:ext>
                <c:ext xmlns:c16="http://schemas.microsoft.com/office/drawing/2014/chart" uri="{C3380CC4-5D6E-409C-BE32-E72D297353CC}">
                  <c16:uniqueId val="{00000003-0C04-4A0A-BAC8-25CEF8D0ABCF}"/>
                </c:ext>
              </c:extLst>
            </c:dLbl>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Pivot_Table!$A$18:$A$22</c:f>
              <c:strCache>
                <c:ptCount val="4"/>
                <c:pt idx="0">
                  <c:v>Automobiles</c:v>
                </c:pt>
                <c:pt idx="1">
                  <c:v>Electronics</c:v>
                </c:pt>
                <c:pt idx="2">
                  <c:v>Furniture</c:v>
                </c:pt>
                <c:pt idx="3">
                  <c:v>Machinery</c:v>
                </c:pt>
              </c:strCache>
            </c:strRef>
          </c:cat>
          <c:val>
            <c:numRef>
              <c:f>Pivot_Table!$B$18:$B$22</c:f>
              <c:numCache>
                <c:formatCode>General</c:formatCode>
                <c:ptCount val="4"/>
                <c:pt idx="0">
                  <c:v>46</c:v>
                </c:pt>
                <c:pt idx="1">
                  <c:v>25</c:v>
                </c:pt>
                <c:pt idx="2">
                  <c:v>19</c:v>
                </c:pt>
                <c:pt idx="3">
                  <c:v>30</c:v>
                </c:pt>
              </c:numCache>
            </c:numRef>
          </c:val>
          <c:extLst>
            <c:ext xmlns:c16="http://schemas.microsoft.com/office/drawing/2014/chart" uri="{C3380CC4-5D6E-409C-BE32-E72D297353CC}">
              <c16:uniqueId val="{00000008-0C04-4A0A-BAC8-25CEF8D0ABCF}"/>
            </c:ext>
          </c:extLst>
        </c:ser>
        <c:ser>
          <c:idx val="1"/>
          <c:order val="1"/>
          <c:tx>
            <c:strRef>
              <c:f>Pivot_Table!$C$17</c:f>
              <c:strCache>
                <c:ptCount val="1"/>
                <c:pt idx="0">
                  <c:v>Sum of TotalCost2</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0C04-4A0A-BAC8-25CEF8D0ABC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0C04-4A0A-BAC8-25CEF8D0ABC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0C04-4A0A-BAC8-25CEF8D0ABC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0C04-4A0A-BAC8-25CEF8D0ABCF}"/>
              </c:ext>
            </c:extLst>
          </c:dPt>
          <c:dLbls>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Pivot_Table!$A$18:$A$22</c:f>
              <c:strCache>
                <c:ptCount val="4"/>
                <c:pt idx="0">
                  <c:v>Automobiles</c:v>
                </c:pt>
                <c:pt idx="1">
                  <c:v>Electronics</c:v>
                </c:pt>
                <c:pt idx="2">
                  <c:v>Furniture</c:v>
                </c:pt>
                <c:pt idx="3">
                  <c:v>Machinery</c:v>
                </c:pt>
              </c:strCache>
            </c:strRef>
          </c:cat>
          <c:val>
            <c:numRef>
              <c:f>Pivot_Table!$C$18:$C$22</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11-0C04-4A0A-BAC8-25CEF8D0ABCF}"/>
            </c:ext>
          </c:extLst>
        </c:ser>
        <c:ser>
          <c:idx val="2"/>
          <c:order val="2"/>
          <c:tx>
            <c:strRef>
              <c:f>Pivot_Table!$D$17</c:f>
              <c:strCache>
                <c:ptCount val="1"/>
                <c:pt idx="0">
                  <c:v>Average of TotalCost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0C04-4A0A-BAC8-25CEF8D0ABC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0C04-4A0A-BAC8-25CEF8D0ABC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0C04-4A0A-BAC8-25CEF8D0ABC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0C04-4A0A-BAC8-25CEF8D0ABCF}"/>
              </c:ext>
            </c:extLst>
          </c:dPt>
          <c:dLbls>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Pivot_Table!$A$18:$A$22</c:f>
              <c:strCache>
                <c:ptCount val="4"/>
                <c:pt idx="0">
                  <c:v>Automobiles</c:v>
                </c:pt>
                <c:pt idx="1">
                  <c:v>Electronics</c:v>
                </c:pt>
                <c:pt idx="2">
                  <c:v>Furniture</c:v>
                </c:pt>
                <c:pt idx="3">
                  <c:v>Machinery</c:v>
                </c:pt>
              </c:strCache>
            </c:strRef>
          </c:cat>
          <c:val>
            <c:numRef>
              <c:f>Pivot_Table!$D$18:$D$22</c:f>
              <c:numCache>
                <c:formatCode>General</c:formatCode>
                <c:ptCount val="4"/>
                <c:pt idx="0">
                  <c:v>25060.978260869564</c:v>
                </c:pt>
                <c:pt idx="1">
                  <c:v>24183</c:v>
                </c:pt>
                <c:pt idx="2">
                  <c:v>37014.84210526316</c:v>
                </c:pt>
                <c:pt idx="3">
                  <c:v>30347.200000000001</c:v>
                </c:pt>
              </c:numCache>
            </c:numRef>
          </c:val>
          <c:extLst>
            <c:ext xmlns:c16="http://schemas.microsoft.com/office/drawing/2014/chart" uri="{C3380CC4-5D6E-409C-BE32-E72D297353CC}">
              <c16:uniqueId val="{0000001A-0C04-4A0A-BAC8-25CEF8D0ABCF}"/>
            </c:ext>
          </c:extLst>
        </c:ser>
        <c:dLbls>
          <c:dLblPos val="bestFit"/>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[Srush_Production Dashboard.xlsx]Pivot_Table!PivotTable4</c:name>
    <c:fmtId val="27"/>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200">
                <a:solidFill>
                  <a:schemeClr val="tx1"/>
                </a:solidFill>
                <a:latin typeface="Times New Roman" panose="02020603050405020304" pitchFamily="18" charset="0"/>
                <a:cs typeface="Times New Roman" panose="02020603050405020304" pitchFamily="18" charset="0"/>
              </a:rPr>
              <a:t>Monthly Production Trend</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Pivot_Table!$M$15</c:f>
              <c:strCache>
                <c:ptCount val="1"/>
                <c:pt idx="0">
                  <c:v>Sum of TotalCost</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Pivot_Table!$L$16:$L$28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Pivot_Table!$M$16:$M$28</c:f>
              <c:numCache>
                <c:formatCode>General</c:formatCode>
                <c:ptCount val="12"/>
                <c:pt idx="0">
                  <c:v>457135</c:v>
                </c:pt>
                <c:pt idx="1">
                  <c:v>460405</c:v>
                </c:pt>
                <c:pt idx="2">
                  <c:v>304427</c:v>
                </c:pt>
                <c:pt idx="3">
                  <c:v>197142</c:v>
                </c:pt>
                <c:pt idx="4">
                  <c:v>129897</c:v>
                </c:pt>
                <c:pt idx="5">
                  <c:v>371433</c:v>
                </c:pt>
                <c:pt idx="6">
                  <c:v>128650</c:v>
                </c:pt>
                <c:pt idx="7">
                  <c:v>248750</c:v>
                </c:pt>
                <c:pt idx="8">
                  <c:v>177870</c:v>
                </c:pt>
                <c:pt idx="9">
                  <c:v>344391</c:v>
                </c:pt>
                <c:pt idx="10">
                  <c:v>442862</c:v>
                </c:pt>
                <c:pt idx="11">
                  <c:v>108116</c:v>
                </c:pt>
              </c:numCache>
            </c:numRef>
          </c:val>
          <c:extLst>
            <c:ext xmlns:c16="http://schemas.microsoft.com/office/drawing/2014/chart" uri="{C3380CC4-5D6E-409C-BE32-E72D297353CC}">
              <c16:uniqueId val="{00000000-A99F-4E6E-ADAE-94AFE8CD9212}"/>
            </c:ext>
          </c:extLst>
        </c:ser>
        <c:dLbls>
          <c:showLegendKey val="0"/>
          <c:showVal val="0"/>
          <c:showCatName val="0"/>
          <c:showSerName val="0"/>
          <c:showPercent val="0"/>
          <c:showBubbleSize val="0"/>
        </c:dLbls>
        <c:gapWidth val="150"/>
        <c:axId val="29948912"/>
        <c:axId val="29949392"/>
      </c:barChart>
      <c:lineChart>
        <c:grouping val="standard"/>
        <c:varyColors val="0"/>
        <c:ser>
          <c:idx val="1"/>
          <c:order val="1"/>
          <c:tx>
            <c:strRef>
              <c:f>Pivot_Table!$N$15</c:f>
              <c:strCache>
                <c:ptCount val="1"/>
                <c:pt idx="0">
                  <c:v>Sum of UnitsProduced</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Pivot_Table!$L$16:$L$28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Pivot_Table!$N$16:$N$28</c:f>
              <c:numCache>
                <c:formatCode>General</c:formatCode>
                <c:ptCount val="12"/>
                <c:pt idx="0">
                  <c:v>3026</c:v>
                </c:pt>
                <c:pt idx="1">
                  <c:v>4127</c:v>
                </c:pt>
                <c:pt idx="2">
                  <c:v>3875</c:v>
                </c:pt>
                <c:pt idx="3">
                  <c:v>1528</c:v>
                </c:pt>
                <c:pt idx="4">
                  <c:v>1684</c:v>
                </c:pt>
                <c:pt idx="5">
                  <c:v>3537</c:v>
                </c:pt>
                <c:pt idx="6">
                  <c:v>1536</c:v>
                </c:pt>
                <c:pt idx="7">
                  <c:v>2864</c:v>
                </c:pt>
                <c:pt idx="8">
                  <c:v>2150</c:v>
                </c:pt>
                <c:pt idx="9">
                  <c:v>3103</c:v>
                </c:pt>
                <c:pt idx="10">
                  <c:v>4803</c:v>
                </c:pt>
                <c:pt idx="11">
                  <c:v>2494</c:v>
                </c:pt>
              </c:numCache>
            </c:numRef>
          </c:val>
          <c:smooth val="0"/>
          <c:extLst>
            <c:ext xmlns:c16="http://schemas.microsoft.com/office/drawing/2014/chart" uri="{C3380CC4-5D6E-409C-BE32-E72D297353CC}">
              <c16:uniqueId val="{00000001-A99F-4E6E-ADAE-94AFE8CD9212}"/>
            </c:ext>
          </c:extLst>
        </c:ser>
        <c:dLbls>
          <c:showLegendKey val="0"/>
          <c:showVal val="0"/>
          <c:showCatName val="0"/>
          <c:showSerName val="0"/>
          <c:showPercent val="0"/>
          <c:showBubbleSize val="0"/>
        </c:dLbls>
        <c:marker val="1"/>
        <c:smooth val="0"/>
        <c:axId val="29955632"/>
        <c:axId val="29955152"/>
      </c:lineChart>
      <c:catAx>
        <c:axId val="29948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9949392"/>
        <c:crosses val="autoZero"/>
        <c:auto val="1"/>
        <c:lblAlgn val="ctr"/>
        <c:lblOffset val="100"/>
        <c:noMultiLvlLbl val="0"/>
      </c:catAx>
      <c:valAx>
        <c:axId val="29949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9948912"/>
        <c:crosses val="autoZero"/>
        <c:crossBetween val="between"/>
      </c:valAx>
      <c:valAx>
        <c:axId val="2995515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9955632"/>
        <c:crosses val="max"/>
        <c:crossBetween val="between"/>
      </c:valAx>
      <c:catAx>
        <c:axId val="29955632"/>
        <c:scaling>
          <c:orientation val="minMax"/>
        </c:scaling>
        <c:delete val="1"/>
        <c:axPos val="b"/>
        <c:numFmt formatCode="General" sourceLinked="1"/>
        <c:majorTickMark val="none"/>
        <c:minorTickMark val="none"/>
        <c:tickLblPos val="nextTo"/>
        <c:crossAx val="299551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[Srush_Production Dashboard.xlsx]Pivot_Table!PivotTable5</c:name>
    <c:fmtId val="9"/>
  </c:pivotSource>
  <c:chart>
    <c:title>
      <c:tx>
        <c:rich>
          <a:bodyPr rot="0" spcFirstLastPara="1" vertOverflow="ellipsis" vert="horz" wrap="square" anchor="ctr" anchorCtr="1"/>
          <a:lstStyle/>
          <a:p>
            <a:pPr>
              <a:defRPr sz="1200" b="0"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0" u="sng">
                <a:latin typeface="Times New Roman" panose="02020603050405020304" pitchFamily="18" charset="0"/>
                <a:cs typeface="Times New Roman" panose="02020603050405020304" pitchFamily="18" charset="0"/>
              </a:rPr>
              <a:t>Regional Production By Top 3 Manager</a:t>
            </a:r>
          </a:p>
        </c:rich>
      </c:tx>
      <c:layout>
        <c:manualLayout>
          <c:xMode val="edge"/>
          <c:yMode val="edge"/>
          <c:x val="0.2334582239720035"/>
          <c:y val="6.8441444819397582E-2"/>
        </c:manualLayout>
      </c:layout>
      <c:overlay val="0"/>
      <c:spPr>
        <a:noFill/>
        <a:ln>
          <a:noFill/>
        </a:ln>
        <a:effectLst/>
      </c:spPr>
      <c:txPr>
        <a:bodyPr rot="0" spcFirstLastPara="1" vertOverflow="ellipsis" vert="horz" wrap="square" anchor="ctr" anchorCtr="1"/>
        <a:lstStyle/>
        <a:p>
          <a:pPr>
            <a:defRPr sz="1200" b="0"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Pivot_Table!$V$5:$V$6</c:f>
              <c:strCache>
                <c:ptCount val="1"/>
                <c:pt idx="0">
                  <c:v>East</c:v>
                </c:pt>
              </c:strCache>
            </c:strRef>
          </c:tx>
          <c:spPr>
            <a:solidFill>
              <a:schemeClr val="accent1"/>
            </a:solidFill>
            <a:ln>
              <a:noFill/>
            </a:ln>
            <a:effectLst/>
            <a:sp3d/>
          </c:spPr>
          <c:invertIfNegative val="0"/>
          <c:cat>
            <c:strRef>
              <c:f>Pivot_Table!$U$7:$U$10</c:f>
              <c:strCache>
                <c:ptCount val="3"/>
                <c:pt idx="0">
                  <c:v>Jane Smith</c:v>
                </c:pt>
                <c:pt idx="1">
                  <c:v>John Doe</c:v>
                </c:pt>
                <c:pt idx="2">
                  <c:v>Nancy Grey</c:v>
                </c:pt>
              </c:strCache>
            </c:strRef>
          </c:cat>
          <c:val>
            <c:numRef>
              <c:f>Pivot_Table!$V$7:$V$10</c:f>
              <c:numCache>
                <c:formatCode>General</c:formatCode>
                <c:ptCount val="3"/>
                <c:pt idx="0">
                  <c:v>32093</c:v>
                </c:pt>
                <c:pt idx="1">
                  <c:v>19926</c:v>
                </c:pt>
                <c:pt idx="2">
                  <c:v>90827</c:v>
                </c:pt>
              </c:numCache>
            </c:numRef>
          </c:val>
          <c:extLst>
            <c:ext xmlns:c16="http://schemas.microsoft.com/office/drawing/2014/chart" uri="{C3380CC4-5D6E-409C-BE32-E72D297353CC}">
              <c16:uniqueId val="{00000000-5C0B-45D9-85B7-438F9783E34A}"/>
            </c:ext>
          </c:extLst>
        </c:ser>
        <c:ser>
          <c:idx val="1"/>
          <c:order val="1"/>
          <c:tx>
            <c:strRef>
              <c:f>Pivot_Table!$W$5:$W$6</c:f>
              <c:strCache>
                <c:ptCount val="1"/>
                <c:pt idx="0">
                  <c:v>North</c:v>
                </c:pt>
              </c:strCache>
            </c:strRef>
          </c:tx>
          <c:spPr>
            <a:solidFill>
              <a:schemeClr val="accent2"/>
            </a:solidFill>
            <a:ln>
              <a:noFill/>
            </a:ln>
            <a:effectLst/>
            <a:sp3d/>
          </c:spPr>
          <c:invertIfNegative val="0"/>
          <c:cat>
            <c:strRef>
              <c:f>Pivot_Table!$U$7:$U$10</c:f>
              <c:strCache>
                <c:ptCount val="3"/>
                <c:pt idx="0">
                  <c:v>Jane Smith</c:v>
                </c:pt>
                <c:pt idx="1">
                  <c:v>John Doe</c:v>
                </c:pt>
                <c:pt idx="2">
                  <c:v>Nancy Grey</c:v>
                </c:pt>
              </c:strCache>
            </c:strRef>
          </c:cat>
          <c:val>
            <c:numRef>
              <c:f>Pivot_Table!$W$7:$W$10</c:f>
              <c:numCache>
                <c:formatCode>General</c:formatCode>
                <c:ptCount val="3"/>
                <c:pt idx="0">
                  <c:v>86139</c:v>
                </c:pt>
                <c:pt idx="1">
                  <c:v>150567</c:v>
                </c:pt>
                <c:pt idx="2">
                  <c:v>192027</c:v>
                </c:pt>
              </c:numCache>
            </c:numRef>
          </c:val>
          <c:extLst>
            <c:ext xmlns:c16="http://schemas.microsoft.com/office/drawing/2014/chart" uri="{C3380CC4-5D6E-409C-BE32-E72D297353CC}">
              <c16:uniqueId val="{0000000E-5C0B-45D9-85B7-438F9783E34A}"/>
            </c:ext>
          </c:extLst>
        </c:ser>
        <c:ser>
          <c:idx val="2"/>
          <c:order val="2"/>
          <c:tx>
            <c:strRef>
              <c:f>Pivot_Table!$X$5:$X$6</c:f>
              <c:strCache>
                <c:ptCount val="1"/>
                <c:pt idx="0">
                  <c:v>South</c:v>
                </c:pt>
              </c:strCache>
            </c:strRef>
          </c:tx>
          <c:spPr>
            <a:solidFill>
              <a:schemeClr val="accent3"/>
            </a:solidFill>
            <a:ln>
              <a:noFill/>
            </a:ln>
            <a:effectLst/>
            <a:sp3d/>
          </c:spPr>
          <c:invertIfNegative val="0"/>
          <c:cat>
            <c:strRef>
              <c:f>Pivot_Table!$U$7:$U$10</c:f>
              <c:strCache>
                <c:ptCount val="3"/>
                <c:pt idx="0">
                  <c:v>Jane Smith</c:v>
                </c:pt>
                <c:pt idx="1">
                  <c:v>John Doe</c:v>
                </c:pt>
                <c:pt idx="2">
                  <c:v>Nancy Grey</c:v>
                </c:pt>
              </c:strCache>
            </c:strRef>
          </c:cat>
          <c:val>
            <c:numRef>
              <c:f>Pivot_Table!$X$7:$X$10</c:f>
              <c:numCache>
                <c:formatCode>General</c:formatCode>
                <c:ptCount val="3"/>
                <c:pt idx="0">
                  <c:v>79415</c:v>
                </c:pt>
                <c:pt idx="1">
                  <c:v>67837</c:v>
                </c:pt>
                <c:pt idx="2">
                  <c:v>220323</c:v>
                </c:pt>
              </c:numCache>
            </c:numRef>
          </c:val>
          <c:extLst>
            <c:ext xmlns:c16="http://schemas.microsoft.com/office/drawing/2014/chart" uri="{C3380CC4-5D6E-409C-BE32-E72D297353CC}">
              <c16:uniqueId val="{0000000F-5C0B-45D9-85B7-438F9783E34A}"/>
            </c:ext>
          </c:extLst>
        </c:ser>
        <c:ser>
          <c:idx val="3"/>
          <c:order val="3"/>
          <c:tx>
            <c:strRef>
              <c:f>Pivot_Table!$Y$5:$Y$6</c:f>
              <c:strCache>
                <c:ptCount val="1"/>
                <c:pt idx="0">
                  <c:v>West</c:v>
                </c:pt>
              </c:strCache>
            </c:strRef>
          </c:tx>
          <c:spPr>
            <a:solidFill>
              <a:schemeClr val="accent4"/>
            </a:solidFill>
            <a:ln>
              <a:noFill/>
            </a:ln>
            <a:effectLst/>
            <a:sp3d/>
          </c:spPr>
          <c:invertIfNegative val="0"/>
          <c:cat>
            <c:strRef>
              <c:f>Pivot_Table!$U$7:$U$10</c:f>
              <c:strCache>
                <c:ptCount val="3"/>
                <c:pt idx="0">
                  <c:v>Jane Smith</c:v>
                </c:pt>
                <c:pt idx="1">
                  <c:v>John Doe</c:v>
                </c:pt>
                <c:pt idx="2">
                  <c:v>Nancy Grey</c:v>
                </c:pt>
              </c:strCache>
            </c:strRef>
          </c:cat>
          <c:val>
            <c:numRef>
              <c:f>Pivot_Table!$Y$7:$Y$10</c:f>
              <c:numCache>
                <c:formatCode>General</c:formatCode>
                <c:ptCount val="3"/>
                <c:pt idx="0">
                  <c:v>239726</c:v>
                </c:pt>
                <c:pt idx="1">
                  <c:v>83639</c:v>
                </c:pt>
                <c:pt idx="2">
                  <c:v>552229</c:v>
                </c:pt>
              </c:numCache>
            </c:numRef>
          </c:val>
          <c:extLst>
            <c:ext xmlns:c16="http://schemas.microsoft.com/office/drawing/2014/chart" uri="{C3380CC4-5D6E-409C-BE32-E72D297353CC}">
              <c16:uniqueId val="{00000010-5C0B-45D9-85B7-438F9783E34A}"/>
            </c:ext>
          </c:extLst>
        </c:ser>
        <c:dLbls>
          <c:showLegendKey val="0"/>
          <c:showVal val="0"/>
          <c:showCatName val="0"/>
          <c:showSerName val="0"/>
          <c:showPercent val="0"/>
          <c:showBubbleSize val="0"/>
        </c:dLbls>
        <c:gapWidth val="150"/>
        <c:shape val="box"/>
        <c:axId val="223302528"/>
        <c:axId val="223310208"/>
        <c:axId val="0"/>
      </c:bar3DChart>
      <c:catAx>
        <c:axId val="22330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10208"/>
        <c:crosses val="autoZero"/>
        <c:auto val="1"/>
        <c:lblAlgn val="ctr"/>
        <c:lblOffset val="100"/>
        <c:noMultiLvlLbl val="0"/>
      </c:catAx>
      <c:valAx>
        <c:axId val="2233102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2330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357187</xdr:colOff>
      <xdr:row>0</xdr:row>
      <xdr:rowOff>67235</xdr:rowOff>
    </xdr:from>
    <xdr:to>
      <xdr:col>12</xdr:col>
      <xdr:colOff>678656</xdr:colOff>
      <xdr:row>3</xdr:row>
      <xdr:rowOff>198902</xdr:rowOff>
    </xdr:to>
    <xdr:sp macro="" textlink="">
      <xdr:nvSpPr>
        <xdr:cNvPr id="2" name="Flowchart: Alternate Process 1">
          <a:extLst>
            <a:ext uri="{FF2B5EF4-FFF2-40B4-BE49-F238E27FC236}">
              <a16:creationId xmlns:a16="http://schemas.microsoft.com/office/drawing/2014/main" id="{C18C72BA-F94C-5254-F689-7BAE38D311A6}"/>
            </a:ext>
          </a:extLst>
        </xdr:cNvPr>
        <xdr:cNvSpPr/>
      </xdr:nvSpPr>
      <xdr:spPr>
        <a:xfrm>
          <a:off x="5881687" y="67235"/>
          <a:ext cx="3083719" cy="774605"/>
        </a:xfrm>
        <a:prstGeom prst="flowChartAlternateProcess">
          <a:avLst/>
        </a:prstGeom>
        <a:solidFill>
          <a:schemeClr val="bg1">
            <a:lumMod val="95000"/>
          </a:schemeClr>
        </a:solidFill>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PRODUCTION</a:t>
          </a:r>
          <a:r>
            <a:rPr lang="en-US" sz="16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DASHBOARD</a:t>
          </a:r>
          <a:endParaRPr lang="en-US"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4</xdr:row>
      <xdr:rowOff>38100</xdr:rowOff>
    </xdr:from>
    <xdr:to>
      <xdr:col>7</xdr:col>
      <xdr:colOff>168088</xdr:colOff>
      <xdr:row>12</xdr:row>
      <xdr:rowOff>125802</xdr:rowOff>
    </xdr:to>
    <xdr:graphicFrame macro="">
      <xdr:nvGraphicFramePr>
        <xdr:cNvPr id="3" name="Chart 2">
          <a:extLst>
            <a:ext uri="{FF2B5EF4-FFF2-40B4-BE49-F238E27FC236}">
              <a16:creationId xmlns:a16="http://schemas.microsoft.com/office/drawing/2014/main" id="{7B9FC4FF-5257-49B7-9E71-7A1A89B1A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297516</xdr:colOff>
      <xdr:row>4</xdr:row>
      <xdr:rowOff>56028</xdr:rowOff>
    </xdr:from>
    <xdr:to>
      <xdr:col>18</xdr:col>
      <xdr:colOff>188407</xdr:colOff>
      <xdr:row>13</xdr:row>
      <xdr:rowOff>89858</xdr:rowOff>
    </xdr:to>
    <xdr:graphicFrame macro="">
      <xdr:nvGraphicFramePr>
        <xdr:cNvPr id="4" name="Chart 3">
          <a:extLst>
            <a:ext uri="{FF2B5EF4-FFF2-40B4-BE49-F238E27FC236}">
              <a16:creationId xmlns:a16="http://schemas.microsoft.com/office/drawing/2014/main" id="{A20F73B8-DA5F-48B2-86DD-738FA0765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99384</xdr:colOff>
      <xdr:row>14</xdr:row>
      <xdr:rowOff>98913</xdr:rowOff>
    </xdr:from>
    <xdr:to>
      <xdr:col>18</xdr:col>
      <xdr:colOff>201917</xdr:colOff>
      <xdr:row>22</xdr:row>
      <xdr:rowOff>119847</xdr:rowOff>
    </xdr:to>
    <xdr:graphicFrame macro="">
      <xdr:nvGraphicFramePr>
        <xdr:cNvPr id="7" name="Chart 6">
          <a:extLst>
            <a:ext uri="{FF2B5EF4-FFF2-40B4-BE49-F238E27FC236}">
              <a16:creationId xmlns:a16="http://schemas.microsoft.com/office/drawing/2014/main" id="{52F3D1DB-A53B-4176-8C1D-DB390F22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56029</xdr:colOff>
      <xdr:row>4</xdr:row>
      <xdr:rowOff>66115</xdr:rowOff>
    </xdr:from>
    <xdr:to>
      <xdr:col>13</xdr:col>
      <xdr:colOff>14007</xdr:colOff>
      <xdr:row>14</xdr:row>
      <xdr:rowOff>62901</xdr:rowOff>
    </xdr:to>
    <xdr:graphicFrame macro="">
      <xdr:nvGraphicFramePr>
        <xdr:cNvPr id="15" name="Chart 14">
          <a:extLst>
            <a:ext uri="{FF2B5EF4-FFF2-40B4-BE49-F238E27FC236}">
              <a16:creationId xmlns:a16="http://schemas.microsoft.com/office/drawing/2014/main" id="{4C03F3D1-6AEB-47E6-A4DB-F4DA3B0A3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107155</xdr:colOff>
      <xdr:row>0</xdr:row>
      <xdr:rowOff>123826</xdr:rowOff>
    </xdr:from>
    <xdr:to>
      <xdr:col>5</xdr:col>
      <xdr:colOff>620022</xdr:colOff>
      <xdr:row>3</xdr:row>
      <xdr:rowOff>212408</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167E02B5-1D28-7743-F3B1-E89DDCDF5F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7718" y="123826"/>
              <a:ext cx="3275117"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345280</xdr:colOff>
      <xdr:row>0</xdr:row>
      <xdr:rowOff>107157</xdr:rowOff>
    </xdr:from>
    <xdr:to>
      <xdr:col>18</xdr:col>
      <xdr:colOff>87546</xdr:colOff>
      <xdr:row>4</xdr:row>
      <xdr:rowOff>47626</xdr:rowOff>
    </xdr:to>
    <mc:AlternateContent xmlns:mc="http://schemas.openxmlformats.org/markup-compatibility/2006">
      <mc:Choice xmlns:a14="http://schemas.microsoft.com/office/drawing/2010/main" Requires="a14">
        <xdr:graphicFrame macro="">
          <xdr:nvGraphicFramePr>
            <xdr:cNvPr id="17" name="Year">
              <a:extLst>
                <a:ext uri="{FF2B5EF4-FFF2-40B4-BE49-F238E27FC236}">
                  <a16:creationId xmlns:a16="http://schemas.microsoft.com/office/drawing/2014/main" id="{2D1002DA-4DB5-4513-A9D5-30ACDF927E2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703718" y="107157"/>
              <a:ext cx="1813953" cy="797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617555</xdr:colOff>
      <xdr:row>4</xdr:row>
      <xdr:rowOff>20934</xdr:rowOff>
    </xdr:from>
    <xdr:to>
      <xdr:col>6</xdr:col>
      <xdr:colOff>628022</xdr:colOff>
      <xdr:row>13</xdr:row>
      <xdr:rowOff>94202</xdr:rowOff>
    </xdr:to>
    <xdr:cxnSp macro="">
      <xdr:nvCxnSpPr>
        <xdr:cNvPr id="19" name="Straight Connector 18">
          <a:extLst>
            <a:ext uri="{FF2B5EF4-FFF2-40B4-BE49-F238E27FC236}">
              <a16:creationId xmlns:a16="http://schemas.microsoft.com/office/drawing/2014/main" id="{017F2617-9C06-5BCD-E38E-692F8FDC6C8A}"/>
            </a:ext>
          </a:extLst>
        </xdr:cNvPr>
        <xdr:cNvCxnSpPr/>
      </xdr:nvCxnSpPr>
      <xdr:spPr>
        <a:xfrm>
          <a:off x="4762500" y="774560"/>
          <a:ext cx="10467" cy="17689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141934</xdr:colOff>
      <xdr:row>4</xdr:row>
      <xdr:rowOff>68665</xdr:rowOff>
    </xdr:from>
    <xdr:to>
      <xdr:col>13</xdr:col>
      <xdr:colOff>157006</xdr:colOff>
      <xdr:row>13</xdr:row>
      <xdr:rowOff>73269</xdr:rowOff>
    </xdr:to>
    <xdr:cxnSp macro="">
      <xdr:nvCxnSpPr>
        <xdr:cNvPr id="20" name="Straight Connector 19">
          <a:extLst>
            <a:ext uri="{FF2B5EF4-FFF2-40B4-BE49-F238E27FC236}">
              <a16:creationId xmlns:a16="http://schemas.microsoft.com/office/drawing/2014/main" id="{E7CD50F5-D956-49F1-830B-8AF4651B3917}"/>
            </a:ext>
          </a:extLst>
        </xdr:cNvPr>
        <xdr:cNvCxnSpPr/>
      </xdr:nvCxnSpPr>
      <xdr:spPr>
        <a:xfrm>
          <a:off x="9122648" y="822291"/>
          <a:ext cx="15072" cy="17002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104670</xdr:colOff>
      <xdr:row>14</xdr:row>
      <xdr:rowOff>10467</xdr:rowOff>
    </xdr:from>
    <xdr:to>
      <xdr:col>18</xdr:col>
      <xdr:colOff>146539</xdr:colOff>
      <xdr:row>14</xdr:row>
      <xdr:rowOff>52336</xdr:rowOff>
    </xdr:to>
    <xdr:cxnSp macro="">
      <xdr:nvCxnSpPr>
        <xdr:cNvPr id="21" name="Straight Connector 20">
          <a:extLst>
            <a:ext uri="{FF2B5EF4-FFF2-40B4-BE49-F238E27FC236}">
              <a16:creationId xmlns:a16="http://schemas.microsoft.com/office/drawing/2014/main" id="{B108BDFC-A4C6-4571-AE12-5D653CBCEF33}"/>
            </a:ext>
          </a:extLst>
        </xdr:cNvPr>
        <xdr:cNvCxnSpPr/>
      </xdr:nvCxnSpPr>
      <xdr:spPr>
        <a:xfrm flipV="1">
          <a:off x="795494" y="2648159"/>
          <a:ext cx="11785880" cy="41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71437</xdr:colOff>
      <xdr:row>0</xdr:row>
      <xdr:rowOff>83343</xdr:rowOff>
    </xdr:from>
    <xdr:to>
      <xdr:col>15</xdr:col>
      <xdr:colOff>238124</xdr:colOff>
      <xdr:row>4</xdr:row>
      <xdr:rowOff>35719</xdr:rowOff>
    </xdr:to>
    <xdr:sp macro="" textlink="">
      <xdr:nvSpPr>
        <xdr:cNvPr id="33" name="Hexagon 32">
          <a:extLst>
            <a:ext uri="{FF2B5EF4-FFF2-40B4-BE49-F238E27FC236}">
              <a16:creationId xmlns:a16="http://schemas.microsoft.com/office/drawing/2014/main" id="{01ED61AD-A988-89C7-FF34-B6367126202E}"/>
            </a:ext>
          </a:extLst>
        </xdr:cNvPr>
        <xdr:cNvSpPr/>
      </xdr:nvSpPr>
      <xdr:spPr>
        <a:xfrm>
          <a:off x="9048750" y="83343"/>
          <a:ext cx="1547812" cy="809626"/>
        </a:xfrm>
        <a:prstGeom prst="hexagon">
          <a:avLst/>
        </a:prstGeom>
        <a:solidFill>
          <a:schemeClr val="accent5">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chemeClr val="tx1"/>
              </a:solidFill>
              <a:latin typeface="Times New Roman" panose="02020603050405020304" pitchFamily="18" charset="0"/>
              <a:cs typeface="Times New Roman" panose="02020603050405020304" pitchFamily="18" charset="0"/>
            </a:rPr>
            <a:t>Total Production Cost</a:t>
          </a:r>
        </a:p>
      </xdr:txBody>
    </xdr:sp>
    <xdr:clientData/>
  </xdr:twoCellAnchor>
  <xdr:twoCellAnchor>
    <xdr:from>
      <xdr:col>13</xdr:col>
      <xdr:colOff>559595</xdr:colOff>
      <xdr:row>2</xdr:row>
      <xdr:rowOff>95252</xdr:rowOff>
    </xdr:from>
    <xdr:to>
      <xdr:col>14</xdr:col>
      <xdr:colOff>559596</xdr:colOff>
      <xdr:row>3</xdr:row>
      <xdr:rowOff>178593</xdr:rowOff>
    </xdr:to>
    <xdr:sp macro="" textlink="Pivot_Table!U18">
      <xdr:nvSpPr>
        <xdr:cNvPr id="34" name="TextBox 33">
          <a:extLst>
            <a:ext uri="{FF2B5EF4-FFF2-40B4-BE49-F238E27FC236}">
              <a16:creationId xmlns:a16="http://schemas.microsoft.com/office/drawing/2014/main" id="{CE146A11-D193-4290-A7AB-8A049DDBEB22}"/>
            </a:ext>
          </a:extLst>
        </xdr:cNvPr>
        <xdr:cNvSpPr txBox="1"/>
      </xdr:nvSpPr>
      <xdr:spPr>
        <a:xfrm>
          <a:off x="9536908" y="523877"/>
          <a:ext cx="690563" cy="2976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CABADE-2C98-47A3-A386-C5188FAEA4E3}" type="TxLink">
            <a:rPr lang="en-US" sz="1400" b="1" i="0" u="none" strike="noStrike">
              <a:solidFill>
                <a:srgbClr val="000000"/>
              </a:solidFill>
              <a:latin typeface="Times New Roman" panose="02020603050405020304" pitchFamily="18" charset="0"/>
              <a:cs typeface="Times New Roman" panose="02020603050405020304" pitchFamily="18" charset="0"/>
            </a:rPr>
            <a:pPr algn="ctr"/>
            <a:t>3371078</a:t>
          </a:fld>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6</xdr:col>
      <xdr:colOff>59532</xdr:colOff>
      <xdr:row>0</xdr:row>
      <xdr:rowOff>57149</xdr:rowOff>
    </xdr:from>
    <xdr:to>
      <xdr:col>8</xdr:col>
      <xdr:colOff>273845</xdr:colOff>
      <xdr:row>3</xdr:row>
      <xdr:rowOff>211931</xdr:rowOff>
    </xdr:to>
    <xdr:sp macro="" textlink="">
      <xdr:nvSpPr>
        <xdr:cNvPr id="35" name="Hexagon 34">
          <a:extLst>
            <a:ext uri="{FF2B5EF4-FFF2-40B4-BE49-F238E27FC236}">
              <a16:creationId xmlns:a16="http://schemas.microsoft.com/office/drawing/2014/main" id="{599F7CB5-7A1B-42E8-902D-4B0C40609A1B}"/>
            </a:ext>
          </a:extLst>
        </xdr:cNvPr>
        <xdr:cNvSpPr/>
      </xdr:nvSpPr>
      <xdr:spPr>
        <a:xfrm>
          <a:off x="4202907" y="57149"/>
          <a:ext cx="1595438" cy="797720"/>
        </a:xfrm>
        <a:prstGeom prst="hexagon">
          <a:avLst/>
        </a:prstGeom>
        <a:solidFill>
          <a:schemeClr val="accent5">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latin typeface="Times New Roman" panose="02020603050405020304" pitchFamily="18" charset="0"/>
              <a:cs typeface="Times New Roman" panose="02020603050405020304" pitchFamily="18" charset="0"/>
            </a:rPr>
            <a:t>Total Units</a:t>
          </a:r>
          <a:r>
            <a:rPr lang="en-US" sz="1100" baseline="0">
              <a:solidFill>
                <a:schemeClr val="tx1"/>
              </a:solidFill>
              <a:latin typeface="Times New Roman" panose="02020603050405020304" pitchFamily="18" charset="0"/>
              <a:cs typeface="Times New Roman" panose="02020603050405020304" pitchFamily="18" charset="0"/>
            </a:rPr>
            <a:t> Produced</a:t>
          </a:r>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473868</xdr:colOff>
      <xdr:row>2</xdr:row>
      <xdr:rowOff>128587</xdr:rowOff>
    </xdr:from>
    <xdr:to>
      <xdr:col>7</xdr:col>
      <xdr:colOff>550067</xdr:colOff>
      <xdr:row>3</xdr:row>
      <xdr:rowOff>176211</xdr:rowOff>
    </xdr:to>
    <xdr:sp macro="" textlink="Pivot_Table!U15">
      <xdr:nvSpPr>
        <xdr:cNvPr id="36" name="TextBox 35">
          <a:extLst>
            <a:ext uri="{FF2B5EF4-FFF2-40B4-BE49-F238E27FC236}">
              <a16:creationId xmlns:a16="http://schemas.microsoft.com/office/drawing/2014/main" id="{20BD44AE-07AA-441D-B393-0D79ACB8B5AB}"/>
            </a:ext>
          </a:extLst>
        </xdr:cNvPr>
        <xdr:cNvSpPr txBox="1"/>
      </xdr:nvSpPr>
      <xdr:spPr>
        <a:xfrm>
          <a:off x="4617243" y="557212"/>
          <a:ext cx="766762" cy="261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DDD713-96CF-473F-96EF-FCC4A9B9CB5C}" type="TxLink">
            <a:rPr lang="en-US" sz="1600" b="1" i="0" u="none" strike="noStrike">
              <a:solidFill>
                <a:srgbClr val="000000"/>
              </a:solidFill>
              <a:latin typeface="Times New Roman" panose="02020603050405020304" pitchFamily="18" charset="0"/>
              <a:cs typeface="Times New Roman" panose="02020603050405020304" pitchFamily="18" charset="0"/>
            </a:rPr>
            <a:pPr algn="ctr"/>
            <a:t>34727</a:t>
          </a:fld>
          <a:endParaRPr lang="en-US" sz="1600" b="1">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5.685273495372" createdVersion="8" refreshedVersion="8" minRefreshableVersion="3" recordCount="120" xr:uid="{1ACFB0D9-6937-46CD-9D80-E0750B97F16D}">
  <cacheSource type="worksheet">
    <worksheetSource name="Production_Dataset"/>
  </cacheSource>
  <cacheFields count="15">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4"/>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acheField>
    <cacheField name="True Age" numFmtId="0">
      <sharedItems containsSemiMixedTypes="0" containsString="0" containsNumber="1" containsInteger="1" minValue="25" maxValue="57"/>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3" maxValue="2024" count="2">
        <n v="2023"/>
        <n v="2024"/>
      </sharedItems>
    </cacheField>
    <cacheField name="Unit Cost" numFmtId="0">
      <sharedItems containsSemiMixedTypes="0" containsString="0" containsNumber="1" minValue="1.3287671232876712" maxValue="1115.4509803921569"/>
    </cacheField>
    <cacheField name="Months (ProductionDate)" numFmtId="0" databaseField="0">
      <fieldGroup base="0">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0">
        <rangePr groupBy="quarters" startDate="2023-09-22T00:00:00" endDate="2024-09-15T00:00:00"/>
        <groupItems count="6">
          <s v="&lt;9/22/2023"/>
          <s v="Qtr1"/>
          <s v="Qtr2"/>
          <s v="Qtr3"/>
          <s v="Qtr4"/>
          <s v="&gt;9/15/2024"/>
        </groupItems>
      </fieldGroup>
    </cacheField>
    <cacheField name="Years (ProductionDate)" numFmtId="0" databaseField="0">
      <fieldGroup base="0">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334559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n v="214"/>
    <n v="11954"/>
    <s v="Female"/>
    <n v="26"/>
    <n v="22"/>
    <n v="9"/>
    <x v="0"/>
    <n v="55.859813084112147"/>
  </r>
  <r>
    <x v="1"/>
    <x v="1"/>
    <x v="1"/>
    <x v="1"/>
    <n v="344"/>
    <n v="13872"/>
    <s v="Female"/>
    <n v="42"/>
    <n v="24"/>
    <n v="9"/>
    <x v="0"/>
    <n v="40.325581395348834"/>
  </r>
  <r>
    <x v="2"/>
    <x v="1"/>
    <x v="2"/>
    <x v="0"/>
    <n v="213"/>
    <n v="42028"/>
    <s v="Female"/>
    <n v="52"/>
    <n v="28"/>
    <n v="9"/>
    <x v="0"/>
    <n v="197.31455399061034"/>
  </r>
  <r>
    <x v="3"/>
    <x v="1"/>
    <x v="3"/>
    <x v="1"/>
    <n v="290"/>
    <n v="15132"/>
    <s v="Unknown"/>
    <n v="25"/>
    <n v="1"/>
    <n v="10"/>
    <x v="0"/>
    <n v="52.179310344827584"/>
  </r>
  <r>
    <x v="4"/>
    <x v="1"/>
    <x v="4"/>
    <x v="1"/>
    <n v="231"/>
    <n v="32045"/>
    <s v="Female"/>
    <n v="28"/>
    <n v="8"/>
    <n v="10"/>
    <x v="0"/>
    <n v="138.72294372294371"/>
  </r>
  <r>
    <x v="5"/>
    <x v="1"/>
    <x v="2"/>
    <x v="2"/>
    <n v="260"/>
    <n v="34680"/>
    <s v="Male"/>
    <n v="52"/>
    <n v="15"/>
    <n v="10"/>
    <x v="0"/>
    <n v="133.38461538461539"/>
  </r>
  <r>
    <x v="5"/>
    <x v="1"/>
    <x v="5"/>
    <x v="2"/>
    <n v="459"/>
    <n v="17069"/>
    <s v="Unknown"/>
    <n v="57"/>
    <n v="15"/>
    <n v="10"/>
    <x v="0"/>
    <n v="37.187363834422655"/>
  </r>
  <r>
    <x v="6"/>
    <x v="2"/>
    <x v="6"/>
    <x v="3"/>
    <n v="384"/>
    <n v="40565"/>
    <s v="Female"/>
    <n v="25"/>
    <n v="16"/>
    <n v="10"/>
    <x v="0"/>
    <n v="105.63802083333333"/>
  </r>
  <r>
    <x v="6"/>
    <x v="1"/>
    <x v="1"/>
    <x v="2"/>
    <n v="240"/>
    <n v="65052"/>
    <s v="Female"/>
    <n v="42"/>
    <n v="16"/>
    <n v="10"/>
    <x v="0"/>
    <n v="271.05"/>
  </r>
  <r>
    <x v="7"/>
    <x v="3"/>
    <x v="1"/>
    <x v="2"/>
    <n v="63"/>
    <n v="3960"/>
    <s v="Male"/>
    <n v="42"/>
    <n v="17"/>
    <n v="10"/>
    <x v="0"/>
    <n v="62.857142857142854"/>
  </r>
  <r>
    <x v="8"/>
    <x v="0"/>
    <x v="6"/>
    <x v="0"/>
    <n v="208"/>
    <n v="25758"/>
    <s v="Unknown"/>
    <n v="25"/>
    <n v="18"/>
    <n v="10"/>
    <x v="0"/>
    <n v="123.83653846153847"/>
  </r>
  <r>
    <x v="8"/>
    <x v="1"/>
    <x v="1"/>
    <x v="0"/>
    <n v="55"/>
    <n v="25893"/>
    <s v="Male"/>
    <n v="42"/>
    <n v="18"/>
    <n v="10"/>
    <x v="0"/>
    <n v="470.78181818181821"/>
  </r>
  <r>
    <x v="9"/>
    <x v="3"/>
    <x v="2"/>
    <x v="1"/>
    <n v="165"/>
    <n v="679"/>
    <s v="Male"/>
    <n v="52"/>
    <n v="22"/>
    <n v="10"/>
    <x v="0"/>
    <n v="4.1151515151515152"/>
  </r>
  <r>
    <x v="10"/>
    <x v="3"/>
    <x v="5"/>
    <x v="1"/>
    <n v="288"/>
    <n v="33284"/>
    <s v="Female"/>
    <n v="57"/>
    <n v="29"/>
    <n v="10"/>
    <x v="0"/>
    <n v="115.56944444444444"/>
  </r>
  <r>
    <x v="11"/>
    <x v="1"/>
    <x v="0"/>
    <x v="2"/>
    <n v="460"/>
    <n v="50274"/>
    <s v="Male"/>
    <n v="26"/>
    <n v="31"/>
    <n v="10"/>
    <x v="0"/>
    <n v="109.29130434782608"/>
  </r>
  <r>
    <x v="12"/>
    <x v="1"/>
    <x v="0"/>
    <x v="1"/>
    <n v="541"/>
    <n v="42432"/>
    <s v="Female"/>
    <n v="26"/>
    <n v="2"/>
    <n v="11"/>
    <x v="0"/>
    <n v="78.432532347504619"/>
  </r>
  <r>
    <x v="12"/>
    <x v="0"/>
    <x v="1"/>
    <x v="3"/>
    <n v="335"/>
    <n v="36984"/>
    <s v="Female"/>
    <n v="42"/>
    <n v="2"/>
    <n v="11"/>
    <x v="0"/>
    <n v="110.4"/>
  </r>
  <r>
    <x v="13"/>
    <x v="0"/>
    <x v="5"/>
    <x v="1"/>
    <n v="126"/>
    <n v="40446"/>
    <s v="Unknown"/>
    <n v="57"/>
    <n v="3"/>
    <n v="11"/>
    <x v="0"/>
    <n v="321"/>
  </r>
  <r>
    <x v="14"/>
    <x v="0"/>
    <x v="6"/>
    <x v="3"/>
    <n v="177"/>
    <n v="30600"/>
    <s v="Male"/>
    <n v="25"/>
    <n v="4"/>
    <n v="11"/>
    <x v="0"/>
    <n v="172.88135593220338"/>
  </r>
  <r>
    <x v="15"/>
    <x v="1"/>
    <x v="0"/>
    <x v="1"/>
    <n v="439"/>
    <n v="31392"/>
    <s v="Male"/>
    <n v="26"/>
    <n v="5"/>
    <n v="11"/>
    <x v="0"/>
    <n v="71.50797266514806"/>
  </r>
  <r>
    <x v="16"/>
    <x v="0"/>
    <x v="4"/>
    <x v="3"/>
    <n v="666"/>
    <n v="64635"/>
    <s v="Male"/>
    <n v="28"/>
    <n v="10"/>
    <n v="11"/>
    <x v="0"/>
    <n v="97.049549549549553"/>
  </r>
  <r>
    <x v="17"/>
    <x v="1"/>
    <x v="1"/>
    <x v="2"/>
    <n v="359"/>
    <n v="12753"/>
    <s v="Male"/>
    <n v="42"/>
    <n v="13"/>
    <n v="11"/>
    <x v="0"/>
    <n v="35.523676880222844"/>
  </r>
  <r>
    <x v="18"/>
    <x v="1"/>
    <x v="0"/>
    <x v="1"/>
    <n v="511"/>
    <n v="16698"/>
    <s v="Unknown"/>
    <n v="26"/>
    <n v="19"/>
    <n v="11"/>
    <x v="0"/>
    <n v="32.677103718199611"/>
  </r>
  <r>
    <x v="19"/>
    <x v="1"/>
    <x v="7"/>
    <x v="2"/>
    <n v="333"/>
    <n v="48000"/>
    <s v="Female"/>
    <n v="28"/>
    <n v="21"/>
    <n v="11"/>
    <x v="0"/>
    <n v="144.14414414414415"/>
  </r>
  <r>
    <x v="20"/>
    <x v="0"/>
    <x v="1"/>
    <x v="1"/>
    <n v="354"/>
    <n v="679"/>
    <s v="Male"/>
    <n v="42"/>
    <n v="22"/>
    <n v="11"/>
    <x v="0"/>
    <n v="1.9180790960451977"/>
  </r>
  <r>
    <x v="21"/>
    <x v="1"/>
    <x v="0"/>
    <x v="2"/>
    <n v="545"/>
    <n v="65250"/>
    <s v="Female"/>
    <n v="26"/>
    <n v="24"/>
    <n v="11"/>
    <x v="0"/>
    <n v="119.72477064220183"/>
  </r>
  <r>
    <x v="21"/>
    <x v="1"/>
    <x v="1"/>
    <x v="0"/>
    <n v="331"/>
    <n v="27140"/>
    <s v="Male"/>
    <n v="42"/>
    <n v="24"/>
    <n v="11"/>
    <x v="0"/>
    <n v="81.993957703927492"/>
  </r>
  <r>
    <x v="22"/>
    <x v="3"/>
    <x v="7"/>
    <x v="1"/>
    <n v="86"/>
    <n v="25853"/>
    <s v="Female"/>
    <n v="28"/>
    <n v="26"/>
    <n v="11"/>
    <x v="0"/>
    <n v="300.61627906976742"/>
  </r>
  <r>
    <x v="23"/>
    <x v="1"/>
    <x v="1"/>
    <x v="1"/>
    <n v="214"/>
    <n v="31122"/>
    <s v="Male"/>
    <n v="42"/>
    <n v="4"/>
    <n v="12"/>
    <x v="0"/>
    <n v="145.42990654205607"/>
  </r>
  <r>
    <x v="24"/>
    <x v="1"/>
    <x v="1"/>
    <x v="1"/>
    <n v="289"/>
    <n v="24948"/>
    <s v="Male"/>
    <n v="42"/>
    <n v="13"/>
    <n v="12"/>
    <x v="0"/>
    <n v="86.325259515570934"/>
  </r>
  <r>
    <x v="25"/>
    <x v="3"/>
    <x v="5"/>
    <x v="1"/>
    <n v="97"/>
    <n v="679"/>
    <s v="Female"/>
    <n v="57"/>
    <n v="14"/>
    <n v="12"/>
    <x v="0"/>
    <n v="7"/>
  </r>
  <r>
    <x v="26"/>
    <x v="2"/>
    <x v="7"/>
    <x v="1"/>
    <n v="366"/>
    <n v="4131"/>
    <s v="Male"/>
    <n v="28"/>
    <n v="17"/>
    <n v="12"/>
    <x v="0"/>
    <n v="11.28688524590164"/>
  </r>
  <r>
    <x v="27"/>
    <x v="1"/>
    <x v="5"/>
    <x v="2"/>
    <n v="222"/>
    <n v="17500"/>
    <s v="Male"/>
    <n v="57"/>
    <n v="22"/>
    <n v="12"/>
    <x v="0"/>
    <n v="78.828828828828833"/>
  </r>
  <r>
    <x v="28"/>
    <x v="1"/>
    <x v="2"/>
    <x v="1"/>
    <n v="151"/>
    <n v="8475"/>
    <s v="Female"/>
    <n v="52"/>
    <n v="26"/>
    <n v="12"/>
    <x v="0"/>
    <n v="56.12582781456954"/>
  </r>
  <r>
    <x v="28"/>
    <x v="1"/>
    <x v="2"/>
    <x v="0"/>
    <n v="307"/>
    <n v="679"/>
    <s v="Female"/>
    <n v="52"/>
    <n v="26"/>
    <n v="12"/>
    <x v="0"/>
    <n v="2.2117263843648209"/>
  </r>
  <r>
    <x v="28"/>
    <x v="1"/>
    <x v="5"/>
    <x v="1"/>
    <n v="444"/>
    <n v="7272"/>
    <s v="Male"/>
    <n v="57"/>
    <n v="26"/>
    <n v="12"/>
    <x v="0"/>
    <n v="16.378378378378379"/>
  </r>
  <r>
    <x v="29"/>
    <x v="1"/>
    <x v="0"/>
    <x v="3"/>
    <n v="404"/>
    <n v="13310"/>
    <s v="Female"/>
    <n v="26"/>
    <n v="29"/>
    <n v="12"/>
    <x v="0"/>
    <n v="32.945544554455445"/>
  </r>
  <r>
    <x v="30"/>
    <x v="2"/>
    <x v="1"/>
    <x v="1"/>
    <n v="160"/>
    <n v="59248"/>
    <s v="Female"/>
    <n v="42"/>
    <n v="1"/>
    <n v="1"/>
    <x v="1"/>
    <n v="370.3"/>
  </r>
  <r>
    <x v="31"/>
    <x v="1"/>
    <x v="6"/>
    <x v="0"/>
    <n v="368"/>
    <n v="25254"/>
    <s v="Female"/>
    <n v="25"/>
    <n v="2"/>
    <n v="1"/>
    <x v="1"/>
    <n v="68.625"/>
  </r>
  <r>
    <x v="32"/>
    <x v="1"/>
    <x v="8"/>
    <x v="2"/>
    <n v="180"/>
    <n v="33684"/>
    <s v="Female"/>
    <n v="49"/>
    <n v="3"/>
    <n v="1"/>
    <x v="1"/>
    <n v="187.13333333333333"/>
  </r>
  <r>
    <x v="33"/>
    <x v="1"/>
    <x v="6"/>
    <x v="3"/>
    <n v="255"/>
    <n v="57706"/>
    <s v="Female"/>
    <n v="25"/>
    <n v="5"/>
    <n v="1"/>
    <x v="1"/>
    <n v="226.29803921568629"/>
  </r>
  <r>
    <x v="33"/>
    <x v="2"/>
    <x v="5"/>
    <x v="2"/>
    <n v="458"/>
    <n v="42873"/>
    <s v="Female"/>
    <n v="57"/>
    <n v="5"/>
    <n v="1"/>
    <x v="1"/>
    <n v="93.609170305676855"/>
  </r>
  <r>
    <x v="34"/>
    <x v="1"/>
    <x v="7"/>
    <x v="0"/>
    <n v="447"/>
    <n v="52269"/>
    <s v="Male"/>
    <n v="28"/>
    <n v="8"/>
    <n v="1"/>
    <x v="1"/>
    <n v="116.93288590604027"/>
  </r>
  <r>
    <x v="35"/>
    <x v="2"/>
    <x v="1"/>
    <x v="2"/>
    <n v="250"/>
    <n v="11385"/>
    <s v="Male"/>
    <n v="42"/>
    <n v="13"/>
    <n v="1"/>
    <x v="1"/>
    <n v="45.54"/>
  </r>
  <r>
    <x v="36"/>
    <x v="0"/>
    <x v="4"/>
    <x v="3"/>
    <n v="264"/>
    <n v="75332"/>
    <s v="Female"/>
    <n v="28"/>
    <n v="14"/>
    <n v="1"/>
    <x v="1"/>
    <n v="285.34848484848487"/>
  </r>
  <r>
    <x v="36"/>
    <x v="1"/>
    <x v="5"/>
    <x v="0"/>
    <n v="199"/>
    <n v="56118"/>
    <s v="Unknown"/>
    <n v="57"/>
    <n v="14"/>
    <n v="1"/>
    <x v="1"/>
    <n v="282"/>
  </r>
  <r>
    <x v="37"/>
    <x v="2"/>
    <x v="4"/>
    <x v="1"/>
    <n v="60"/>
    <n v="5822"/>
    <s v="Male"/>
    <n v="28"/>
    <n v="16"/>
    <n v="1"/>
    <x v="1"/>
    <n v="97.033333333333331"/>
  </r>
  <r>
    <x v="38"/>
    <x v="1"/>
    <x v="1"/>
    <x v="0"/>
    <n v="192"/>
    <n v="18648"/>
    <s v="Female"/>
    <n v="42"/>
    <n v="18"/>
    <n v="1"/>
    <x v="1"/>
    <n v="97.125"/>
  </r>
  <r>
    <x v="39"/>
    <x v="0"/>
    <x v="0"/>
    <x v="3"/>
    <n v="193"/>
    <n v="18796"/>
    <s v="Male"/>
    <n v="26"/>
    <n v="27"/>
    <n v="1"/>
    <x v="1"/>
    <n v="97.388601036269435"/>
  </r>
  <r>
    <x v="40"/>
    <x v="2"/>
    <x v="6"/>
    <x v="2"/>
    <n v="214"/>
    <n v="4984"/>
    <s v="Male"/>
    <n v="25"/>
    <n v="7"/>
    <n v="2"/>
    <x v="1"/>
    <n v="23.289719626168225"/>
  </r>
  <r>
    <x v="41"/>
    <x v="1"/>
    <x v="1"/>
    <x v="3"/>
    <n v="209"/>
    <n v="51221"/>
    <s v="Female"/>
    <n v="42"/>
    <n v="8"/>
    <n v="2"/>
    <x v="1"/>
    <n v="245.07655502392345"/>
  </r>
  <r>
    <x v="42"/>
    <x v="1"/>
    <x v="3"/>
    <x v="2"/>
    <n v="494"/>
    <n v="46767"/>
    <s v="Female"/>
    <n v="25"/>
    <n v="13"/>
    <n v="2"/>
    <x v="1"/>
    <n v="94.670040485829958"/>
  </r>
  <r>
    <x v="42"/>
    <x v="3"/>
    <x v="1"/>
    <x v="1"/>
    <n v="32"/>
    <n v="3132"/>
    <s v="Male"/>
    <n v="42"/>
    <n v="13"/>
    <n v="2"/>
    <x v="1"/>
    <n v="97.875"/>
  </r>
  <r>
    <x v="43"/>
    <x v="1"/>
    <x v="1"/>
    <x v="0"/>
    <n v="499"/>
    <n v="48316"/>
    <s v="Female"/>
    <n v="42"/>
    <n v="17"/>
    <n v="2"/>
    <x v="1"/>
    <n v="96.825651302605209"/>
  </r>
  <r>
    <x v="44"/>
    <x v="0"/>
    <x v="4"/>
    <x v="1"/>
    <n v="128"/>
    <n v="35088"/>
    <s v="Male"/>
    <n v="28"/>
    <n v="25"/>
    <n v="2"/>
    <x v="1"/>
    <n v="274.125"/>
  </r>
  <r>
    <x v="45"/>
    <x v="1"/>
    <x v="0"/>
    <x v="0"/>
    <n v="97"/>
    <n v="679"/>
    <s v="Female"/>
    <n v="26"/>
    <n v="26"/>
    <n v="2"/>
    <x v="1"/>
    <n v="7"/>
  </r>
  <r>
    <x v="46"/>
    <x v="2"/>
    <x v="8"/>
    <x v="1"/>
    <n v="308"/>
    <n v="27956"/>
    <s v="Unknown"/>
    <n v="49"/>
    <n v="28"/>
    <n v="2"/>
    <x v="1"/>
    <n v="90.766233766233768"/>
  </r>
  <r>
    <x v="46"/>
    <x v="0"/>
    <x v="8"/>
    <x v="3"/>
    <n v="95"/>
    <n v="46800"/>
    <s v="Male"/>
    <n v="49"/>
    <n v="28"/>
    <n v="2"/>
    <x v="1"/>
    <n v="492.63157894736844"/>
  </r>
  <r>
    <x v="46"/>
    <x v="1"/>
    <x v="0"/>
    <x v="2"/>
    <n v="401"/>
    <n v="19691"/>
    <s v="Male"/>
    <n v="26"/>
    <n v="28"/>
    <n v="2"/>
    <x v="1"/>
    <n v="49.104738154613464"/>
  </r>
  <r>
    <x v="46"/>
    <x v="2"/>
    <x v="0"/>
    <x v="2"/>
    <n v="74"/>
    <n v="36708"/>
    <s v="Male"/>
    <n v="26"/>
    <n v="28"/>
    <n v="2"/>
    <x v="1"/>
    <n v="496.05405405405406"/>
  </r>
  <r>
    <x v="46"/>
    <x v="1"/>
    <x v="5"/>
    <x v="2"/>
    <n v="535"/>
    <n v="44330"/>
    <s v="Male"/>
    <n v="57"/>
    <n v="28"/>
    <n v="2"/>
    <x v="1"/>
    <n v="82.859813084112147"/>
  </r>
  <r>
    <x v="46"/>
    <x v="2"/>
    <x v="5"/>
    <x v="2"/>
    <n v="380"/>
    <n v="44525"/>
    <s v="Unknown"/>
    <n v="57"/>
    <n v="28"/>
    <n v="2"/>
    <x v="1"/>
    <n v="117.17105263157895"/>
  </r>
  <r>
    <x v="46"/>
    <x v="2"/>
    <x v="1"/>
    <x v="2"/>
    <n v="343"/>
    <n v="33344"/>
    <s v="Male"/>
    <n v="42"/>
    <n v="28"/>
    <n v="2"/>
    <x v="1"/>
    <n v="97.212827988338191"/>
  </r>
  <r>
    <x v="46"/>
    <x v="0"/>
    <x v="1"/>
    <x v="2"/>
    <n v="318"/>
    <n v="16864"/>
    <s v="Male"/>
    <n v="42"/>
    <n v="28"/>
    <n v="2"/>
    <x v="1"/>
    <n v="53.031446540880502"/>
  </r>
  <r>
    <x v="47"/>
    <x v="0"/>
    <x v="1"/>
    <x v="3"/>
    <n v="218"/>
    <n v="7125"/>
    <s v="Male"/>
    <n v="42"/>
    <n v="5"/>
    <n v="3"/>
    <x v="1"/>
    <n v="32.683486238532112"/>
  </r>
  <r>
    <x v="48"/>
    <x v="1"/>
    <x v="7"/>
    <x v="1"/>
    <n v="128"/>
    <n v="679"/>
    <s v="Male"/>
    <n v="28"/>
    <n v="6"/>
    <n v="3"/>
    <x v="1"/>
    <n v="5.3046875"/>
  </r>
  <r>
    <x v="49"/>
    <x v="3"/>
    <x v="9"/>
    <x v="1"/>
    <n v="497"/>
    <n v="46548"/>
    <s v="Female"/>
    <n v="36"/>
    <n v="10"/>
    <n v="3"/>
    <x v="1"/>
    <n v="93.6579476861167"/>
  </r>
  <r>
    <x v="50"/>
    <x v="2"/>
    <x v="5"/>
    <x v="2"/>
    <n v="358"/>
    <n v="13568"/>
    <s v="Female"/>
    <n v="57"/>
    <n v="13"/>
    <n v="3"/>
    <x v="1"/>
    <n v="37.899441340782126"/>
  </r>
  <r>
    <x v="51"/>
    <x v="1"/>
    <x v="4"/>
    <x v="0"/>
    <n v="84"/>
    <n v="10688"/>
    <s v="Female"/>
    <n v="28"/>
    <n v="18"/>
    <n v="3"/>
    <x v="1"/>
    <n v="127.23809523809524"/>
  </r>
  <r>
    <x v="52"/>
    <x v="3"/>
    <x v="0"/>
    <x v="1"/>
    <n v="81"/>
    <n v="31414"/>
    <s v="Female"/>
    <n v="26"/>
    <n v="19"/>
    <n v="3"/>
    <x v="1"/>
    <n v="387.82716049382714"/>
  </r>
  <r>
    <x v="53"/>
    <x v="3"/>
    <x v="1"/>
    <x v="1"/>
    <n v="389"/>
    <n v="37744"/>
    <s v="Male"/>
    <n v="42"/>
    <n v="20"/>
    <n v="3"/>
    <x v="1"/>
    <n v="97.028277634961441"/>
  </r>
  <r>
    <x v="54"/>
    <x v="0"/>
    <x v="6"/>
    <x v="2"/>
    <n v="178"/>
    <n v="679"/>
    <s v="Male"/>
    <n v="25"/>
    <n v="21"/>
    <n v="3"/>
    <x v="1"/>
    <n v="3.8146067415730336"/>
  </r>
  <r>
    <x v="55"/>
    <x v="0"/>
    <x v="0"/>
    <x v="0"/>
    <n v="527"/>
    <n v="51168"/>
    <s v="Male"/>
    <n v="26"/>
    <n v="23"/>
    <n v="3"/>
    <x v="1"/>
    <n v="97.092979127134726"/>
  </r>
  <r>
    <x v="56"/>
    <x v="0"/>
    <x v="8"/>
    <x v="1"/>
    <n v="145"/>
    <n v="43615"/>
    <s v="Male"/>
    <n v="49"/>
    <n v="26"/>
    <n v="3"/>
    <x v="1"/>
    <n v="300.79310344827587"/>
  </r>
  <r>
    <x v="57"/>
    <x v="3"/>
    <x v="1"/>
    <x v="1"/>
    <n v="495"/>
    <n v="679"/>
    <s v="Male"/>
    <n v="42"/>
    <n v="27"/>
    <n v="3"/>
    <x v="1"/>
    <n v="1.3717171717171717"/>
  </r>
  <r>
    <x v="58"/>
    <x v="2"/>
    <x v="6"/>
    <x v="1"/>
    <n v="412"/>
    <n v="22288"/>
    <s v="Female"/>
    <n v="25"/>
    <n v="29"/>
    <n v="3"/>
    <x v="1"/>
    <n v="54.097087378640779"/>
  </r>
  <r>
    <x v="59"/>
    <x v="1"/>
    <x v="8"/>
    <x v="1"/>
    <n v="363"/>
    <n v="38232"/>
    <s v="Female"/>
    <n v="49"/>
    <n v="30"/>
    <n v="3"/>
    <x v="1"/>
    <n v="105.32231404958678"/>
  </r>
  <r>
    <x v="60"/>
    <x v="1"/>
    <x v="2"/>
    <x v="2"/>
    <n v="155"/>
    <n v="11092"/>
    <s v="Female"/>
    <n v="52"/>
    <n v="1"/>
    <n v="4"/>
    <x v="1"/>
    <n v="71.561290322580646"/>
  </r>
  <r>
    <x v="61"/>
    <x v="1"/>
    <x v="4"/>
    <x v="0"/>
    <n v="190"/>
    <n v="28050"/>
    <s v="Female"/>
    <n v="28"/>
    <n v="8"/>
    <n v="4"/>
    <x v="1"/>
    <n v="147.63157894736841"/>
  </r>
  <r>
    <x v="62"/>
    <x v="2"/>
    <x v="1"/>
    <x v="1"/>
    <n v="51"/>
    <n v="56888"/>
    <s v="Female"/>
    <n v="42"/>
    <n v="10"/>
    <n v="4"/>
    <x v="1"/>
    <n v="1115.4509803921569"/>
  </r>
  <r>
    <x v="63"/>
    <x v="0"/>
    <x v="1"/>
    <x v="1"/>
    <n v="383"/>
    <n v="39008"/>
    <s v="Unknown"/>
    <n v="42"/>
    <n v="16"/>
    <n v="4"/>
    <x v="1"/>
    <n v="101.8485639686684"/>
  </r>
  <r>
    <x v="64"/>
    <x v="1"/>
    <x v="1"/>
    <x v="3"/>
    <n v="51"/>
    <n v="35280"/>
    <s v="Male"/>
    <n v="42"/>
    <n v="25"/>
    <n v="4"/>
    <x v="1"/>
    <n v="691.76470588235293"/>
  </r>
  <r>
    <x v="65"/>
    <x v="1"/>
    <x v="3"/>
    <x v="1"/>
    <n v="462"/>
    <n v="26145"/>
    <s v="Unknown"/>
    <n v="25"/>
    <n v="28"/>
    <n v="4"/>
    <x v="1"/>
    <n v="56.590909090909093"/>
  </r>
  <r>
    <x v="66"/>
    <x v="3"/>
    <x v="4"/>
    <x v="2"/>
    <n v="236"/>
    <n v="679"/>
    <s v="Unknown"/>
    <n v="28"/>
    <n v="30"/>
    <n v="4"/>
    <x v="1"/>
    <n v="2.8771186440677967"/>
  </r>
  <r>
    <x v="67"/>
    <x v="1"/>
    <x v="2"/>
    <x v="3"/>
    <n v="430"/>
    <n v="66500"/>
    <s v="Female"/>
    <n v="52"/>
    <n v="8"/>
    <n v="5"/>
    <x v="1"/>
    <n v="154.65116279069767"/>
  </r>
  <r>
    <x v="68"/>
    <x v="3"/>
    <x v="3"/>
    <x v="0"/>
    <n v="511"/>
    <n v="679"/>
    <s v="Female"/>
    <n v="25"/>
    <n v="10"/>
    <n v="5"/>
    <x v="1"/>
    <n v="1.3287671232876712"/>
  </r>
  <r>
    <x v="69"/>
    <x v="0"/>
    <x v="1"/>
    <x v="1"/>
    <n v="382"/>
    <n v="37490"/>
    <s v="Male"/>
    <n v="42"/>
    <n v="12"/>
    <n v="5"/>
    <x v="1"/>
    <n v="98.141361256544499"/>
  </r>
  <r>
    <x v="70"/>
    <x v="0"/>
    <x v="3"/>
    <x v="1"/>
    <n v="173"/>
    <n v="24549"/>
    <s v="Male"/>
    <n v="25"/>
    <n v="15"/>
    <n v="5"/>
    <x v="1"/>
    <n v="141.90173410404626"/>
  </r>
  <r>
    <x v="71"/>
    <x v="1"/>
    <x v="6"/>
    <x v="0"/>
    <n v="188"/>
    <n v="679"/>
    <s v="Female"/>
    <n v="25"/>
    <n v="20"/>
    <n v="5"/>
    <x v="1"/>
    <n v="3.6117021276595747"/>
  </r>
  <r>
    <x v="72"/>
    <x v="0"/>
    <x v="1"/>
    <x v="2"/>
    <n v="386"/>
    <n v="47952"/>
    <s v="Male"/>
    <n v="42"/>
    <n v="1"/>
    <n v="6"/>
    <x v="1"/>
    <n v="124.2279792746114"/>
  </r>
  <r>
    <x v="73"/>
    <x v="2"/>
    <x v="0"/>
    <x v="2"/>
    <n v="178"/>
    <n v="41349"/>
    <s v="Male"/>
    <n v="26"/>
    <n v="6"/>
    <n v="6"/>
    <x v="1"/>
    <n v="232.29775280898878"/>
  </r>
  <r>
    <x v="74"/>
    <x v="3"/>
    <x v="2"/>
    <x v="3"/>
    <n v="368"/>
    <n v="46068"/>
    <s v="Female"/>
    <n v="52"/>
    <n v="8"/>
    <n v="6"/>
    <x v="1"/>
    <n v="125.18478260869566"/>
  </r>
  <r>
    <x v="75"/>
    <x v="0"/>
    <x v="6"/>
    <x v="0"/>
    <n v="322"/>
    <n v="29440"/>
    <s v="Male"/>
    <n v="25"/>
    <n v="10"/>
    <n v="6"/>
    <x v="1"/>
    <n v="91.428571428571431"/>
  </r>
  <r>
    <x v="76"/>
    <x v="3"/>
    <x v="6"/>
    <x v="3"/>
    <n v="130"/>
    <n v="16740"/>
    <s v="Female"/>
    <n v="25"/>
    <n v="14"/>
    <n v="6"/>
    <x v="1"/>
    <n v="128.76923076923077"/>
  </r>
  <r>
    <x v="77"/>
    <x v="1"/>
    <x v="9"/>
    <x v="0"/>
    <n v="79"/>
    <n v="11078"/>
    <s v="Female"/>
    <n v="36"/>
    <n v="15"/>
    <n v="6"/>
    <x v="1"/>
    <n v="140.22784810126583"/>
  </r>
  <r>
    <x v="78"/>
    <x v="1"/>
    <x v="1"/>
    <x v="0"/>
    <n v="216"/>
    <n v="36934"/>
    <s v="Female"/>
    <n v="42"/>
    <n v="21"/>
    <n v="6"/>
    <x v="1"/>
    <n v="170.99074074074073"/>
  </r>
  <r>
    <x v="79"/>
    <x v="2"/>
    <x v="0"/>
    <x v="1"/>
    <n v="332"/>
    <n v="679"/>
    <s v="Female"/>
    <n v="26"/>
    <n v="22"/>
    <n v="6"/>
    <x v="1"/>
    <n v="2.0451807228915664"/>
  </r>
  <r>
    <x v="80"/>
    <x v="1"/>
    <x v="1"/>
    <x v="0"/>
    <n v="115"/>
    <n v="14076"/>
    <s v="Female"/>
    <n v="42"/>
    <n v="24"/>
    <n v="6"/>
    <x v="1"/>
    <n v="122.4"/>
  </r>
  <r>
    <x v="81"/>
    <x v="1"/>
    <x v="8"/>
    <x v="1"/>
    <n v="443"/>
    <n v="50652"/>
    <s v="Male"/>
    <n v="49"/>
    <n v="26"/>
    <n v="6"/>
    <x v="1"/>
    <n v="114.33860045146727"/>
  </r>
  <r>
    <x v="81"/>
    <x v="2"/>
    <x v="0"/>
    <x v="1"/>
    <n v="465"/>
    <n v="679"/>
    <s v="Female"/>
    <n v="26"/>
    <n v="26"/>
    <n v="6"/>
    <x v="1"/>
    <n v="1.4602150537634409"/>
  </r>
  <r>
    <x v="82"/>
    <x v="1"/>
    <x v="4"/>
    <x v="2"/>
    <n v="68"/>
    <n v="11696"/>
    <s v="Male"/>
    <n v="28"/>
    <n v="29"/>
    <n v="6"/>
    <x v="1"/>
    <n v="172"/>
  </r>
  <r>
    <x v="82"/>
    <x v="0"/>
    <x v="6"/>
    <x v="0"/>
    <n v="435"/>
    <n v="64090"/>
    <s v="Female"/>
    <n v="25"/>
    <n v="29"/>
    <n v="6"/>
    <x v="1"/>
    <n v="147.33333333333334"/>
  </r>
  <r>
    <x v="83"/>
    <x v="1"/>
    <x v="1"/>
    <x v="3"/>
    <n v="115"/>
    <n v="34804"/>
    <s v="Female"/>
    <n v="42"/>
    <n v="5"/>
    <n v="7"/>
    <x v="1"/>
    <n v="302.64347826086959"/>
  </r>
  <r>
    <x v="84"/>
    <x v="0"/>
    <x v="9"/>
    <x v="1"/>
    <n v="248"/>
    <n v="12870"/>
    <s v="Female"/>
    <n v="36"/>
    <n v="16"/>
    <n v="7"/>
    <x v="1"/>
    <n v="51.895161290322584"/>
  </r>
  <r>
    <x v="85"/>
    <x v="3"/>
    <x v="0"/>
    <x v="1"/>
    <n v="376"/>
    <n v="679"/>
    <s v="Female"/>
    <n v="26"/>
    <n v="24"/>
    <n v="7"/>
    <x v="1"/>
    <n v="1.8058510638297873"/>
  </r>
  <r>
    <x v="85"/>
    <x v="0"/>
    <x v="0"/>
    <x v="0"/>
    <n v="319"/>
    <n v="4221"/>
    <s v="Male"/>
    <n v="26"/>
    <n v="24"/>
    <n v="7"/>
    <x v="1"/>
    <n v="13.231974921630094"/>
  </r>
  <r>
    <x v="86"/>
    <x v="0"/>
    <x v="9"/>
    <x v="2"/>
    <n v="478"/>
    <n v="76076"/>
    <s v="Male"/>
    <n v="36"/>
    <n v="31"/>
    <n v="7"/>
    <x v="1"/>
    <n v="159.15481171548117"/>
  </r>
  <r>
    <x v="87"/>
    <x v="1"/>
    <x v="1"/>
    <x v="2"/>
    <n v="265"/>
    <n v="12320"/>
    <s v="Female"/>
    <n v="42"/>
    <n v="2"/>
    <n v="8"/>
    <x v="1"/>
    <n v="46.490566037735846"/>
  </r>
  <r>
    <x v="88"/>
    <x v="1"/>
    <x v="1"/>
    <x v="1"/>
    <n v="396"/>
    <n v="38480"/>
    <s v="Female"/>
    <n v="42"/>
    <n v="4"/>
    <n v="8"/>
    <x v="1"/>
    <n v="97.171717171717177"/>
  </r>
  <r>
    <x v="89"/>
    <x v="1"/>
    <x v="7"/>
    <x v="1"/>
    <n v="429"/>
    <n v="58208"/>
    <s v="Male"/>
    <n v="28"/>
    <n v="6"/>
    <n v="8"/>
    <x v="1"/>
    <n v="135.68298368298369"/>
  </r>
  <r>
    <x v="89"/>
    <x v="3"/>
    <x v="6"/>
    <x v="1"/>
    <n v="305"/>
    <n v="3186"/>
    <s v="Female"/>
    <n v="25"/>
    <n v="6"/>
    <n v="8"/>
    <x v="1"/>
    <n v="10.445901639344262"/>
  </r>
  <r>
    <x v="90"/>
    <x v="1"/>
    <x v="1"/>
    <x v="0"/>
    <n v="422"/>
    <n v="13490"/>
    <s v="Female"/>
    <n v="42"/>
    <n v="7"/>
    <n v="8"/>
    <x v="1"/>
    <n v="31.966824644549764"/>
  </r>
  <r>
    <x v="91"/>
    <x v="0"/>
    <x v="4"/>
    <x v="1"/>
    <n v="90"/>
    <n v="42328"/>
    <s v="Female"/>
    <n v="28"/>
    <n v="16"/>
    <n v="8"/>
    <x v="1"/>
    <n v="470.31111111111113"/>
  </r>
  <r>
    <x v="92"/>
    <x v="0"/>
    <x v="1"/>
    <x v="3"/>
    <n v="306"/>
    <n v="679"/>
    <s v="Female"/>
    <n v="42"/>
    <n v="17"/>
    <n v="8"/>
    <x v="1"/>
    <n v="2.2189542483660132"/>
  </r>
  <r>
    <x v="93"/>
    <x v="3"/>
    <x v="3"/>
    <x v="1"/>
    <n v="62"/>
    <n v="31500"/>
    <s v="Male"/>
    <n v="25"/>
    <n v="23"/>
    <n v="8"/>
    <x v="1"/>
    <n v="508.06451612903226"/>
  </r>
  <r>
    <x v="94"/>
    <x v="1"/>
    <x v="1"/>
    <x v="1"/>
    <n v="406"/>
    <n v="47880"/>
    <s v="Male"/>
    <n v="42"/>
    <n v="26"/>
    <n v="8"/>
    <x v="1"/>
    <n v="117.93103448275862"/>
  </r>
  <r>
    <x v="95"/>
    <x v="3"/>
    <x v="9"/>
    <x v="3"/>
    <n v="183"/>
    <n v="679"/>
    <s v="Male"/>
    <n v="36"/>
    <n v="28"/>
    <n v="8"/>
    <x v="1"/>
    <n v="3.7103825136612021"/>
  </r>
  <r>
    <x v="96"/>
    <x v="0"/>
    <x v="1"/>
    <x v="0"/>
    <n v="369"/>
    <n v="5246"/>
    <s v="Male"/>
    <n v="42"/>
    <n v="8"/>
    <n v="9"/>
    <x v="1"/>
    <n v="14.21680216802168"/>
  </r>
  <r>
    <x v="97"/>
    <x v="3"/>
    <x v="1"/>
    <x v="2"/>
    <n v="519"/>
    <n v="45312"/>
    <s v="Male"/>
    <n v="42"/>
    <n v="9"/>
    <n v="9"/>
    <x v="1"/>
    <n v="87.306358381502889"/>
  </r>
  <r>
    <x v="98"/>
    <x v="2"/>
    <x v="1"/>
    <x v="3"/>
    <n v="491"/>
    <n v="59458"/>
    <s v="Male"/>
    <n v="42"/>
    <n v="14"/>
    <n v="9"/>
    <x v="1"/>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FD45C6-5D29-48AE-BBE4-E129520343C5}"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U5:Z10" firstHeaderRow="1" firstDataRow="2" firstDataCol="1"/>
  <pivotFields count="15">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Col" showAll="0">
      <items count="5">
        <item sd="0" x="3"/>
        <item sd="0" x="0"/>
        <item sd="0" x="2"/>
        <item sd="0" x="1"/>
        <item t="default"/>
      </items>
    </pivotField>
    <pivotField axis="axisRow" showAll="0" measureFilter="1">
      <items count="11">
        <item x="4"/>
        <item x="8"/>
        <item x="7"/>
        <item x="3"/>
        <item x="0"/>
        <item x="6"/>
        <item x="2"/>
        <item x="5"/>
        <item x="1"/>
        <item x="9"/>
        <item t="default"/>
      </items>
    </pivotField>
    <pivotField showAll="0"/>
    <pivotField showAll="0"/>
    <pivotField dataField="1" showAll="0"/>
    <pivotField showAll="0"/>
    <pivotField showAll="0"/>
    <pivotField showAll="0"/>
    <pivotField showAll="0"/>
    <pivotField showAll="0">
      <items count="3">
        <item x="0"/>
        <item x="1"/>
        <item t="default"/>
      </items>
    </pivotField>
    <pivotField showAll="0"/>
    <pivotField showAll="0">
      <items count="15">
        <item sd="0" x="0"/>
        <item sd="0" x="1"/>
        <item sd="0" x="2"/>
        <item sd="0" x="3"/>
        <item sd="0" x="4"/>
        <item sd="0" x="5"/>
        <item sd="0" x="6"/>
        <item sd="0" x="7"/>
        <item sd="0" x="8"/>
        <item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v="5"/>
    </i>
    <i>
      <x v="8"/>
    </i>
    <i t="grand">
      <x/>
    </i>
  </rowItems>
  <colFields count="1">
    <field x="1"/>
  </colFields>
  <colItems count="5">
    <i>
      <x/>
    </i>
    <i>
      <x v="1"/>
    </i>
    <i>
      <x v="2"/>
    </i>
    <i>
      <x v="3"/>
    </i>
    <i t="grand">
      <x/>
    </i>
  </colItems>
  <dataFields count="1">
    <dataField name="Sum of TotalCost" fld="5" baseField="0" baseItem="0"/>
  </dataFields>
  <chartFormats count="4">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9AEE6-8CAD-489A-A035-89396266467F}"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Month">
  <location ref="L15:N28" firstHeaderRow="0" firstDataRow="1" firstDataCol="1"/>
  <pivotFields count="15">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showAll="0"/>
    <pivotField dataField="1" showAll="0"/>
    <pivotField dataField="1" showAll="0"/>
    <pivotField showAll="0"/>
    <pivotField showAll="0"/>
    <pivotField showAll="0"/>
    <pivotField showAll="0"/>
    <pivotField showAll="0">
      <items count="3">
        <item x="0"/>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Cost" fld="5" baseField="11" baseItem="2"/>
    <dataField name="Sum of UnitsProduced" fld="4" baseField="11" baseItem="1"/>
  </dataFields>
  <chartFormats count="2">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D76637-415A-44A6-9C63-65866E914F7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location ref="L6:M9" firstHeaderRow="1" firstDataRow="1" firstDataCol="1"/>
  <pivotFields count="15">
    <pivotField axis="axisRow"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showAll="0"/>
    <pivotField dataField="1" showAll="0"/>
    <pivotField showAll="0"/>
    <pivotField showAll="0"/>
    <pivotField showAll="0"/>
    <pivotField showAll="0"/>
    <pivotField showAll="0"/>
    <pivotField showAll="0">
      <items count="3">
        <item x="0"/>
        <item x="1"/>
        <item t="default"/>
      </items>
    </pivotField>
    <pivotField showAll="0"/>
    <pivotField axis="axisRow" showAll="0">
      <items count="15">
        <item sd="0" x="0"/>
        <item sd="0" x="1"/>
        <item sd="0" x="2"/>
        <item sd="0" x="3"/>
        <item sd="0" x="4"/>
        <item sd="0" x="5"/>
        <item sd="0" x="6"/>
        <item sd="0" x="7"/>
        <item sd="0" x="8"/>
        <item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4"/>
    <field x="13"/>
    <field x="12"/>
    <field x="0"/>
  </rowFields>
  <rowItems count="3">
    <i>
      <x v="1"/>
    </i>
    <i>
      <x v="2"/>
    </i>
    <i t="grand">
      <x/>
    </i>
  </rowItems>
  <colItems count="1">
    <i/>
  </colItems>
  <dataFields count="1">
    <dataField name="Sum of UnitsProduc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B50F4C-7C1C-4386-BA82-1966301B75C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Type">
  <location ref="A17:D22" firstHeaderRow="0" firstDataRow="1" firstDataCol="1"/>
  <pivotFields count="15">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dataField="1" showAll="0"/>
    <pivotField dataField="1" showAll="0"/>
    <pivotField showAll="0"/>
    <pivotField showAll="0"/>
    <pivotField showAll="0"/>
    <pivotField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Fields count="1">
    <field x="-2"/>
  </colFields>
  <colItems count="3">
    <i>
      <x/>
    </i>
    <i i="1">
      <x v="1"/>
    </i>
    <i i="2">
      <x v="2"/>
    </i>
  </colItems>
  <dataFields count="3">
    <dataField name="Total Units" fld="4" subtotal="count" baseField="1" baseItem="0"/>
    <dataField name="Sum of TotalCost2" fld="5" baseField="0" baseItem="0"/>
    <dataField name="Average of TotalCost" fld="5" subtotal="average" baseField="3" baseItem="0"/>
  </dataFields>
  <chartFormats count="15">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3" count="1" selected="0">
            <x v="0"/>
          </reference>
        </references>
      </pivotArea>
    </chartFormat>
    <chartFormat chart="4" format="20">
      <pivotArea type="data" outline="0" fieldPosition="0">
        <references count="2">
          <reference field="4294967294" count="1" selected="0">
            <x v="0"/>
          </reference>
          <reference field="3" count="1" selected="0">
            <x v="1"/>
          </reference>
        </references>
      </pivotArea>
    </chartFormat>
    <chartFormat chart="4" format="21">
      <pivotArea type="data" outline="0" fieldPosition="0">
        <references count="2">
          <reference field="4294967294" count="1" selected="0">
            <x v="0"/>
          </reference>
          <reference field="3" count="1" selected="0">
            <x v="2"/>
          </reference>
        </references>
      </pivotArea>
    </chartFormat>
    <chartFormat chart="4" format="22">
      <pivotArea type="data" outline="0" fieldPosition="0">
        <references count="2">
          <reference field="4294967294" count="1" selected="0">
            <x v="0"/>
          </reference>
          <reference field="3" count="1" selected="0">
            <x v="3"/>
          </reference>
        </references>
      </pivotArea>
    </chartFormat>
    <chartFormat chart="4" format="23" series="1">
      <pivotArea type="data" outline="0" fieldPosition="0">
        <references count="1">
          <reference field="4294967294" count="1" selected="0">
            <x v="1"/>
          </reference>
        </references>
      </pivotArea>
    </chartFormat>
    <chartFormat chart="4" format="24">
      <pivotArea type="data" outline="0" fieldPosition="0">
        <references count="2">
          <reference field="4294967294" count="1" selected="0">
            <x v="1"/>
          </reference>
          <reference field="3" count="1" selected="0">
            <x v="0"/>
          </reference>
        </references>
      </pivotArea>
    </chartFormat>
    <chartFormat chart="4" format="25">
      <pivotArea type="data" outline="0" fieldPosition="0">
        <references count="2">
          <reference field="4294967294" count="1" selected="0">
            <x v="1"/>
          </reference>
          <reference field="3" count="1" selected="0">
            <x v="1"/>
          </reference>
        </references>
      </pivotArea>
    </chartFormat>
    <chartFormat chart="4" format="26">
      <pivotArea type="data" outline="0" fieldPosition="0">
        <references count="2">
          <reference field="4294967294" count="1" selected="0">
            <x v="1"/>
          </reference>
          <reference field="3" count="1" selected="0">
            <x v="2"/>
          </reference>
        </references>
      </pivotArea>
    </chartFormat>
    <chartFormat chart="4" format="27">
      <pivotArea type="data" outline="0" fieldPosition="0">
        <references count="2">
          <reference field="4294967294" count="1" selected="0">
            <x v="1"/>
          </reference>
          <reference field="3" count="1" selected="0">
            <x v="3"/>
          </reference>
        </references>
      </pivotArea>
    </chartFormat>
    <chartFormat chart="4" format="28" series="1">
      <pivotArea type="data" outline="0" fieldPosition="0">
        <references count="1">
          <reference field="4294967294" count="1" selected="0">
            <x v="2"/>
          </reference>
        </references>
      </pivotArea>
    </chartFormat>
    <chartFormat chart="4" format="29">
      <pivotArea type="data" outline="0" fieldPosition="0">
        <references count="2">
          <reference field="4294967294" count="1" selected="0">
            <x v="2"/>
          </reference>
          <reference field="3" count="1" selected="0">
            <x v="0"/>
          </reference>
        </references>
      </pivotArea>
    </chartFormat>
    <chartFormat chart="4" format="30">
      <pivotArea type="data" outline="0" fieldPosition="0">
        <references count="2">
          <reference field="4294967294" count="1" selected="0">
            <x v="2"/>
          </reference>
          <reference field="3" count="1" selected="0">
            <x v="1"/>
          </reference>
        </references>
      </pivotArea>
    </chartFormat>
    <chartFormat chart="4" format="31">
      <pivotArea type="data" outline="0" fieldPosition="0">
        <references count="2">
          <reference field="4294967294" count="1" selected="0">
            <x v="2"/>
          </reference>
          <reference field="3" count="1" selected="0">
            <x v="2"/>
          </reference>
        </references>
      </pivotArea>
    </chartFormat>
    <chartFormat chart="4" format="32">
      <pivotArea type="data" outline="0" fieldPosition="0">
        <references count="2">
          <reference field="4294967294" count="1" selected="0">
            <x v="2"/>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A4BD82-4CA5-4C2F-9C7E-82C039288F51}"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A6:C11" firstHeaderRow="0" firstDataRow="1" firstDataCol="1"/>
  <pivotFields count="15">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Row" showAll="0">
      <items count="5">
        <item x="3"/>
        <item x="0"/>
        <item x="2"/>
        <item x="1"/>
        <item t="default"/>
      </items>
    </pivotField>
    <pivotField showAll="0"/>
    <pivotField showAll="0"/>
    <pivotField dataField="1" showAll="0"/>
    <pivotField showAll="0"/>
    <pivotField showAll="0"/>
    <pivotField showAll="0"/>
    <pivotField showAll="0"/>
    <pivotField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5">
    <i>
      <x/>
    </i>
    <i>
      <x v="1"/>
    </i>
    <i>
      <x v="2"/>
    </i>
    <i>
      <x v="3"/>
    </i>
    <i t="grand">
      <x/>
    </i>
  </rowItems>
  <colFields count="1">
    <field x="-2"/>
  </colFields>
  <colItems count="2">
    <i>
      <x/>
    </i>
    <i i="1">
      <x v="1"/>
    </i>
  </colItems>
  <dataFields count="2">
    <dataField name="Sum of Production" fld="4" baseField="1" baseItem="0"/>
    <dataField name="Total Units" fld="4" subtotal="count" baseField="1"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2588676-4A8C-4C08-A65F-44F9435A0978}" autoFormatId="16" applyNumberFormats="0" applyBorderFormats="0" applyFontFormats="0" applyPatternFormats="0" applyAlignmentFormats="0" applyWidthHeightFormats="0">
  <queryTableRefresh nextId="15" unboundColumnsRight="4">
    <queryTableFields count="12">
      <queryTableField id="1" name="ProductionDate" tableColumnId="1"/>
      <queryTableField id="2" name="Region" tableColumnId="2"/>
      <queryTableField id="3" name="Manager" tableColumnId="3"/>
      <queryTableField id="4" name="ProductType" tableColumnId="4"/>
      <queryTableField id="5" name="UnitsProduced" tableColumnId="5"/>
      <queryTableField id="6" name="TotalCost" tableColumnId="6"/>
      <queryTableField id="7" name="Gender" tableColumnId="7"/>
      <queryTableField id="8" name="True Age" tableColumnId="8"/>
      <queryTableField id="10" dataBound="0" tableColumnId="10"/>
      <queryTableField id="11" dataBound="0" tableColumnId="11"/>
      <queryTableField id="12" dataBound="0" tableColumnId="12"/>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B087A6-8803-4B68-9E7B-DA68D21267AD}" sourceName="Region">
  <pivotTables>
    <pivotTable tabId="1" name="PivotTable5"/>
    <pivotTable tabId="1" name="PivotTable1"/>
    <pivotTable tabId="1" name="PivotTable2"/>
    <pivotTable tabId="1" name="PivotTable3"/>
    <pivotTable tabId="1" name="PivotTable4"/>
  </pivotTables>
  <data>
    <tabular pivotCacheId="334559628">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32D24D-4658-49CA-9D03-C47576E87953}" sourceName="Year">
  <pivotTables>
    <pivotTable tabId="1" name="PivotTable4"/>
    <pivotTable tabId="1" name="PivotTable1"/>
    <pivotTable tabId="1" name="PivotTable2"/>
    <pivotTable tabId="1" name="PivotTable3"/>
    <pivotTable tabId="1" name="PivotTable5"/>
  </pivotTables>
  <data>
    <tabular pivotCacheId="3345596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B5A1157-2573-4FB8-854B-B45E0687B3C6}" cache="Slicer_Region" caption="Region" columnCount="4" style="SlicerStyleDark3" rowHeight="365760"/>
  <slicer name="Year" xr10:uid="{4A64208D-FFDC-4CEB-818F-273D5F3FF3E9}" cache="Slicer_Year" caption="Year" columnCount="2" style="SlicerStyleDark3"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A35E55-7164-4FAA-A264-A984FD545178}" name="Production_Dataset" displayName="Production_Dataset" ref="A1:L121" tableType="queryTable" totalsRowShown="0">
  <autoFilter ref="A1:L121" xr:uid="{F8A35E55-7164-4FAA-A264-A984FD545178}"/>
  <tableColumns count="12">
    <tableColumn id="1" xr3:uid="{CEB5700C-F099-41E2-9992-C23B2936C162}" uniqueName="1" name="ProductionDate" queryTableFieldId="1" dataDxfId="0"/>
    <tableColumn id="2" xr3:uid="{A37C6CCC-1C71-49B6-9883-D9ADD6D8A808}" uniqueName="2" name="Region" queryTableFieldId="2" dataDxfId="1"/>
    <tableColumn id="3" xr3:uid="{49262336-4480-4B43-9ADE-41E19CCE5D46}" uniqueName="3" name="Manager" queryTableFieldId="3" dataDxfId="11"/>
    <tableColumn id="4" xr3:uid="{C275A595-CFE3-4763-AEC2-E80D4A439955}" uniqueName="4" name="ProductType" queryTableFieldId="4" dataDxfId="6"/>
    <tableColumn id="5" xr3:uid="{0AA4A55B-81FE-4144-9A26-6F93E0C4A3E6}" uniqueName="5" name="UnitsProduced" queryTableFieldId="5" dataDxfId="5"/>
    <tableColumn id="6" xr3:uid="{62DA90F3-18BE-4386-AC21-F4D9460049E1}" uniqueName="6" name="TotalCost" queryTableFieldId="6" dataDxfId="3"/>
    <tableColumn id="7" xr3:uid="{58298866-E3D9-44EA-AC78-6191569B320A}" uniqueName="7" name="Gender" queryTableFieldId="7" dataDxfId="4"/>
    <tableColumn id="8" xr3:uid="{ED377243-B914-4BB3-BC44-291459D0F5F7}" uniqueName="8" name="True Age" queryTableFieldId="8" dataDxfId="7"/>
    <tableColumn id="10" xr3:uid="{1D6A07D3-24C2-4756-A29A-A5CE054E34E8}" uniqueName="10" name="Day" queryTableFieldId="10" dataDxfId="8">
      <calculatedColumnFormula>DAY(Production_Dataset[[#This Row],[ProductionDate]])</calculatedColumnFormula>
    </tableColumn>
    <tableColumn id="11" xr3:uid="{C09CFE5B-A3BA-45AF-AFEE-B2272B58F00A}" uniqueName="11" name="Month" queryTableFieldId="11" dataDxfId="9">
      <calculatedColumnFormula>MONTH(Production_Dataset[[#This Row],[ProductionDate]])</calculatedColumnFormula>
    </tableColumn>
    <tableColumn id="12" xr3:uid="{D4CE49F4-540E-46F2-AB93-B3C6FFE3BFFE}" uniqueName="12" name="Year" queryTableFieldId="12" dataDxfId="10">
      <calculatedColumnFormula>YEAR(Production_Dataset[[#This Row],[ProductionDate]])</calculatedColumnFormula>
    </tableColumn>
    <tableColumn id="14" xr3:uid="{94941D49-4F6D-4158-B3CE-6C6430AA2E4E}" uniqueName="14" name="Unit Cost" queryTableFieldId="14" dataDxfId="2">
      <calculatedColumnFormula>Production_Dataset[[#This Row],[TotalCost]]/Production_Dataset[[#This Row],[UnitsProduced]]</calculatedColumnFormula>
    </tableColumn>
  </tableColumns>
  <tableStyleInfo name="TableStyleMedium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E9F88-BE8F-4546-A6A0-3A208D47E10D}">
  <dimension ref="A1:L121"/>
  <sheetViews>
    <sheetView workbookViewId="0">
      <selection activeCell="N13" sqref="N13"/>
    </sheetView>
  </sheetViews>
  <sheetFormatPr defaultRowHeight="15" x14ac:dyDescent="0.3"/>
  <cols>
    <col min="1" max="1" width="15.5" style="3" customWidth="1"/>
    <col min="2" max="2" width="9.375" customWidth="1"/>
    <col min="3" max="3" width="15.375" customWidth="1"/>
    <col min="4" max="4" width="17.25" customWidth="1"/>
    <col min="5" max="5" width="14.5" style="3" customWidth="1"/>
    <col min="6" max="6" width="11.5" style="3" customWidth="1"/>
    <col min="7" max="7" width="9.875" customWidth="1"/>
    <col min="8" max="8" width="11" style="3" customWidth="1"/>
    <col min="9" max="11" width="9" style="3"/>
    <col min="12" max="12" width="11.875" customWidth="1"/>
  </cols>
  <sheetData>
    <row r="1" spans="1:12" ht="16.5" x14ac:dyDescent="0.3">
      <c r="A1" s="3" t="s">
        <v>0</v>
      </c>
      <c r="B1" t="s">
        <v>1</v>
      </c>
      <c r="C1" t="s">
        <v>2</v>
      </c>
      <c r="D1" t="s">
        <v>3</v>
      </c>
      <c r="E1" s="3" t="s">
        <v>4</v>
      </c>
      <c r="F1" s="3" t="s">
        <v>5</v>
      </c>
      <c r="G1" t="s">
        <v>6</v>
      </c>
      <c r="H1" s="3" t="s">
        <v>7</v>
      </c>
      <c r="I1" s="3" t="s">
        <v>32</v>
      </c>
      <c r="J1" s="3" t="s">
        <v>30</v>
      </c>
      <c r="K1" s="3" t="s">
        <v>31</v>
      </c>
      <c r="L1" t="s">
        <v>63</v>
      </c>
    </row>
    <row r="2" spans="1:12" ht="16.5" x14ac:dyDescent="0.3">
      <c r="A2" s="6">
        <v>45191</v>
      </c>
      <c r="B2" s="1" t="s">
        <v>8</v>
      </c>
      <c r="C2" s="1" t="s">
        <v>9</v>
      </c>
      <c r="D2" s="1" t="s">
        <v>10</v>
      </c>
      <c r="E2" s="3">
        <v>214</v>
      </c>
      <c r="F2" s="3">
        <v>11954</v>
      </c>
      <c r="G2" s="1" t="s">
        <v>11</v>
      </c>
      <c r="H2" s="3">
        <v>26</v>
      </c>
      <c r="I2" s="3">
        <f>DAY(Production_Dataset[[#This Row],[ProductionDate]])</f>
        <v>22</v>
      </c>
      <c r="J2" s="3">
        <f>MONTH(Production_Dataset[[#This Row],[ProductionDate]])</f>
        <v>9</v>
      </c>
      <c r="K2" s="3">
        <f>YEAR(Production_Dataset[[#This Row],[ProductionDate]])</f>
        <v>2023</v>
      </c>
      <c r="L2" s="4">
        <f>Production_Dataset[[#This Row],[TotalCost]]/Production_Dataset[[#This Row],[UnitsProduced]]</f>
        <v>55.859813084112147</v>
      </c>
    </row>
    <row r="3" spans="1:12" ht="16.5" x14ac:dyDescent="0.3">
      <c r="A3" s="6">
        <v>45193</v>
      </c>
      <c r="B3" s="1" t="s">
        <v>12</v>
      </c>
      <c r="C3" s="1" t="s">
        <v>13</v>
      </c>
      <c r="D3" s="1" t="s">
        <v>14</v>
      </c>
      <c r="E3" s="3">
        <v>344</v>
      </c>
      <c r="F3" s="3">
        <v>13872</v>
      </c>
      <c r="G3" s="1" t="s">
        <v>11</v>
      </c>
      <c r="H3" s="3">
        <v>42</v>
      </c>
      <c r="I3" s="3">
        <f>DAY(Production_Dataset[[#This Row],[ProductionDate]])</f>
        <v>24</v>
      </c>
      <c r="J3" s="3">
        <f>MONTH(Production_Dataset[[#This Row],[ProductionDate]])</f>
        <v>9</v>
      </c>
      <c r="K3" s="3">
        <f>YEAR(Production_Dataset[[#This Row],[ProductionDate]])</f>
        <v>2023</v>
      </c>
      <c r="L3" s="4">
        <f>Production_Dataset[[#This Row],[TotalCost]]/Production_Dataset[[#This Row],[UnitsProduced]]</f>
        <v>40.325581395348834</v>
      </c>
    </row>
    <row r="4" spans="1:12" ht="16.5" x14ac:dyDescent="0.3">
      <c r="A4" s="6">
        <v>45197</v>
      </c>
      <c r="B4" s="1" t="s">
        <v>12</v>
      </c>
      <c r="C4" s="1" t="s">
        <v>15</v>
      </c>
      <c r="D4" s="1" t="s">
        <v>10</v>
      </c>
      <c r="E4" s="3">
        <v>213</v>
      </c>
      <c r="F4" s="3">
        <v>42028</v>
      </c>
      <c r="G4" s="1" t="s">
        <v>11</v>
      </c>
      <c r="H4" s="3">
        <v>52</v>
      </c>
      <c r="I4" s="3">
        <f>DAY(Production_Dataset[[#This Row],[ProductionDate]])</f>
        <v>28</v>
      </c>
      <c r="J4" s="3">
        <f>MONTH(Production_Dataset[[#This Row],[ProductionDate]])</f>
        <v>9</v>
      </c>
      <c r="K4" s="3">
        <f>YEAR(Production_Dataset[[#This Row],[ProductionDate]])</f>
        <v>2023</v>
      </c>
      <c r="L4" s="4">
        <f>Production_Dataset[[#This Row],[TotalCost]]/Production_Dataset[[#This Row],[UnitsProduced]]</f>
        <v>197.31455399061034</v>
      </c>
    </row>
    <row r="5" spans="1:12" ht="16.5" x14ac:dyDescent="0.3">
      <c r="A5" s="6">
        <v>45200</v>
      </c>
      <c r="B5" s="1" t="s">
        <v>12</v>
      </c>
      <c r="C5" s="1" t="s">
        <v>16</v>
      </c>
      <c r="D5" s="1" t="s">
        <v>14</v>
      </c>
      <c r="E5" s="3">
        <v>290</v>
      </c>
      <c r="F5" s="3">
        <v>15132</v>
      </c>
      <c r="G5" s="1" t="s">
        <v>17</v>
      </c>
      <c r="H5" s="3">
        <v>25</v>
      </c>
      <c r="I5" s="3">
        <f>DAY(Production_Dataset[[#This Row],[ProductionDate]])</f>
        <v>1</v>
      </c>
      <c r="J5" s="3">
        <f>MONTH(Production_Dataset[[#This Row],[ProductionDate]])</f>
        <v>10</v>
      </c>
      <c r="K5" s="3">
        <f>YEAR(Production_Dataset[[#This Row],[ProductionDate]])</f>
        <v>2023</v>
      </c>
      <c r="L5" s="4">
        <f>Production_Dataset[[#This Row],[TotalCost]]/Production_Dataset[[#This Row],[UnitsProduced]]</f>
        <v>52.179310344827584</v>
      </c>
    </row>
    <row r="6" spans="1:12" ht="16.5" x14ac:dyDescent="0.3">
      <c r="A6" s="6">
        <v>45207</v>
      </c>
      <c r="B6" s="1" t="s">
        <v>12</v>
      </c>
      <c r="C6" s="1" t="s">
        <v>18</v>
      </c>
      <c r="D6" s="1" t="s">
        <v>14</v>
      </c>
      <c r="E6" s="3">
        <v>231</v>
      </c>
      <c r="F6" s="3">
        <v>32045</v>
      </c>
      <c r="G6" s="1" t="s">
        <v>11</v>
      </c>
      <c r="H6" s="3">
        <v>28</v>
      </c>
      <c r="I6" s="3">
        <f>DAY(Production_Dataset[[#This Row],[ProductionDate]])</f>
        <v>8</v>
      </c>
      <c r="J6" s="3">
        <f>MONTH(Production_Dataset[[#This Row],[ProductionDate]])</f>
        <v>10</v>
      </c>
      <c r="K6" s="3">
        <f>YEAR(Production_Dataset[[#This Row],[ProductionDate]])</f>
        <v>2023</v>
      </c>
      <c r="L6" s="4">
        <f>Production_Dataset[[#This Row],[TotalCost]]/Production_Dataset[[#This Row],[UnitsProduced]]</f>
        <v>138.72294372294371</v>
      </c>
    </row>
    <row r="7" spans="1:12" ht="16.5" x14ac:dyDescent="0.3">
      <c r="A7" s="6">
        <v>45214</v>
      </c>
      <c r="B7" s="1" t="s">
        <v>12</v>
      </c>
      <c r="C7" s="1" t="s">
        <v>15</v>
      </c>
      <c r="D7" s="1" t="s">
        <v>19</v>
      </c>
      <c r="E7" s="3">
        <v>260</v>
      </c>
      <c r="F7" s="3">
        <v>34680</v>
      </c>
      <c r="G7" s="1" t="s">
        <v>20</v>
      </c>
      <c r="H7" s="3">
        <v>52</v>
      </c>
      <c r="I7" s="3">
        <f>DAY(Production_Dataset[[#This Row],[ProductionDate]])</f>
        <v>15</v>
      </c>
      <c r="J7" s="3">
        <f>MONTH(Production_Dataset[[#This Row],[ProductionDate]])</f>
        <v>10</v>
      </c>
      <c r="K7" s="3">
        <f>YEAR(Production_Dataset[[#This Row],[ProductionDate]])</f>
        <v>2023</v>
      </c>
      <c r="L7" s="4">
        <f>Production_Dataset[[#This Row],[TotalCost]]/Production_Dataset[[#This Row],[UnitsProduced]]</f>
        <v>133.38461538461539</v>
      </c>
    </row>
    <row r="8" spans="1:12" ht="16.5" x14ac:dyDescent="0.3">
      <c r="A8" s="6">
        <v>45214</v>
      </c>
      <c r="B8" s="1" t="s">
        <v>12</v>
      </c>
      <c r="C8" s="1" t="s">
        <v>21</v>
      </c>
      <c r="D8" s="1" t="s">
        <v>19</v>
      </c>
      <c r="E8" s="3">
        <v>459</v>
      </c>
      <c r="F8" s="3">
        <v>17069</v>
      </c>
      <c r="G8" s="1" t="s">
        <v>17</v>
      </c>
      <c r="H8" s="3">
        <v>57</v>
      </c>
      <c r="I8" s="3">
        <f>DAY(Production_Dataset[[#This Row],[ProductionDate]])</f>
        <v>15</v>
      </c>
      <c r="J8" s="3">
        <f>MONTH(Production_Dataset[[#This Row],[ProductionDate]])</f>
        <v>10</v>
      </c>
      <c r="K8" s="3">
        <f>YEAR(Production_Dataset[[#This Row],[ProductionDate]])</f>
        <v>2023</v>
      </c>
      <c r="L8" s="4">
        <f>Production_Dataset[[#This Row],[TotalCost]]/Production_Dataset[[#This Row],[UnitsProduced]]</f>
        <v>37.187363834422655</v>
      </c>
    </row>
    <row r="9" spans="1:12" ht="16.5" x14ac:dyDescent="0.3">
      <c r="A9" s="6">
        <v>45215</v>
      </c>
      <c r="B9" s="1" t="s">
        <v>22</v>
      </c>
      <c r="C9" s="1" t="s">
        <v>23</v>
      </c>
      <c r="D9" s="1" t="s">
        <v>24</v>
      </c>
      <c r="E9" s="3">
        <v>384</v>
      </c>
      <c r="F9" s="3">
        <v>40565</v>
      </c>
      <c r="G9" s="1" t="s">
        <v>11</v>
      </c>
      <c r="H9" s="3">
        <v>25</v>
      </c>
      <c r="I9" s="3">
        <f>DAY(Production_Dataset[[#This Row],[ProductionDate]])</f>
        <v>16</v>
      </c>
      <c r="J9" s="3">
        <f>MONTH(Production_Dataset[[#This Row],[ProductionDate]])</f>
        <v>10</v>
      </c>
      <c r="K9" s="3">
        <f>YEAR(Production_Dataset[[#This Row],[ProductionDate]])</f>
        <v>2023</v>
      </c>
      <c r="L9" s="4">
        <f>Production_Dataset[[#This Row],[TotalCost]]/Production_Dataset[[#This Row],[UnitsProduced]]</f>
        <v>105.63802083333333</v>
      </c>
    </row>
    <row r="10" spans="1:12" ht="16.5" x14ac:dyDescent="0.3">
      <c r="A10" s="6">
        <v>45215</v>
      </c>
      <c r="B10" s="1" t="s">
        <v>12</v>
      </c>
      <c r="C10" s="1" t="s">
        <v>13</v>
      </c>
      <c r="D10" s="1" t="s">
        <v>19</v>
      </c>
      <c r="E10" s="3">
        <v>240</v>
      </c>
      <c r="F10" s="3">
        <v>65052</v>
      </c>
      <c r="G10" s="1" t="s">
        <v>11</v>
      </c>
      <c r="H10" s="3">
        <v>42</v>
      </c>
      <c r="I10" s="3">
        <f>DAY(Production_Dataset[[#This Row],[ProductionDate]])</f>
        <v>16</v>
      </c>
      <c r="J10" s="3">
        <f>MONTH(Production_Dataset[[#This Row],[ProductionDate]])</f>
        <v>10</v>
      </c>
      <c r="K10" s="3">
        <f>YEAR(Production_Dataset[[#This Row],[ProductionDate]])</f>
        <v>2023</v>
      </c>
      <c r="L10" s="4">
        <f>Production_Dataset[[#This Row],[TotalCost]]/Production_Dataset[[#This Row],[UnitsProduced]]</f>
        <v>271.05</v>
      </c>
    </row>
    <row r="11" spans="1:12" ht="16.5" x14ac:dyDescent="0.3">
      <c r="A11" s="6">
        <v>45216</v>
      </c>
      <c r="B11" s="1" t="s">
        <v>25</v>
      </c>
      <c r="C11" s="1" t="s">
        <v>13</v>
      </c>
      <c r="D11" s="1" t="s">
        <v>19</v>
      </c>
      <c r="E11" s="3">
        <v>63</v>
      </c>
      <c r="F11" s="3">
        <v>3960</v>
      </c>
      <c r="G11" s="1" t="s">
        <v>20</v>
      </c>
      <c r="H11" s="3">
        <v>42</v>
      </c>
      <c r="I11" s="3">
        <f>DAY(Production_Dataset[[#This Row],[ProductionDate]])</f>
        <v>17</v>
      </c>
      <c r="J11" s="3">
        <f>MONTH(Production_Dataset[[#This Row],[ProductionDate]])</f>
        <v>10</v>
      </c>
      <c r="K11" s="3">
        <f>YEAR(Production_Dataset[[#This Row],[ProductionDate]])</f>
        <v>2023</v>
      </c>
      <c r="L11" s="4">
        <f>Production_Dataset[[#This Row],[TotalCost]]/Production_Dataset[[#This Row],[UnitsProduced]]</f>
        <v>62.857142857142854</v>
      </c>
    </row>
    <row r="12" spans="1:12" ht="16.5" x14ac:dyDescent="0.3">
      <c r="A12" s="6">
        <v>45217</v>
      </c>
      <c r="B12" s="1" t="s">
        <v>8</v>
      </c>
      <c r="C12" s="1" t="s">
        <v>23</v>
      </c>
      <c r="D12" s="1" t="s">
        <v>10</v>
      </c>
      <c r="E12" s="3">
        <v>208</v>
      </c>
      <c r="F12" s="3">
        <v>25758</v>
      </c>
      <c r="G12" s="1" t="s">
        <v>17</v>
      </c>
      <c r="H12" s="3">
        <v>25</v>
      </c>
      <c r="I12" s="3">
        <f>DAY(Production_Dataset[[#This Row],[ProductionDate]])</f>
        <v>18</v>
      </c>
      <c r="J12" s="3">
        <f>MONTH(Production_Dataset[[#This Row],[ProductionDate]])</f>
        <v>10</v>
      </c>
      <c r="K12" s="3">
        <f>YEAR(Production_Dataset[[#This Row],[ProductionDate]])</f>
        <v>2023</v>
      </c>
      <c r="L12" s="4">
        <f>Production_Dataset[[#This Row],[TotalCost]]/Production_Dataset[[#This Row],[UnitsProduced]]</f>
        <v>123.83653846153847</v>
      </c>
    </row>
    <row r="13" spans="1:12" ht="16.5" x14ac:dyDescent="0.3">
      <c r="A13" s="6">
        <v>45217</v>
      </c>
      <c r="B13" s="1" t="s">
        <v>12</v>
      </c>
      <c r="C13" s="1" t="s">
        <v>13</v>
      </c>
      <c r="D13" s="1" t="s">
        <v>10</v>
      </c>
      <c r="E13" s="3">
        <v>55</v>
      </c>
      <c r="F13" s="3">
        <v>25893</v>
      </c>
      <c r="G13" s="1" t="s">
        <v>20</v>
      </c>
      <c r="H13" s="3">
        <v>42</v>
      </c>
      <c r="I13" s="3">
        <f>DAY(Production_Dataset[[#This Row],[ProductionDate]])</f>
        <v>18</v>
      </c>
      <c r="J13" s="3">
        <f>MONTH(Production_Dataset[[#This Row],[ProductionDate]])</f>
        <v>10</v>
      </c>
      <c r="K13" s="3">
        <f>YEAR(Production_Dataset[[#This Row],[ProductionDate]])</f>
        <v>2023</v>
      </c>
      <c r="L13" s="4">
        <f>Production_Dataset[[#This Row],[TotalCost]]/Production_Dataset[[#This Row],[UnitsProduced]]</f>
        <v>470.78181818181821</v>
      </c>
    </row>
    <row r="14" spans="1:12" ht="16.5" x14ac:dyDescent="0.3">
      <c r="A14" s="6">
        <v>45221</v>
      </c>
      <c r="B14" s="1" t="s">
        <v>25</v>
      </c>
      <c r="C14" s="1" t="s">
        <v>15</v>
      </c>
      <c r="D14" s="1" t="s">
        <v>14</v>
      </c>
      <c r="E14" s="3">
        <v>165</v>
      </c>
      <c r="F14" s="3">
        <v>679</v>
      </c>
      <c r="G14" s="1" t="s">
        <v>20</v>
      </c>
      <c r="H14" s="3">
        <v>52</v>
      </c>
      <c r="I14" s="3">
        <f>DAY(Production_Dataset[[#This Row],[ProductionDate]])</f>
        <v>22</v>
      </c>
      <c r="J14" s="3">
        <f>MONTH(Production_Dataset[[#This Row],[ProductionDate]])</f>
        <v>10</v>
      </c>
      <c r="K14" s="3">
        <f>YEAR(Production_Dataset[[#This Row],[ProductionDate]])</f>
        <v>2023</v>
      </c>
      <c r="L14" s="4">
        <f>Production_Dataset[[#This Row],[TotalCost]]/Production_Dataset[[#This Row],[UnitsProduced]]</f>
        <v>4.1151515151515152</v>
      </c>
    </row>
    <row r="15" spans="1:12" ht="16.5" x14ac:dyDescent="0.3">
      <c r="A15" s="6">
        <v>45228</v>
      </c>
      <c r="B15" s="1" t="s">
        <v>25</v>
      </c>
      <c r="C15" s="1" t="s">
        <v>21</v>
      </c>
      <c r="D15" s="1" t="s">
        <v>14</v>
      </c>
      <c r="E15" s="3">
        <v>288</v>
      </c>
      <c r="F15" s="3">
        <v>33284</v>
      </c>
      <c r="G15" s="1" t="s">
        <v>11</v>
      </c>
      <c r="H15" s="3">
        <v>57</v>
      </c>
      <c r="I15" s="3">
        <f>DAY(Production_Dataset[[#This Row],[ProductionDate]])</f>
        <v>29</v>
      </c>
      <c r="J15" s="3">
        <f>MONTH(Production_Dataset[[#This Row],[ProductionDate]])</f>
        <v>10</v>
      </c>
      <c r="K15" s="3">
        <f>YEAR(Production_Dataset[[#This Row],[ProductionDate]])</f>
        <v>2023</v>
      </c>
      <c r="L15" s="4">
        <f>Production_Dataset[[#This Row],[TotalCost]]/Production_Dataset[[#This Row],[UnitsProduced]]</f>
        <v>115.56944444444444</v>
      </c>
    </row>
    <row r="16" spans="1:12" ht="16.5" x14ac:dyDescent="0.3">
      <c r="A16" s="6">
        <v>45230</v>
      </c>
      <c r="B16" s="1" t="s">
        <v>12</v>
      </c>
      <c r="C16" s="1" t="s">
        <v>9</v>
      </c>
      <c r="D16" s="1" t="s">
        <v>19</v>
      </c>
      <c r="E16" s="3">
        <v>460</v>
      </c>
      <c r="F16" s="3">
        <v>50274</v>
      </c>
      <c r="G16" s="1" t="s">
        <v>20</v>
      </c>
      <c r="H16" s="3">
        <v>26</v>
      </c>
      <c r="I16" s="3">
        <f>DAY(Production_Dataset[[#This Row],[ProductionDate]])</f>
        <v>31</v>
      </c>
      <c r="J16" s="3">
        <f>MONTH(Production_Dataset[[#This Row],[ProductionDate]])</f>
        <v>10</v>
      </c>
      <c r="K16" s="3">
        <f>YEAR(Production_Dataset[[#This Row],[ProductionDate]])</f>
        <v>2023</v>
      </c>
      <c r="L16" s="4">
        <f>Production_Dataset[[#This Row],[TotalCost]]/Production_Dataset[[#This Row],[UnitsProduced]]</f>
        <v>109.29130434782608</v>
      </c>
    </row>
    <row r="17" spans="1:12" ht="16.5" x14ac:dyDescent="0.3">
      <c r="A17" s="6">
        <v>45232</v>
      </c>
      <c r="B17" s="1" t="s">
        <v>12</v>
      </c>
      <c r="C17" s="1" t="s">
        <v>9</v>
      </c>
      <c r="D17" s="1" t="s">
        <v>14</v>
      </c>
      <c r="E17" s="3">
        <v>541</v>
      </c>
      <c r="F17" s="3">
        <v>42432</v>
      </c>
      <c r="G17" s="1" t="s">
        <v>11</v>
      </c>
      <c r="H17" s="3">
        <v>26</v>
      </c>
      <c r="I17" s="3">
        <f>DAY(Production_Dataset[[#This Row],[ProductionDate]])</f>
        <v>2</v>
      </c>
      <c r="J17" s="3">
        <f>MONTH(Production_Dataset[[#This Row],[ProductionDate]])</f>
        <v>11</v>
      </c>
      <c r="K17" s="3">
        <f>YEAR(Production_Dataset[[#This Row],[ProductionDate]])</f>
        <v>2023</v>
      </c>
      <c r="L17" s="4">
        <f>Production_Dataset[[#This Row],[TotalCost]]/Production_Dataset[[#This Row],[UnitsProduced]]</f>
        <v>78.432532347504619</v>
      </c>
    </row>
    <row r="18" spans="1:12" ht="16.5" x14ac:dyDescent="0.3">
      <c r="A18" s="6">
        <v>45232</v>
      </c>
      <c r="B18" s="1" t="s">
        <v>8</v>
      </c>
      <c r="C18" s="1" t="s">
        <v>13</v>
      </c>
      <c r="D18" s="1" t="s">
        <v>24</v>
      </c>
      <c r="E18" s="3">
        <v>335</v>
      </c>
      <c r="F18" s="3">
        <v>36984</v>
      </c>
      <c r="G18" s="1" t="s">
        <v>11</v>
      </c>
      <c r="H18" s="3">
        <v>42</v>
      </c>
      <c r="I18" s="3">
        <f>DAY(Production_Dataset[[#This Row],[ProductionDate]])</f>
        <v>2</v>
      </c>
      <c r="J18" s="3">
        <f>MONTH(Production_Dataset[[#This Row],[ProductionDate]])</f>
        <v>11</v>
      </c>
      <c r="K18" s="3">
        <f>YEAR(Production_Dataset[[#This Row],[ProductionDate]])</f>
        <v>2023</v>
      </c>
      <c r="L18" s="4">
        <f>Production_Dataset[[#This Row],[TotalCost]]/Production_Dataset[[#This Row],[UnitsProduced]]</f>
        <v>110.4</v>
      </c>
    </row>
    <row r="19" spans="1:12" ht="16.5" x14ac:dyDescent="0.3">
      <c r="A19" s="6">
        <v>45233</v>
      </c>
      <c r="B19" s="1" t="s">
        <v>8</v>
      </c>
      <c r="C19" s="1" t="s">
        <v>21</v>
      </c>
      <c r="D19" s="1" t="s">
        <v>14</v>
      </c>
      <c r="E19" s="3">
        <v>126</v>
      </c>
      <c r="F19" s="3">
        <v>40446</v>
      </c>
      <c r="G19" s="1" t="s">
        <v>17</v>
      </c>
      <c r="H19" s="3">
        <v>57</v>
      </c>
      <c r="I19" s="3">
        <f>DAY(Production_Dataset[[#This Row],[ProductionDate]])</f>
        <v>3</v>
      </c>
      <c r="J19" s="3">
        <f>MONTH(Production_Dataset[[#This Row],[ProductionDate]])</f>
        <v>11</v>
      </c>
      <c r="K19" s="3">
        <f>YEAR(Production_Dataset[[#This Row],[ProductionDate]])</f>
        <v>2023</v>
      </c>
      <c r="L19" s="4">
        <f>Production_Dataset[[#This Row],[TotalCost]]/Production_Dataset[[#This Row],[UnitsProduced]]</f>
        <v>321</v>
      </c>
    </row>
    <row r="20" spans="1:12" ht="16.5" x14ac:dyDescent="0.3">
      <c r="A20" s="6">
        <v>45234</v>
      </c>
      <c r="B20" s="1" t="s">
        <v>8</v>
      </c>
      <c r="C20" s="1" t="s">
        <v>23</v>
      </c>
      <c r="D20" s="1" t="s">
        <v>24</v>
      </c>
      <c r="E20" s="3">
        <v>177</v>
      </c>
      <c r="F20" s="3">
        <v>30600</v>
      </c>
      <c r="G20" s="1" t="s">
        <v>20</v>
      </c>
      <c r="H20" s="3">
        <v>25</v>
      </c>
      <c r="I20" s="3">
        <f>DAY(Production_Dataset[[#This Row],[ProductionDate]])</f>
        <v>4</v>
      </c>
      <c r="J20" s="3">
        <f>MONTH(Production_Dataset[[#This Row],[ProductionDate]])</f>
        <v>11</v>
      </c>
      <c r="K20" s="3">
        <f>YEAR(Production_Dataset[[#This Row],[ProductionDate]])</f>
        <v>2023</v>
      </c>
      <c r="L20" s="4">
        <f>Production_Dataset[[#This Row],[TotalCost]]/Production_Dataset[[#This Row],[UnitsProduced]]</f>
        <v>172.88135593220338</v>
      </c>
    </row>
    <row r="21" spans="1:12" ht="16.5" x14ac:dyDescent="0.3">
      <c r="A21" s="6">
        <v>45235</v>
      </c>
      <c r="B21" s="1" t="s">
        <v>12</v>
      </c>
      <c r="C21" s="1" t="s">
        <v>9</v>
      </c>
      <c r="D21" s="1" t="s">
        <v>14</v>
      </c>
      <c r="E21" s="3">
        <v>439</v>
      </c>
      <c r="F21" s="3">
        <v>31392</v>
      </c>
      <c r="G21" s="1" t="s">
        <v>20</v>
      </c>
      <c r="H21" s="3">
        <v>26</v>
      </c>
      <c r="I21" s="3">
        <f>DAY(Production_Dataset[[#This Row],[ProductionDate]])</f>
        <v>5</v>
      </c>
      <c r="J21" s="3">
        <f>MONTH(Production_Dataset[[#This Row],[ProductionDate]])</f>
        <v>11</v>
      </c>
      <c r="K21" s="3">
        <f>YEAR(Production_Dataset[[#This Row],[ProductionDate]])</f>
        <v>2023</v>
      </c>
      <c r="L21" s="4">
        <f>Production_Dataset[[#This Row],[TotalCost]]/Production_Dataset[[#This Row],[UnitsProduced]]</f>
        <v>71.50797266514806</v>
      </c>
    </row>
    <row r="22" spans="1:12" ht="16.5" x14ac:dyDescent="0.3">
      <c r="A22" s="6">
        <v>45240</v>
      </c>
      <c r="B22" s="1" t="s">
        <v>8</v>
      </c>
      <c r="C22" s="1" t="s">
        <v>18</v>
      </c>
      <c r="D22" s="1" t="s">
        <v>24</v>
      </c>
      <c r="E22" s="3">
        <v>666</v>
      </c>
      <c r="F22" s="3">
        <v>64635</v>
      </c>
      <c r="G22" s="1" t="s">
        <v>20</v>
      </c>
      <c r="H22" s="3">
        <v>28</v>
      </c>
      <c r="I22" s="3">
        <f>DAY(Production_Dataset[[#This Row],[ProductionDate]])</f>
        <v>10</v>
      </c>
      <c r="J22" s="3">
        <f>MONTH(Production_Dataset[[#This Row],[ProductionDate]])</f>
        <v>11</v>
      </c>
      <c r="K22" s="3">
        <f>YEAR(Production_Dataset[[#This Row],[ProductionDate]])</f>
        <v>2023</v>
      </c>
      <c r="L22" s="4">
        <f>Production_Dataset[[#This Row],[TotalCost]]/Production_Dataset[[#This Row],[UnitsProduced]]</f>
        <v>97.049549549549553</v>
      </c>
    </row>
    <row r="23" spans="1:12" ht="16.5" x14ac:dyDescent="0.3">
      <c r="A23" s="6">
        <v>45243</v>
      </c>
      <c r="B23" s="1" t="s">
        <v>12</v>
      </c>
      <c r="C23" s="1" t="s">
        <v>13</v>
      </c>
      <c r="D23" s="1" t="s">
        <v>19</v>
      </c>
      <c r="E23" s="3">
        <v>359</v>
      </c>
      <c r="F23" s="3">
        <v>12753</v>
      </c>
      <c r="G23" s="1" t="s">
        <v>20</v>
      </c>
      <c r="H23" s="3">
        <v>42</v>
      </c>
      <c r="I23" s="3">
        <f>DAY(Production_Dataset[[#This Row],[ProductionDate]])</f>
        <v>13</v>
      </c>
      <c r="J23" s="3">
        <f>MONTH(Production_Dataset[[#This Row],[ProductionDate]])</f>
        <v>11</v>
      </c>
      <c r="K23" s="3">
        <f>YEAR(Production_Dataset[[#This Row],[ProductionDate]])</f>
        <v>2023</v>
      </c>
      <c r="L23" s="4">
        <f>Production_Dataset[[#This Row],[TotalCost]]/Production_Dataset[[#This Row],[UnitsProduced]]</f>
        <v>35.523676880222844</v>
      </c>
    </row>
    <row r="24" spans="1:12" ht="16.5" x14ac:dyDescent="0.3">
      <c r="A24" s="6">
        <v>45249</v>
      </c>
      <c r="B24" s="1" t="s">
        <v>12</v>
      </c>
      <c r="C24" s="1" t="s">
        <v>9</v>
      </c>
      <c r="D24" s="1" t="s">
        <v>14</v>
      </c>
      <c r="E24" s="3">
        <v>511</v>
      </c>
      <c r="F24" s="3">
        <v>16698</v>
      </c>
      <c r="G24" s="1" t="s">
        <v>17</v>
      </c>
      <c r="H24" s="3">
        <v>26</v>
      </c>
      <c r="I24" s="3">
        <f>DAY(Production_Dataset[[#This Row],[ProductionDate]])</f>
        <v>19</v>
      </c>
      <c r="J24" s="3">
        <f>MONTH(Production_Dataset[[#This Row],[ProductionDate]])</f>
        <v>11</v>
      </c>
      <c r="K24" s="3">
        <f>YEAR(Production_Dataset[[#This Row],[ProductionDate]])</f>
        <v>2023</v>
      </c>
      <c r="L24" s="4">
        <f>Production_Dataset[[#This Row],[TotalCost]]/Production_Dataset[[#This Row],[UnitsProduced]]</f>
        <v>32.677103718199611</v>
      </c>
    </row>
    <row r="25" spans="1:12" ht="16.5" x14ac:dyDescent="0.3">
      <c r="A25" s="6">
        <v>45251</v>
      </c>
      <c r="B25" s="1" t="s">
        <v>12</v>
      </c>
      <c r="C25" s="1" t="s">
        <v>26</v>
      </c>
      <c r="D25" s="1" t="s">
        <v>19</v>
      </c>
      <c r="E25" s="3">
        <v>333</v>
      </c>
      <c r="F25" s="3">
        <v>48000</v>
      </c>
      <c r="G25" s="1" t="s">
        <v>11</v>
      </c>
      <c r="H25" s="3">
        <v>28</v>
      </c>
      <c r="I25" s="3">
        <f>DAY(Production_Dataset[[#This Row],[ProductionDate]])</f>
        <v>21</v>
      </c>
      <c r="J25" s="3">
        <f>MONTH(Production_Dataset[[#This Row],[ProductionDate]])</f>
        <v>11</v>
      </c>
      <c r="K25" s="3">
        <f>YEAR(Production_Dataset[[#This Row],[ProductionDate]])</f>
        <v>2023</v>
      </c>
      <c r="L25" s="4">
        <f>Production_Dataset[[#This Row],[TotalCost]]/Production_Dataset[[#This Row],[UnitsProduced]]</f>
        <v>144.14414414414415</v>
      </c>
    </row>
    <row r="26" spans="1:12" ht="16.5" x14ac:dyDescent="0.3">
      <c r="A26" s="6">
        <v>45252</v>
      </c>
      <c r="B26" s="1" t="s">
        <v>8</v>
      </c>
      <c r="C26" s="1" t="s">
        <v>13</v>
      </c>
      <c r="D26" s="1" t="s">
        <v>14</v>
      </c>
      <c r="E26" s="3">
        <v>354</v>
      </c>
      <c r="F26" s="3">
        <v>679</v>
      </c>
      <c r="G26" s="1" t="s">
        <v>20</v>
      </c>
      <c r="H26" s="3">
        <v>42</v>
      </c>
      <c r="I26" s="3">
        <f>DAY(Production_Dataset[[#This Row],[ProductionDate]])</f>
        <v>22</v>
      </c>
      <c r="J26" s="3">
        <f>MONTH(Production_Dataset[[#This Row],[ProductionDate]])</f>
        <v>11</v>
      </c>
      <c r="K26" s="3">
        <f>YEAR(Production_Dataset[[#This Row],[ProductionDate]])</f>
        <v>2023</v>
      </c>
      <c r="L26" s="4">
        <f>Production_Dataset[[#This Row],[TotalCost]]/Production_Dataset[[#This Row],[UnitsProduced]]</f>
        <v>1.9180790960451977</v>
      </c>
    </row>
    <row r="27" spans="1:12" ht="16.5" x14ac:dyDescent="0.3">
      <c r="A27" s="6">
        <v>45254</v>
      </c>
      <c r="B27" s="1" t="s">
        <v>12</v>
      </c>
      <c r="C27" s="1" t="s">
        <v>9</v>
      </c>
      <c r="D27" s="1" t="s">
        <v>19</v>
      </c>
      <c r="E27" s="3">
        <v>545</v>
      </c>
      <c r="F27" s="3">
        <v>65250</v>
      </c>
      <c r="G27" s="1" t="s">
        <v>11</v>
      </c>
      <c r="H27" s="3">
        <v>26</v>
      </c>
      <c r="I27" s="3">
        <f>DAY(Production_Dataset[[#This Row],[ProductionDate]])</f>
        <v>24</v>
      </c>
      <c r="J27" s="3">
        <f>MONTH(Production_Dataset[[#This Row],[ProductionDate]])</f>
        <v>11</v>
      </c>
      <c r="K27" s="3">
        <f>YEAR(Production_Dataset[[#This Row],[ProductionDate]])</f>
        <v>2023</v>
      </c>
      <c r="L27" s="4">
        <f>Production_Dataset[[#This Row],[TotalCost]]/Production_Dataset[[#This Row],[UnitsProduced]]</f>
        <v>119.72477064220183</v>
      </c>
    </row>
    <row r="28" spans="1:12" ht="16.5" x14ac:dyDescent="0.3">
      <c r="A28" s="6">
        <v>45254</v>
      </c>
      <c r="B28" s="1" t="s">
        <v>12</v>
      </c>
      <c r="C28" s="1" t="s">
        <v>13</v>
      </c>
      <c r="D28" s="1" t="s">
        <v>10</v>
      </c>
      <c r="E28" s="3">
        <v>331</v>
      </c>
      <c r="F28" s="3">
        <v>27140</v>
      </c>
      <c r="G28" s="1" t="s">
        <v>20</v>
      </c>
      <c r="H28" s="3">
        <v>42</v>
      </c>
      <c r="I28" s="3">
        <f>DAY(Production_Dataset[[#This Row],[ProductionDate]])</f>
        <v>24</v>
      </c>
      <c r="J28" s="3">
        <f>MONTH(Production_Dataset[[#This Row],[ProductionDate]])</f>
        <v>11</v>
      </c>
      <c r="K28" s="3">
        <f>YEAR(Production_Dataset[[#This Row],[ProductionDate]])</f>
        <v>2023</v>
      </c>
      <c r="L28" s="4">
        <f>Production_Dataset[[#This Row],[TotalCost]]/Production_Dataset[[#This Row],[UnitsProduced]]</f>
        <v>81.993957703927492</v>
      </c>
    </row>
    <row r="29" spans="1:12" ht="16.5" x14ac:dyDescent="0.3">
      <c r="A29" s="6">
        <v>45256</v>
      </c>
      <c r="B29" s="1" t="s">
        <v>25</v>
      </c>
      <c r="C29" s="1" t="s">
        <v>26</v>
      </c>
      <c r="D29" s="1" t="s">
        <v>14</v>
      </c>
      <c r="E29" s="3">
        <v>86</v>
      </c>
      <c r="F29" s="3">
        <v>25853</v>
      </c>
      <c r="G29" s="1" t="s">
        <v>11</v>
      </c>
      <c r="H29" s="3">
        <v>28</v>
      </c>
      <c r="I29" s="3">
        <f>DAY(Production_Dataset[[#This Row],[ProductionDate]])</f>
        <v>26</v>
      </c>
      <c r="J29" s="3">
        <f>MONTH(Production_Dataset[[#This Row],[ProductionDate]])</f>
        <v>11</v>
      </c>
      <c r="K29" s="3">
        <f>YEAR(Production_Dataset[[#This Row],[ProductionDate]])</f>
        <v>2023</v>
      </c>
      <c r="L29" s="4">
        <f>Production_Dataset[[#This Row],[TotalCost]]/Production_Dataset[[#This Row],[UnitsProduced]]</f>
        <v>300.61627906976742</v>
      </c>
    </row>
    <row r="30" spans="1:12" ht="16.5" x14ac:dyDescent="0.3">
      <c r="A30" s="6">
        <v>45264</v>
      </c>
      <c r="B30" s="1" t="s">
        <v>12</v>
      </c>
      <c r="C30" s="1" t="s">
        <v>13</v>
      </c>
      <c r="D30" s="1" t="s">
        <v>14</v>
      </c>
      <c r="E30" s="3">
        <v>214</v>
      </c>
      <c r="F30" s="3">
        <v>31122</v>
      </c>
      <c r="G30" s="1" t="s">
        <v>20</v>
      </c>
      <c r="H30" s="3">
        <v>42</v>
      </c>
      <c r="I30" s="3">
        <f>DAY(Production_Dataset[[#This Row],[ProductionDate]])</f>
        <v>4</v>
      </c>
      <c r="J30" s="3">
        <f>MONTH(Production_Dataset[[#This Row],[ProductionDate]])</f>
        <v>12</v>
      </c>
      <c r="K30" s="3">
        <f>YEAR(Production_Dataset[[#This Row],[ProductionDate]])</f>
        <v>2023</v>
      </c>
      <c r="L30" s="4">
        <f>Production_Dataset[[#This Row],[TotalCost]]/Production_Dataset[[#This Row],[UnitsProduced]]</f>
        <v>145.42990654205607</v>
      </c>
    </row>
    <row r="31" spans="1:12" ht="16.5" x14ac:dyDescent="0.3">
      <c r="A31" s="6">
        <v>45273</v>
      </c>
      <c r="B31" s="1" t="s">
        <v>12</v>
      </c>
      <c r="C31" s="1" t="s">
        <v>13</v>
      </c>
      <c r="D31" s="1" t="s">
        <v>14</v>
      </c>
      <c r="E31" s="3">
        <v>289</v>
      </c>
      <c r="F31" s="3">
        <v>24948</v>
      </c>
      <c r="G31" s="1" t="s">
        <v>20</v>
      </c>
      <c r="H31" s="3">
        <v>42</v>
      </c>
      <c r="I31" s="3">
        <f>DAY(Production_Dataset[[#This Row],[ProductionDate]])</f>
        <v>13</v>
      </c>
      <c r="J31" s="3">
        <f>MONTH(Production_Dataset[[#This Row],[ProductionDate]])</f>
        <v>12</v>
      </c>
      <c r="K31" s="3">
        <f>YEAR(Production_Dataset[[#This Row],[ProductionDate]])</f>
        <v>2023</v>
      </c>
      <c r="L31" s="4">
        <f>Production_Dataset[[#This Row],[TotalCost]]/Production_Dataset[[#This Row],[UnitsProduced]]</f>
        <v>86.325259515570934</v>
      </c>
    </row>
    <row r="32" spans="1:12" ht="16.5" x14ac:dyDescent="0.3">
      <c r="A32" s="6">
        <v>45274</v>
      </c>
      <c r="B32" s="1" t="s">
        <v>25</v>
      </c>
      <c r="C32" s="1" t="s">
        <v>21</v>
      </c>
      <c r="D32" s="1" t="s">
        <v>14</v>
      </c>
      <c r="E32" s="3">
        <v>97</v>
      </c>
      <c r="F32" s="3">
        <v>679</v>
      </c>
      <c r="G32" s="1" t="s">
        <v>11</v>
      </c>
      <c r="H32" s="3">
        <v>57</v>
      </c>
      <c r="I32" s="3">
        <f>DAY(Production_Dataset[[#This Row],[ProductionDate]])</f>
        <v>14</v>
      </c>
      <c r="J32" s="3">
        <f>MONTH(Production_Dataset[[#This Row],[ProductionDate]])</f>
        <v>12</v>
      </c>
      <c r="K32" s="3">
        <f>YEAR(Production_Dataset[[#This Row],[ProductionDate]])</f>
        <v>2023</v>
      </c>
      <c r="L32" s="4">
        <f>Production_Dataset[[#This Row],[TotalCost]]/Production_Dataset[[#This Row],[UnitsProduced]]</f>
        <v>7</v>
      </c>
    </row>
    <row r="33" spans="1:12" ht="16.5" x14ac:dyDescent="0.3">
      <c r="A33" s="6">
        <v>45277</v>
      </c>
      <c r="B33" s="1" t="s">
        <v>22</v>
      </c>
      <c r="C33" s="1" t="s">
        <v>26</v>
      </c>
      <c r="D33" s="1" t="s">
        <v>14</v>
      </c>
      <c r="E33" s="3">
        <v>366</v>
      </c>
      <c r="F33" s="3">
        <v>4131</v>
      </c>
      <c r="G33" s="1" t="s">
        <v>20</v>
      </c>
      <c r="H33" s="3">
        <v>28</v>
      </c>
      <c r="I33" s="3">
        <f>DAY(Production_Dataset[[#This Row],[ProductionDate]])</f>
        <v>17</v>
      </c>
      <c r="J33" s="3">
        <f>MONTH(Production_Dataset[[#This Row],[ProductionDate]])</f>
        <v>12</v>
      </c>
      <c r="K33" s="3">
        <f>YEAR(Production_Dataset[[#This Row],[ProductionDate]])</f>
        <v>2023</v>
      </c>
      <c r="L33" s="4">
        <f>Production_Dataset[[#This Row],[TotalCost]]/Production_Dataset[[#This Row],[UnitsProduced]]</f>
        <v>11.28688524590164</v>
      </c>
    </row>
    <row r="34" spans="1:12" ht="16.5" x14ac:dyDescent="0.3">
      <c r="A34" s="6">
        <v>45282</v>
      </c>
      <c r="B34" s="1" t="s">
        <v>12</v>
      </c>
      <c r="C34" s="1" t="s">
        <v>21</v>
      </c>
      <c r="D34" s="1" t="s">
        <v>19</v>
      </c>
      <c r="E34" s="3">
        <v>222</v>
      </c>
      <c r="F34" s="3">
        <v>17500</v>
      </c>
      <c r="G34" s="1" t="s">
        <v>20</v>
      </c>
      <c r="H34" s="3">
        <v>57</v>
      </c>
      <c r="I34" s="3">
        <f>DAY(Production_Dataset[[#This Row],[ProductionDate]])</f>
        <v>22</v>
      </c>
      <c r="J34" s="3">
        <f>MONTH(Production_Dataset[[#This Row],[ProductionDate]])</f>
        <v>12</v>
      </c>
      <c r="K34" s="3">
        <f>YEAR(Production_Dataset[[#This Row],[ProductionDate]])</f>
        <v>2023</v>
      </c>
      <c r="L34" s="4">
        <f>Production_Dataset[[#This Row],[TotalCost]]/Production_Dataset[[#This Row],[UnitsProduced]]</f>
        <v>78.828828828828833</v>
      </c>
    </row>
    <row r="35" spans="1:12" ht="16.5" x14ac:dyDescent="0.3">
      <c r="A35" s="6">
        <v>45286</v>
      </c>
      <c r="B35" s="1" t="s">
        <v>12</v>
      </c>
      <c r="C35" s="1" t="s">
        <v>15</v>
      </c>
      <c r="D35" s="1" t="s">
        <v>14</v>
      </c>
      <c r="E35" s="3">
        <v>151</v>
      </c>
      <c r="F35" s="3">
        <v>8475</v>
      </c>
      <c r="G35" s="1" t="s">
        <v>11</v>
      </c>
      <c r="H35" s="3">
        <v>52</v>
      </c>
      <c r="I35" s="3">
        <f>DAY(Production_Dataset[[#This Row],[ProductionDate]])</f>
        <v>26</v>
      </c>
      <c r="J35" s="3">
        <f>MONTH(Production_Dataset[[#This Row],[ProductionDate]])</f>
        <v>12</v>
      </c>
      <c r="K35" s="3">
        <f>YEAR(Production_Dataset[[#This Row],[ProductionDate]])</f>
        <v>2023</v>
      </c>
      <c r="L35" s="4">
        <f>Production_Dataset[[#This Row],[TotalCost]]/Production_Dataset[[#This Row],[UnitsProduced]]</f>
        <v>56.12582781456954</v>
      </c>
    </row>
    <row r="36" spans="1:12" ht="16.5" x14ac:dyDescent="0.3">
      <c r="A36" s="6">
        <v>45286</v>
      </c>
      <c r="B36" s="1" t="s">
        <v>12</v>
      </c>
      <c r="C36" s="1" t="s">
        <v>15</v>
      </c>
      <c r="D36" s="1" t="s">
        <v>10</v>
      </c>
      <c r="E36" s="3">
        <v>307</v>
      </c>
      <c r="F36" s="3">
        <v>679</v>
      </c>
      <c r="G36" s="1" t="s">
        <v>11</v>
      </c>
      <c r="H36" s="3">
        <v>52</v>
      </c>
      <c r="I36" s="3">
        <f>DAY(Production_Dataset[[#This Row],[ProductionDate]])</f>
        <v>26</v>
      </c>
      <c r="J36" s="3">
        <f>MONTH(Production_Dataset[[#This Row],[ProductionDate]])</f>
        <v>12</v>
      </c>
      <c r="K36" s="3">
        <f>YEAR(Production_Dataset[[#This Row],[ProductionDate]])</f>
        <v>2023</v>
      </c>
      <c r="L36" s="4">
        <f>Production_Dataset[[#This Row],[TotalCost]]/Production_Dataset[[#This Row],[UnitsProduced]]</f>
        <v>2.2117263843648209</v>
      </c>
    </row>
    <row r="37" spans="1:12" ht="16.5" x14ac:dyDescent="0.3">
      <c r="A37" s="6">
        <v>45286</v>
      </c>
      <c r="B37" s="1" t="s">
        <v>12</v>
      </c>
      <c r="C37" s="1" t="s">
        <v>21</v>
      </c>
      <c r="D37" s="1" t="s">
        <v>14</v>
      </c>
      <c r="E37" s="3">
        <v>444</v>
      </c>
      <c r="F37" s="3">
        <v>7272</v>
      </c>
      <c r="G37" s="1" t="s">
        <v>20</v>
      </c>
      <c r="H37" s="3">
        <v>57</v>
      </c>
      <c r="I37" s="3">
        <f>DAY(Production_Dataset[[#This Row],[ProductionDate]])</f>
        <v>26</v>
      </c>
      <c r="J37" s="3">
        <f>MONTH(Production_Dataset[[#This Row],[ProductionDate]])</f>
        <v>12</v>
      </c>
      <c r="K37" s="3">
        <f>YEAR(Production_Dataset[[#This Row],[ProductionDate]])</f>
        <v>2023</v>
      </c>
      <c r="L37" s="4">
        <f>Production_Dataset[[#This Row],[TotalCost]]/Production_Dataset[[#This Row],[UnitsProduced]]</f>
        <v>16.378378378378379</v>
      </c>
    </row>
    <row r="38" spans="1:12" ht="16.5" x14ac:dyDescent="0.3">
      <c r="A38" s="6">
        <v>45289</v>
      </c>
      <c r="B38" s="1" t="s">
        <v>12</v>
      </c>
      <c r="C38" s="1" t="s">
        <v>9</v>
      </c>
      <c r="D38" s="1" t="s">
        <v>24</v>
      </c>
      <c r="E38" s="3">
        <v>404</v>
      </c>
      <c r="F38" s="3">
        <v>13310</v>
      </c>
      <c r="G38" s="1" t="s">
        <v>11</v>
      </c>
      <c r="H38" s="3">
        <v>26</v>
      </c>
      <c r="I38" s="3">
        <f>DAY(Production_Dataset[[#This Row],[ProductionDate]])</f>
        <v>29</v>
      </c>
      <c r="J38" s="3">
        <f>MONTH(Production_Dataset[[#This Row],[ProductionDate]])</f>
        <v>12</v>
      </c>
      <c r="K38" s="3">
        <f>YEAR(Production_Dataset[[#This Row],[ProductionDate]])</f>
        <v>2023</v>
      </c>
      <c r="L38" s="4">
        <f>Production_Dataset[[#This Row],[TotalCost]]/Production_Dataset[[#This Row],[UnitsProduced]]</f>
        <v>32.945544554455445</v>
      </c>
    </row>
    <row r="39" spans="1:12" ht="16.5" x14ac:dyDescent="0.3">
      <c r="A39" s="6">
        <v>45292</v>
      </c>
      <c r="B39" s="1" t="s">
        <v>22</v>
      </c>
      <c r="C39" s="1" t="s">
        <v>13</v>
      </c>
      <c r="D39" s="1" t="s">
        <v>14</v>
      </c>
      <c r="E39" s="3">
        <v>160</v>
      </c>
      <c r="F39" s="3">
        <v>59248</v>
      </c>
      <c r="G39" s="1" t="s">
        <v>11</v>
      </c>
      <c r="H39" s="3">
        <v>42</v>
      </c>
      <c r="I39" s="3">
        <f>DAY(Production_Dataset[[#This Row],[ProductionDate]])</f>
        <v>1</v>
      </c>
      <c r="J39" s="3">
        <f>MONTH(Production_Dataset[[#This Row],[ProductionDate]])</f>
        <v>1</v>
      </c>
      <c r="K39" s="3">
        <f>YEAR(Production_Dataset[[#This Row],[ProductionDate]])</f>
        <v>2024</v>
      </c>
      <c r="L39" s="4">
        <f>Production_Dataset[[#This Row],[TotalCost]]/Production_Dataset[[#This Row],[UnitsProduced]]</f>
        <v>370.3</v>
      </c>
    </row>
    <row r="40" spans="1:12" ht="16.5" x14ac:dyDescent="0.3">
      <c r="A40" s="6">
        <v>45293</v>
      </c>
      <c r="B40" s="1" t="s">
        <v>12</v>
      </c>
      <c r="C40" s="1" t="s">
        <v>23</v>
      </c>
      <c r="D40" s="1" t="s">
        <v>10</v>
      </c>
      <c r="E40" s="3">
        <v>368</v>
      </c>
      <c r="F40" s="3">
        <v>25254</v>
      </c>
      <c r="G40" s="1" t="s">
        <v>11</v>
      </c>
      <c r="H40" s="3">
        <v>25</v>
      </c>
      <c r="I40" s="3">
        <f>DAY(Production_Dataset[[#This Row],[ProductionDate]])</f>
        <v>2</v>
      </c>
      <c r="J40" s="3">
        <f>MONTH(Production_Dataset[[#This Row],[ProductionDate]])</f>
        <v>1</v>
      </c>
      <c r="K40" s="3">
        <f>YEAR(Production_Dataset[[#This Row],[ProductionDate]])</f>
        <v>2024</v>
      </c>
      <c r="L40" s="4">
        <f>Production_Dataset[[#This Row],[TotalCost]]/Production_Dataset[[#This Row],[UnitsProduced]]</f>
        <v>68.625</v>
      </c>
    </row>
    <row r="41" spans="1:12" ht="16.5" x14ac:dyDescent="0.3">
      <c r="A41" s="6">
        <v>45294</v>
      </c>
      <c r="B41" s="1" t="s">
        <v>12</v>
      </c>
      <c r="C41" s="1" t="s">
        <v>27</v>
      </c>
      <c r="D41" s="1" t="s">
        <v>19</v>
      </c>
      <c r="E41" s="3">
        <v>180</v>
      </c>
      <c r="F41" s="3">
        <v>33684</v>
      </c>
      <c r="G41" s="1" t="s">
        <v>11</v>
      </c>
      <c r="H41" s="3">
        <v>49</v>
      </c>
      <c r="I41" s="3">
        <f>DAY(Production_Dataset[[#This Row],[ProductionDate]])</f>
        <v>3</v>
      </c>
      <c r="J41" s="3">
        <f>MONTH(Production_Dataset[[#This Row],[ProductionDate]])</f>
        <v>1</v>
      </c>
      <c r="K41" s="3">
        <f>YEAR(Production_Dataset[[#This Row],[ProductionDate]])</f>
        <v>2024</v>
      </c>
      <c r="L41" s="4">
        <f>Production_Dataset[[#This Row],[TotalCost]]/Production_Dataset[[#This Row],[UnitsProduced]]</f>
        <v>187.13333333333333</v>
      </c>
    </row>
    <row r="42" spans="1:12" ht="16.5" x14ac:dyDescent="0.3">
      <c r="A42" s="6">
        <v>45296</v>
      </c>
      <c r="B42" s="1" t="s">
        <v>12</v>
      </c>
      <c r="C42" s="1" t="s">
        <v>23</v>
      </c>
      <c r="D42" s="1" t="s">
        <v>24</v>
      </c>
      <c r="E42" s="3">
        <v>255</v>
      </c>
      <c r="F42" s="3">
        <v>57706</v>
      </c>
      <c r="G42" s="1" t="s">
        <v>11</v>
      </c>
      <c r="H42" s="3">
        <v>25</v>
      </c>
      <c r="I42" s="3">
        <f>DAY(Production_Dataset[[#This Row],[ProductionDate]])</f>
        <v>5</v>
      </c>
      <c r="J42" s="3">
        <f>MONTH(Production_Dataset[[#This Row],[ProductionDate]])</f>
        <v>1</v>
      </c>
      <c r="K42" s="3">
        <f>YEAR(Production_Dataset[[#This Row],[ProductionDate]])</f>
        <v>2024</v>
      </c>
      <c r="L42" s="4">
        <f>Production_Dataset[[#This Row],[TotalCost]]/Production_Dataset[[#This Row],[UnitsProduced]]</f>
        <v>226.29803921568629</v>
      </c>
    </row>
    <row r="43" spans="1:12" ht="16.5" x14ac:dyDescent="0.3">
      <c r="A43" s="6">
        <v>45296</v>
      </c>
      <c r="B43" s="1" t="s">
        <v>22</v>
      </c>
      <c r="C43" s="1" t="s">
        <v>21</v>
      </c>
      <c r="D43" s="1" t="s">
        <v>19</v>
      </c>
      <c r="E43" s="3">
        <v>458</v>
      </c>
      <c r="F43" s="3">
        <v>42873</v>
      </c>
      <c r="G43" s="1" t="s">
        <v>11</v>
      </c>
      <c r="H43" s="3">
        <v>57</v>
      </c>
      <c r="I43" s="3">
        <f>DAY(Production_Dataset[[#This Row],[ProductionDate]])</f>
        <v>5</v>
      </c>
      <c r="J43" s="3">
        <f>MONTH(Production_Dataset[[#This Row],[ProductionDate]])</f>
        <v>1</v>
      </c>
      <c r="K43" s="3">
        <f>YEAR(Production_Dataset[[#This Row],[ProductionDate]])</f>
        <v>2024</v>
      </c>
      <c r="L43" s="4">
        <f>Production_Dataset[[#This Row],[TotalCost]]/Production_Dataset[[#This Row],[UnitsProduced]]</f>
        <v>93.609170305676855</v>
      </c>
    </row>
    <row r="44" spans="1:12" ht="16.5" x14ac:dyDescent="0.3">
      <c r="A44" s="6">
        <v>45299</v>
      </c>
      <c r="B44" s="1" t="s">
        <v>12</v>
      </c>
      <c r="C44" s="1" t="s">
        <v>26</v>
      </c>
      <c r="D44" s="1" t="s">
        <v>10</v>
      </c>
      <c r="E44" s="3">
        <v>447</v>
      </c>
      <c r="F44" s="3">
        <v>52269</v>
      </c>
      <c r="G44" s="1" t="s">
        <v>20</v>
      </c>
      <c r="H44" s="3">
        <v>28</v>
      </c>
      <c r="I44" s="3">
        <f>DAY(Production_Dataset[[#This Row],[ProductionDate]])</f>
        <v>8</v>
      </c>
      <c r="J44" s="3">
        <f>MONTH(Production_Dataset[[#This Row],[ProductionDate]])</f>
        <v>1</v>
      </c>
      <c r="K44" s="3">
        <f>YEAR(Production_Dataset[[#This Row],[ProductionDate]])</f>
        <v>2024</v>
      </c>
      <c r="L44" s="4">
        <f>Production_Dataset[[#This Row],[TotalCost]]/Production_Dataset[[#This Row],[UnitsProduced]]</f>
        <v>116.93288590604027</v>
      </c>
    </row>
    <row r="45" spans="1:12" ht="16.5" x14ac:dyDescent="0.3">
      <c r="A45" s="6">
        <v>45304</v>
      </c>
      <c r="B45" s="1" t="s">
        <v>22</v>
      </c>
      <c r="C45" s="1" t="s">
        <v>13</v>
      </c>
      <c r="D45" s="1" t="s">
        <v>19</v>
      </c>
      <c r="E45" s="3">
        <v>250</v>
      </c>
      <c r="F45" s="3">
        <v>11385</v>
      </c>
      <c r="G45" s="1" t="s">
        <v>20</v>
      </c>
      <c r="H45" s="3">
        <v>42</v>
      </c>
      <c r="I45" s="3">
        <f>DAY(Production_Dataset[[#This Row],[ProductionDate]])</f>
        <v>13</v>
      </c>
      <c r="J45" s="3">
        <f>MONTH(Production_Dataset[[#This Row],[ProductionDate]])</f>
        <v>1</v>
      </c>
      <c r="K45" s="3">
        <f>YEAR(Production_Dataset[[#This Row],[ProductionDate]])</f>
        <v>2024</v>
      </c>
      <c r="L45" s="4">
        <f>Production_Dataset[[#This Row],[TotalCost]]/Production_Dataset[[#This Row],[UnitsProduced]]</f>
        <v>45.54</v>
      </c>
    </row>
    <row r="46" spans="1:12" ht="16.5" x14ac:dyDescent="0.3">
      <c r="A46" s="6">
        <v>45305</v>
      </c>
      <c r="B46" s="1" t="s">
        <v>8</v>
      </c>
      <c r="C46" s="1" t="s">
        <v>18</v>
      </c>
      <c r="D46" s="1" t="s">
        <v>24</v>
      </c>
      <c r="E46" s="3">
        <v>264</v>
      </c>
      <c r="F46" s="3">
        <v>75332</v>
      </c>
      <c r="G46" s="1" t="s">
        <v>11</v>
      </c>
      <c r="H46" s="3">
        <v>28</v>
      </c>
      <c r="I46" s="3">
        <f>DAY(Production_Dataset[[#This Row],[ProductionDate]])</f>
        <v>14</v>
      </c>
      <c r="J46" s="3">
        <f>MONTH(Production_Dataset[[#This Row],[ProductionDate]])</f>
        <v>1</v>
      </c>
      <c r="K46" s="3">
        <f>YEAR(Production_Dataset[[#This Row],[ProductionDate]])</f>
        <v>2024</v>
      </c>
      <c r="L46" s="4">
        <f>Production_Dataset[[#This Row],[TotalCost]]/Production_Dataset[[#This Row],[UnitsProduced]]</f>
        <v>285.34848484848487</v>
      </c>
    </row>
    <row r="47" spans="1:12" ht="16.5" x14ac:dyDescent="0.3">
      <c r="A47" s="6">
        <v>45305</v>
      </c>
      <c r="B47" s="1" t="s">
        <v>12</v>
      </c>
      <c r="C47" s="1" t="s">
        <v>21</v>
      </c>
      <c r="D47" s="1" t="s">
        <v>10</v>
      </c>
      <c r="E47" s="3">
        <v>199</v>
      </c>
      <c r="F47" s="3">
        <v>56118</v>
      </c>
      <c r="G47" s="1" t="s">
        <v>17</v>
      </c>
      <c r="H47" s="3">
        <v>57</v>
      </c>
      <c r="I47" s="3">
        <f>DAY(Production_Dataset[[#This Row],[ProductionDate]])</f>
        <v>14</v>
      </c>
      <c r="J47" s="3">
        <f>MONTH(Production_Dataset[[#This Row],[ProductionDate]])</f>
        <v>1</v>
      </c>
      <c r="K47" s="3">
        <f>YEAR(Production_Dataset[[#This Row],[ProductionDate]])</f>
        <v>2024</v>
      </c>
      <c r="L47" s="4">
        <f>Production_Dataset[[#This Row],[TotalCost]]/Production_Dataset[[#This Row],[UnitsProduced]]</f>
        <v>282</v>
      </c>
    </row>
    <row r="48" spans="1:12" ht="16.5" x14ac:dyDescent="0.3">
      <c r="A48" s="6">
        <v>45307</v>
      </c>
      <c r="B48" s="1" t="s">
        <v>22</v>
      </c>
      <c r="C48" s="1" t="s">
        <v>18</v>
      </c>
      <c r="D48" s="1" t="s">
        <v>14</v>
      </c>
      <c r="E48" s="3">
        <v>60</v>
      </c>
      <c r="F48" s="3">
        <v>5822</v>
      </c>
      <c r="G48" s="1" t="s">
        <v>20</v>
      </c>
      <c r="H48" s="3">
        <v>28</v>
      </c>
      <c r="I48" s="3">
        <f>DAY(Production_Dataset[[#This Row],[ProductionDate]])</f>
        <v>16</v>
      </c>
      <c r="J48" s="3">
        <f>MONTH(Production_Dataset[[#This Row],[ProductionDate]])</f>
        <v>1</v>
      </c>
      <c r="K48" s="3">
        <f>YEAR(Production_Dataset[[#This Row],[ProductionDate]])</f>
        <v>2024</v>
      </c>
      <c r="L48" s="4">
        <f>Production_Dataset[[#This Row],[TotalCost]]/Production_Dataset[[#This Row],[UnitsProduced]]</f>
        <v>97.033333333333331</v>
      </c>
    </row>
    <row r="49" spans="1:12" ht="16.5" x14ac:dyDescent="0.3">
      <c r="A49" s="6">
        <v>45309</v>
      </c>
      <c r="B49" s="1" t="s">
        <v>12</v>
      </c>
      <c r="C49" s="1" t="s">
        <v>13</v>
      </c>
      <c r="D49" s="1" t="s">
        <v>10</v>
      </c>
      <c r="E49" s="3">
        <v>192</v>
      </c>
      <c r="F49" s="3">
        <v>18648</v>
      </c>
      <c r="G49" s="1" t="s">
        <v>11</v>
      </c>
      <c r="H49" s="3">
        <v>42</v>
      </c>
      <c r="I49" s="3">
        <f>DAY(Production_Dataset[[#This Row],[ProductionDate]])</f>
        <v>18</v>
      </c>
      <c r="J49" s="3">
        <f>MONTH(Production_Dataset[[#This Row],[ProductionDate]])</f>
        <v>1</v>
      </c>
      <c r="K49" s="3">
        <f>YEAR(Production_Dataset[[#This Row],[ProductionDate]])</f>
        <v>2024</v>
      </c>
      <c r="L49" s="4">
        <f>Production_Dataset[[#This Row],[TotalCost]]/Production_Dataset[[#This Row],[UnitsProduced]]</f>
        <v>97.125</v>
      </c>
    </row>
    <row r="50" spans="1:12" ht="16.5" x14ac:dyDescent="0.3">
      <c r="A50" s="6">
        <v>45318</v>
      </c>
      <c r="B50" s="1" t="s">
        <v>8</v>
      </c>
      <c r="C50" s="1" t="s">
        <v>9</v>
      </c>
      <c r="D50" s="1" t="s">
        <v>24</v>
      </c>
      <c r="E50" s="3">
        <v>193</v>
      </c>
      <c r="F50" s="3">
        <v>18796</v>
      </c>
      <c r="G50" s="1" t="s">
        <v>20</v>
      </c>
      <c r="H50" s="3">
        <v>26</v>
      </c>
      <c r="I50" s="3">
        <f>DAY(Production_Dataset[[#This Row],[ProductionDate]])</f>
        <v>27</v>
      </c>
      <c r="J50" s="3">
        <f>MONTH(Production_Dataset[[#This Row],[ProductionDate]])</f>
        <v>1</v>
      </c>
      <c r="K50" s="3">
        <f>YEAR(Production_Dataset[[#This Row],[ProductionDate]])</f>
        <v>2024</v>
      </c>
      <c r="L50" s="4">
        <f>Production_Dataset[[#This Row],[TotalCost]]/Production_Dataset[[#This Row],[UnitsProduced]]</f>
        <v>97.388601036269435</v>
      </c>
    </row>
    <row r="51" spans="1:12" ht="16.5" x14ac:dyDescent="0.3">
      <c r="A51" s="6">
        <v>45329</v>
      </c>
      <c r="B51" s="1" t="s">
        <v>22</v>
      </c>
      <c r="C51" s="1" t="s">
        <v>23</v>
      </c>
      <c r="D51" s="1" t="s">
        <v>19</v>
      </c>
      <c r="E51" s="3">
        <v>214</v>
      </c>
      <c r="F51" s="3">
        <v>4984</v>
      </c>
      <c r="G51" s="1" t="s">
        <v>20</v>
      </c>
      <c r="H51" s="3">
        <v>25</v>
      </c>
      <c r="I51" s="3">
        <f>DAY(Production_Dataset[[#This Row],[ProductionDate]])</f>
        <v>7</v>
      </c>
      <c r="J51" s="3">
        <f>MONTH(Production_Dataset[[#This Row],[ProductionDate]])</f>
        <v>2</v>
      </c>
      <c r="K51" s="3">
        <f>YEAR(Production_Dataset[[#This Row],[ProductionDate]])</f>
        <v>2024</v>
      </c>
      <c r="L51" s="4">
        <f>Production_Dataset[[#This Row],[TotalCost]]/Production_Dataset[[#This Row],[UnitsProduced]]</f>
        <v>23.289719626168225</v>
      </c>
    </row>
    <row r="52" spans="1:12" ht="16.5" x14ac:dyDescent="0.3">
      <c r="A52" s="6">
        <v>45330</v>
      </c>
      <c r="B52" s="1" t="s">
        <v>12</v>
      </c>
      <c r="C52" s="1" t="s">
        <v>13</v>
      </c>
      <c r="D52" s="1" t="s">
        <v>24</v>
      </c>
      <c r="E52" s="3">
        <v>209</v>
      </c>
      <c r="F52" s="3">
        <v>51221</v>
      </c>
      <c r="G52" s="1" t="s">
        <v>11</v>
      </c>
      <c r="H52" s="3">
        <v>42</v>
      </c>
      <c r="I52" s="3">
        <f>DAY(Production_Dataset[[#This Row],[ProductionDate]])</f>
        <v>8</v>
      </c>
      <c r="J52" s="3">
        <f>MONTH(Production_Dataset[[#This Row],[ProductionDate]])</f>
        <v>2</v>
      </c>
      <c r="K52" s="3">
        <f>YEAR(Production_Dataset[[#This Row],[ProductionDate]])</f>
        <v>2024</v>
      </c>
      <c r="L52" s="4">
        <f>Production_Dataset[[#This Row],[TotalCost]]/Production_Dataset[[#This Row],[UnitsProduced]]</f>
        <v>245.07655502392345</v>
      </c>
    </row>
    <row r="53" spans="1:12" ht="16.5" x14ac:dyDescent="0.3">
      <c r="A53" s="6">
        <v>45335</v>
      </c>
      <c r="B53" s="1" t="s">
        <v>12</v>
      </c>
      <c r="C53" s="1" t="s">
        <v>16</v>
      </c>
      <c r="D53" s="1" t="s">
        <v>19</v>
      </c>
      <c r="E53" s="3">
        <v>494</v>
      </c>
      <c r="F53" s="3">
        <v>46767</v>
      </c>
      <c r="G53" s="1" t="s">
        <v>11</v>
      </c>
      <c r="H53" s="3">
        <v>25</v>
      </c>
      <c r="I53" s="3">
        <f>DAY(Production_Dataset[[#This Row],[ProductionDate]])</f>
        <v>13</v>
      </c>
      <c r="J53" s="3">
        <f>MONTH(Production_Dataset[[#This Row],[ProductionDate]])</f>
        <v>2</v>
      </c>
      <c r="K53" s="3">
        <f>YEAR(Production_Dataset[[#This Row],[ProductionDate]])</f>
        <v>2024</v>
      </c>
      <c r="L53" s="4">
        <f>Production_Dataset[[#This Row],[TotalCost]]/Production_Dataset[[#This Row],[UnitsProduced]]</f>
        <v>94.670040485829958</v>
      </c>
    </row>
    <row r="54" spans="1:12" ht="16.5" x14ac:dyDescent="0.3">
      <c r="A54" s="6">
        <v>45335</v>
      </c>
      <c r="B54" s="1" t="s">
        <v>25</v>
      </c>
      <c r="C54" s="1" t="s">
        <v>13</v>
      </c>
      <c r="D54" s="1" t="s">
        <v>14</v>
      </c>
      <c r="E54" s="3">
        <v>32</v>
      </c>
      <c r="F54" s="3">
        <v>3132</v>
      </c>
      <c r="G54" s="1" t="s">
        <v>20</v>
      </c>
      <c r="H54" s="3">
        <v>42</v>
      </c>
      <c r="I54" s="3">
        <f>DAY(Production_Dataset[[#This Row],[ProductionDate]])</f>
        <v>13</v>
      </c>
      <c r="J54" s="3">
        <f>MONTH(Production_Dataset[[#This Row],[ProductionDate]])</f>
        <v>2</v>
      </c>
      <c r="K54" s="3">
        <f>YEAR(Production_Dataset[[#This Row],[ProductionDate]])</f>
        <v>2024</v>
      </c>
      <c r="L54" s="4">
        <f>Production_Dataset[[#This Row],[TotalCost]]/Production_Dataset[[#This Row],[UnitsProduced]]</f>
        <v>97.875</v>
      </c>
    </row>
    <row r="55" spans="1:12" ht="16.5" x14ac:dyDescent="0.3">
      <c r="A55" s="6">
        <v>45339</v>
      </c>
      <c r="B55" s="1" t="s">
        <v>12</v>
      </c>
      <c r="C55" s="1" t="s">
        <v>13</v>
      </c>
      <c r="D55" s="1" t="s">
        <v>10</v>
      </c>
      <c r="E55" s="3">
        <v>499</v>
      </c>
      <c r="F55" s="3">
        <v>48316</v>
      </c>
      <c r="G55" s="1" t="s">
        <v>11</v>
      </c>
      <c r="H55" s="3">
        <v>42</v>
      </c>
      <c r="I55" s="3">
        <f>DAY(Production_Dataset[[#This Row],[ProductionDate]])</f>
        <v>17</v>
      </c>
      <c r="J55" s="3">
        <f>MONTH(Production_Dataset[[#This Row],[ProductionDate]])</f>
        <v>2</v>
      </c>
      <c r="K55" s="3">
        <f>YEAR(Production_Dataset[[#This Row],[ProductionDate]])</f>
        <v>2024</v>
      </c>
      <c r="L55" s="4">
        <f>Production_Dataset[[#This Row],[TotalCost]]/Production_Dataset[[#This Row],[UnitsProduced]]</f>
        <v>96.825651302605209</v>
      </c>
    </row>
    <row r="56" spans="1:12" ht="16.5" x14ac:dyDescent="0.3">
      <c r="A56" s="6">
        <v>45347</v>
      </c>
      <c r="B56" s="1" t="s">
        <v>8</v>
      </c>
      <c r="C56" s="1" t="s">
        <v>18</v>
      </c>
      <c r="D56" s="1" t="s">
        <v>14</v>
      </c>
      <c r="E56" s="3">
        <v>128</v>
      </c>
      <c r="F56" s="3">
        <v>35088</v>
      </c>
      <c r="G56" s="1" t="s">
        <v>20</v>
      </c>
      <c r="H56" s="3">
        <v>28</v>
      </c>
      <c r="I56" s="3">
        <f>DAY(Production_Dataset[[#This Row],[ProductionDate]])</f>
        <v>25</v>
      </c>
      <c r="J56" s="3">
        <f>MONTH(Production_Dataset[[#This Row],[ProductionDate]])</f>
        <v>2</v>
      </c>
      <c r="K56" s="3">
        <f>YEAR(Production_Dataset[[#This Row],[ProductionDate]])</f>
        <v>2024</v>
      </c>
      <c r="L56" s="4">
        <f>Production_Dataset[[#This Row],[TotalCost]]/Production_Dataset[[#This Row],[UnitsProduced]]</f>
        <v>274.125</v>
      </c>
    </row>
    <row r="57" spans="1:12" ht="16.5" x14ac:dyDescent="0.3">
      <c r="A57" s="6">
        <v>45348</v>
      </c>
      <c r="B57" s="1" t="s">
        <v>12</v>
      </c>
      <c r="C57" s="1" t="s">
        <v>9</v>
      </c>
      <c r="D57" s="1" t="s">
        <v>10</v>
      </c>
      <c r="E57" s="3">
        <v>97</v>
      </c>
      <c r="F57" s="3">
        <v>679</v>
      </c>
      <c r="G57" s="1" t="s">
        <v>11</v>
      </c>
      <c r="H57" s="3">
        <v>26</v>
      </c>
      <c r="I57" s="3">
        <f>DAY(Production_Dataset[[#This Row],[ProductionDate]])</f>
        <v>26</v>
      </c>
      <c r="J57" s="3">
        <f>MONTH(Production_Dataset[[#This Row],[ProductionDate]])</f>
        <v>2</v>
      </c>
      <c r="K57" s="3">
        <f>YEAR(Production_Dataset[[#This Row],[ProductionDate]])</f>
        <v>2024</v>
      </c>
      <c r="L57" s="4">
        <f>Production_Dataset[[#This Row],[TotalCost]]/Production_Dataset[[#This Row],[UnitsProduced]]</f>
        <v>7</v>
      </c>
    </row>
    <row r="58" spans="1:12" ht="16.5" x14ac:dyDescent="0.3">
      <c r="A58" s="6">
        <v>45350</v>
      </c>
      <c r="B58" s="1" t="s">
        <v>22</v>
      </c>
      <c r="C58" s="1" t="s">
        <v>27</v>
      </c>
      <c r="D58" s="1" t="s">
        <v>14</v>
      </c>
      <c r="E58" s="3">
        <v>308</v>
      </c>
      <c r="F58" s="3">
        <v>27956</v>
      </c>
      <c r="G58" s="1" t="s">
        <v>17</v>
      </c>
      <c r="H58" s="3">
        <v>49</v>
      </c>
      <c r="I58" s="3">
        <f>DAY(Production_Dataset[[#This Row],[ProductionDate]])</f>
        <v>28</v>
      </c>
      <c r="J58" s="3">
        <f>MONTH(Production_Dataset[[#This Row],[ProductionDate]])</f>
        <v>2</v>
      </c>
      <c r="K58" s="3">
        <f>YEAR(Production_Dataset[[#This Row],[ProductionDate]])</f>
        <v>2024</v>
      </c>
      <c r="L58" s="4">
        <f>Production_Dataset[[#This Row],[TotalCost]]/Production_Dataset[[#This Row],[UnitsProduced]]</f>
        <v>90.766233766233768</v>
      </c>
    </row>
    <row r="59" spans="1:12" ht="16.5" x14ac:dyDescent="0.3">
      <c r="A59" s="6">
        <v>45350</v>
      </c>
      <c r="B59" s="1" t="s">
        <v>8</v>
      </c>
      <c r="C59" s="1" t="s">
        <v>27</v>
      </c>
      <c r="D59" s="1" t="s">
        <v>24</v>
      </c>
      <c r="E59" s="3">
        <v>95</v>
      </c>
      <c r="F59" s="3">
        <v>46800</v>
      </c>
      <c r="G59" s="1" t="s">
        <v>20</v>
      </c>
      <c r="H59" s="3">
        <v>49</v>
      </c>
      <c r="I59" s="3">
        <f>DAY(Production_Dataset[[#This Row],[ProductionDate]])</f>
        <v>28</v>
      </c>
      <c r="J59" s="3">
        <f>MONTH(Production_Dataset[[#This Row],[ProductionDate]])</f>
        <v>2</v>
      </c>
      <c r="K59" s="3">
        <f>YEAR(Production_Dataset[[#This Row],[ProductionDate]])</f>
        <v>2024</v>
      </c>
      <c r="L59" s="4">
        <f>Production_Dataset[[#This Row],[TotalCost]]/Production_Dataset[[#This Row],[UnitsProduced]]</f>
        <v>492.63157894736844</v>
      </c>
    </row>
    <row r="60" spans="1:12" ht="16.5" x14ac:dyDescent="0.3">
      <c r="A60" s="6">
        <v>45350</v>
      </c>
      <c r="B60" s="1" t="s">
        <v>12</v>
      </c>
      <c r="C60" s="1" t="s">
        <v>9</v>
      </c>
      <c r="D60" s="1" t="s">
        <v>19</v>
      </c>
      <c r="E60" s="3">
        <v>401</v>
      </c>
      <c r="F60" s="3">
        <v>19691</v>
      </c>
      <c r="G60" s="1" t="s">
        <v>20</v>
      </c>
      <c r="H60" s="3">
        <v>26</v>
      </c>
      <c r="I60" s="3">
        <f>DAY(Production_Dataset[[#This Row],[ProductionDate]])</f>
        <v>28</v>
      </c>
      <c r="J60" s="3">
        <f>MONTH(Production_Dataset[[#This Row],[ProductionDate]])</f>
        <v>2</v>
      </c>
      <c r="K60" s="3">
        <f>YEAR(Production_Dataset[[#This Row],[ProductionDate]])</f>
        <v>2024</v>
      </c>
      <c r="L60" s="4">
        <f>Production_Dataset[[#This Row],[TotalCost]]/Production_Dataset[[#This Row],[UnitsProduced]]</f>
        <v>49.104738154613464</v>
      </c>
    </row>
    <row r="61" spans="1:12" ht="16.5" x14ac:dyDescent="0.3">
      <c r="A61" s="6">
        <v>45350</v>
      </c>
      <c r="B61" s="1" t="s">
        <v>22</v>
      </c>
      <c r="C61" s="1" t="s">
        <v>9</v>
      </c>
      <c r="D61" s="1" t="s">
        <v>19</v>
      </c>
      <c r="E61" s="3">
        <v>74</v>
      </c>
      <c r="F61" s="3">
        <v>36708</v>
      </c>
      <c r="G61" s="1" t="s">
        <v>20</v>
      </c>
      <c r="H61" s="3">
        <v>26</v>
      </c>
      <c r="I61" s="3">
        <f>DAY(Production_Dataset[[#This Row],[ProductionDate]])</f>
        <v>28</v>
      </c>
      <c r="J61" s="3">
        <f>MONTH(Production_Dataset[[#This Row],[ProductionDate]])</f>
        <v>2</v>
      </c>
      <c r="K61" s="3">
        <f>YEAR(Production_Dataset[[#This Row],[ProductionDate]])</f>
        <v>2024</v>
      </c>
      <c r="L61" s="4">
        <f>Production_Dataset[[#This Row],[TotalCost]]/Production_Dataset[[#This Row],[UnitsProduced]]</f>
        <v>496.05405405405406</v>
      </c>
    </row>
    <row r="62" spans="1:12" ht="16.5" x14ac:dyDescent="0.3">
      <c r="A62" s="6">
        <v>45350</v>
      </c>
      <c r="B62" s="1" t="s">
        <v>12</v>
      </c>
      <c r="C62" s="1" t="s">
        <v>21</v>
      </c>
      <c r="D62" s="1" t="s">
        <v>19</v>
      </c>
      <c r="E62" s="3">
        <v>535</v>
      </c>
      <c r="F62" s="3">
        <v>44330</v>
      </c>
      <c r="G62" s="1" t="s">
        <v>20</v>
      </c>
      <c r="H62" s="3">
        <v>57</v>
      </c>
      <c r="I62" s="3">
        <f>DAY(Production_Dataset[[#This Row],[ProductionDate]])</f>
        <v>28</v>
      </c>
      <c r="J62" s="3">
        <f>MONTH(Production_Dataset[[#This Row],[ProductionDate]])</f>
        <v>2</v>
      </c>
      <c r="K62" s="3">
        <f>YEAR(Production_Dataset[[#This Row],[ProductionDate]])</f>
        <v>2024</v>
      </c>
      <c r="L62" s="4">
        <f>Production_Dataset[[#This Row],[TotalCost]]/Production_Dataset[[#This Row],[UnitsProduced]]</f>
        <v>82.859813084112147</v>
      </c>
    </row>
    <row r="63" spans="1:12" ht="16.5" x14ac:dyDescent="0.3">
      <c r="A63" s="6">
        <v>45350</v>
      </c>
      <c r="B63" s="1" t="s">
        <v>22</v>
      </c>
      <c r="C63" s="1" t="s">
        <v>21</v>
      </c>
      <c r="D63" s="1" t="s">
        <v>19</v>
      </c>
      <c r="E63" s="3">
        <v>380</v>
      </c>
      <c r="F63" s="3">
        <v>44525</v>
      </c>
      <c r="G63" s="1" t="s">
        <v>17</v>
      </c>
      <c r="H63" s="3">
        <v>57</v>
      </c>
      <c r="I63" s="3">
        <f>DAY(Production_Dataset[[#This Row],[ProductionDate]])</f>
        <v>28</v>
      </c>
      <c r="J63" s="3">
        <f>MONTH(Production_Dataset[[#This Row],[ProductionDate]])</f>
        <v>2</v>
      </c>
      <c r="K63" s="3">
        <f>YEAR(Production_Dataset[[#This Row],[ProductionDate]])</f>
        <v>2024</v>
      </c>
      <c r="L63" s="4">
        <f>Production_Dataset[[#This Row],[TotalCost]]/Production_Dataset[[#This Row],[UnitsProduced]]</f>
        <v>117.17105263157895</v>
      </c>
    </row>
    <row r="64" spans="1:12" ht="16.5" x14ac:dyDescent="0.3">
      <c r="A64" s="6">
        <v>45350</v>
      </c>
      <c r="B64" s="1" t="s">
        <v>22</v>
      </c>
      <c r="C64" s="1" t="s">
        <v>13</v>
      </c>
      <c r="D64" s="1" t="s">
        <v>19</v>
      </c>
      <c r="E64" s="3">
        <v>343</v>
      </c>
      <c r="F64" s="3">
        <v>33344</v>
      </c>
      <c r="G64" s="1" t="s">
        <v>20</v>
      </c>
      <c r="H64" s="3">
        <v>42</v>
      </c>
      <c r="I64" s="3">
        <f>DAY(Production_Dataset[[#This Row],[ProductionDate]])</f>
        <v>28</v>
      </c>
      <c r="J64" s="3">
        <f>MONTH(Production_Dataset[[#This Row],[ProductionDate]])</f>
        <v>2</v>
      </c>
      <c r="K64" s="3">
        <f>YEAR(Production_Dataset[[#This Row],[ProductionDate]])</f>
        <v>2024</v>
      </c>
      <c r="L64" s="4">
        <f>Production_Dataset[[#This Row],[TotalCost]]/Production_Dataset[[#This Row],[UnitsProduced]]</f>
        <v>97.212827988338191</v>
      </c>
    </row>
    <row r="65" spans="1:12" ht="16.5" x14ac:dyDescent="0.3">
      <c r="A65" s="6">
        <v>45350</v>
      </c>
      <c r="B65" s="1" t="s">
        <v>8</v>
      </c>
      <c r="C65" s="1" t="s">
        <v>13</v>
      </c>
      <c r="D65" s="1" t="s">
        <v>19</v>
      </c>
      <c r="E65" s="3">
        <v>318</v>
      </c>
      <c r="F65" s="3">
        <v>16864</v>
      </c>
      <c r="G65" s="1" t="s">
        <v>20</v>
      </c>
      <c r="H65" s="3">
        <v>42</v>
      </c>
      <c r="I65" s="3">
        <f>DAY(Production_Dataset[[#This Row],[ProductionDate]])</f>
        <v>28</v>
      </c>
      <c r="J65" s="3">
        <f>MONTH(Production_Dataset[[#This Row],[ProductionDate]])</f>
        <v>2</v>
      </c>
      <c r="K65" s="3">
        <f>YEAR(Production_Dataset[[#This Row],[ProductionDate]])</f>
        <v>2024</v>
      </c>
      <c r="L65" s="4">
        <f>Production_Dataset[[#This Row],[TotalCost]]/Production_Dataset[[#This Row],[UnitsProduced]]</f>
        <v>53.031446540880502</v>
      </c>
    </row>
    <row r="66" spans="1:12" ht="16.5" x14ac:dyDescent="0.3">
      <c r="A66" s="6">
        <v>45356</v>
      </c>
      <c r="B66" s="1" t="s">
        <v>8</v>
      </c>
      <c r="C66" s="1" t="s">
        <v>13</v>
      </c>
      <c r="D66" s="1" t="s">
        <v>24</v>
      </c>
      <c r="E66" s="3">
        <v>218</v>
      </c>
      <c r="F66" s="3">
        <v>7125</v>
      </c>
      <c r="G66" s="1" t="s">
        <v>20</v>
      </c>
      <c r="H66" s="3">
        <v>42</v>
      </c>
      <c r="I66" s="3">
        <f>DAY(Production_Dataset[[#This Row],[ProductionDate]])</f>
        <v>5</v>
      </c>
      <c r="J66" s="3">
        <f>MONTH(Production_Dataset[[#This Row],[ProductionDate]])</f>
        <v>3</v>
      </c>
      <c r="K66" s="3">
        <f>YEAR(Production_Dataset[[#This Row],[ProductionDate]])</f>
        <v>2024</v>
      </c>
      <c r="L66" s="4">
        <f>Production_Dataset[[#This Row],[TotalCost]]/Production_Dataset[[#This Row],[UnitsProduced]]</f>
        <v>32.683486238532112</v>
      </c>
    </row>
    <row r="67" spans="1:12" ht="16.5" x14ac:dyDescent="0.3">
      <c r="A67" s="6">
        <v>45357</v>
      </c>
      <c r="B67" s="1" t="s">
        <v>12</v>
      </c>
      <c r="C67" s="1" t="s">
        <v>26</v>
      </c>
      <c r="D67" s="1" t="s">
        <v>14</v>
      </c>
      <c r="E67" s="3">
        <v>128</v>
      </c>
      <c r="F67" s="3">
        <v>679</v>
      </c>
      <c r="G67" s="1" t="s">
        <v>20</v>
      </c>
      <c r="H67" s="3">
        <v>28</v>
      </c>
      <c r="I67" s="3">
        <f>DAY(Production_Dataset[[#This Row],[ProductionDate]])</f>
        <v>6</v>
      </c>
      <c r="J67" s="3">
        <f>MONTH(Production_Dataset[[#This Row],[ProductionDate]])</f>
        <v>3</v>
      </c>
      <c r="K67" s="3">
        <f>YEAR(Production_Dataset[[#This Row],[ProductionDate]])</f>
        <v>2024</v>
      </c>
      <c r="L67" s="4">
        <f>Production_Dataset[[#This Row],[TotalCost]]/Production_Dataset[[#This Row],[UnitsProduced]]</f>
        <v>5.3046875</v>
      </c>
    </row>
    <row r="68" spans="1:12" ht="16.5" x14ac:dyDescent="0.3">
      <c r="A68" s="6">
        <v>45361</v>
      </c>
      <c r="B68" s="1" t="s">
        <v>25</v>
      </c>
      <c r="C68" s="1" t="s">
        <v>28</v>
      </c>
      <c r="D68" s="1" t="s">
        <v>14</v>
      </c>
      <c r="E68" s="3">
        <v>497</v>
      </c>
      <c r="F68" s="3">
        <v>46548</v>
      </c>
      <c r="G68" s="1" t="s">
        <v>11</v>
      </c>
      <c r="H68" s="3">
        <v>36</v>
      </c>
      <c r="I68" s="3">
        <f>DAY(Production_Dataset[[#This Row],[ProductionDate]])</f>
        <v>10</v>
      </c>
      <c r="J68" s="3">
        <f>MONTH(Production_Dataset[[#This Row],[ProductionDate]])</f>
        <v>3</v>
      </c>
      <c r="K68" s="3">
        <f>YEAR(Production_Dataset[[#This Row],[ProductionDate]])</f>
        <v>2024</v>
      </c>
      <c r="L68" s="4">
        <f>Production_Dataset[[#This Row],[TotalCost]]/Production_Dataset[[#This Row],[UnitsProduced]]</f>
        <v>93.6579476861167</v>
      </c>
    </row>
    <row r="69" spans="1:12" ht="16.5" x14ac:dyDescent="0.3">
      <c r="A69" s="6">
        <v>45364</v>
      </c>
      <c r="B69" s="1" t="s">
        <v>22</v>
      </c>
      <c r="C69" s="1" t="s">
        <v>21</v>
      </c>
      <c r="D69" s="1" t="s">
        <v>19</v>
      </c>
      <c r="E69" s="3">
        <v>358</v>
      </c>
      <c r="F69" s="3">
        <v>13568</v>
      </c>
      <c r="G69" s="1" t="s">
        <v>11</v>
      </c>
      <c r="H69" s="3">
        <v>57</v>
      </c>
      <c r="I69" s="3">
        <f>DAY(Production_Dataset[[#This Row],[ProductionDate]])</f>
        <v>13</v>
      </c>
      <c r="J69" s="3">
        <f>MONTH(Production_Dataset[[#This Row],[ProductionDate]])</f>
        <v>3</v>
      </c>
      <c r="K69" s="3">
        <f>YEAR(Production_Dataset[[#This Row],[ProductionDate]])</f>
        <v>2024</v>
      </c>
      <c r="L69" s="4">
        <f>Production_Dataset[[#This Row],[TotalCost]]/Production_Dataset[[#This Row],[UnitsProduced]]</f>
        <v>37.899441340782126</v>
      </c>
    </row>
    <row r="70" spans="1:12" ht="16.5" x14ac:dyDescent="0.3">
      <c r="A70" s="6">
        <v>45369</v>
      </c>
      <c r="B70" s="1" t="s">
        <v>12</v>
      </c>
      <c r="C70" s="1" t="s">
        <v>18</v>
      </c>
      <c r="D70" s="1" t="s">
        <v>10</v>
      </c>
      <c r="E70" s="3">
        <v>84</v>
      </c>
      <c r="F70" s="3">
        <v>10688</v>
      </c>
      <c r="G70" s="1" t="s">
        <v>11</v>
      </c>
      <c r="H70" s="3">
        <v>28</v>
      </c>
      <c r="I70" s="3">
        <f>DAY(Production_Dataset[[#This Row],[ProductionDate]])</f>
        <v>18</v>
      </c>
      <c r="J70" s="3">
        <f>MONTH(Production_Dataset[[#This Row],[ProductionDate]])</f>
        <v>3</v>
      </c>
      <c r="K70" s="3">
        <f>YEAR(Production_Dataset[[#This Row],[ProductionDate]])</f>
        <v>2024</v>
      </c>
      <c r="L70" s="4">
        <f>Production_Dataset[[#This Row],[TotalCost]]/Production_Dataset[[#This Row],[UnitsProduced]]</f>
        <v>127.23809523809524</v>
      </c>
    </row>
    <row r="71" spans="1:12" ht="16.5" x14ac:dyDescent="0.3">
      <c r="A71" s="6">
        <v>45370</v>
      </c>
      <c r="B71" s="1" t="s">
        <v>25</v>
      </c>
      <c r="C71" s="1" t="s">
        <v>9</v>
      </c>
      <c r="D71" s="1" t="s">
        <v>14</v>
      </c>
      <c r="E71" s="3">
        <v>81</v>
      </c>
      <c r="F71" s="3">
        <v>31414</v>
      </c>
      <c r="G71" s="1" t="s">
        <v>11</v>
      </c>
      <c r="H71" s="3">
        <v>26</v>
      </c>
      <c r="I71" s="3">
        <f>DAY(Production_Dataset[[#This Row],[ProductionDate]])</f>
        <v>19</v>
      </c>
      <c r="J71" s="3">
        <f>MONTH(Production_Dataset[[#This Row],[ProductionDate]])</f>
        <v>3</v>
      </c>
      <c r="K71" s="3">
        <f>YEAR(Production_Dataset[[#This Row],[ProductionDate]])</f>
        <v>2024</v>
      </c>
      <c r="L71" s="4">
        <f>Production_Dataset[[#This Row],[TotalCost]]/Production_Dataset[[#This Row],[UnitsProduced]]</f>
        <v>387.82716049382714</v>
      </c>
    </row>
    <row r="72" spans="1:12" ht="16.5" x14ac:dyDescent="0.3">
      <c r="A72" s="6">
        <v>45371</v>
      </c>
      <c r="B72" s="1" t="s">
        <v>25</v>
      </c>
      <c r="C72" s="1" t="s">
        <v>13</v>
      </c>
      <c r="D72" s="1" t="s">
        <v>14</v>
      </c>
      <c r="E72" s="3">
        <v>389</v>
      </c>
      <c r="F72" s="3">
        <v>37744</v>
      </c>
      <c r="G72" s="1" t="s">
        <v>20</v>
      </c>
      <c r="H72" s="3">
        <v>42</v>
      </c>
      <c r="I72" s="3">
        <f>DAY(Production_Dataset[[#This Row],[ProductionDate]])</f>
        <v>20</v>
      </c>
      <c r="J72" s="3">
        <f>MONTH(Production_Dataset[[#This Row],[ProductionDate]])</f>
        <v>3</v>
      </c>
      <c r="K72" s="3">
        <f>YEAR(Production_Dataset[[#This Row],[ProductionDate]])</f>
        <v>2024</v>
      </c>
      <c r="L72" s="4">
        <f>Production_Dataset[[#This Row],[TotalCost]]/Production_Dataset[[#This Row],[UnitsProduced]]</f>
        <v>97.028277634961441</v>
      </c>
    </row>
    <row r="73" spans="1:12" ht="16.5" x14ac:dyDescent="0.3">
      <c r="A73" s="6">
        <v>45372</v>
      </c>
      <c r="B73" s="1" t="s">
        <v>8</v>
      </c>
      <c r="C73" s="1" t="s">
        <v>23</v>
      </c>
      <c r="D73" s="1" t="s">
        <v>19</v>
      </c>
      <c r="E73" s="3">
        <v>178</v>
      </c>
      <c r="F73" s="3">
        <v>679</v>
      </c>
      <c r="G73" s="1" t="s">
        <v>20</v>
      </c>
      <c r="H73" s="3">
        <v>25</v>
      </c>
      <c r="I73" s="3">
        <f>DAY(Production_Dataset[[#This Row],[ProductionDate]])</f>
        <v>21</v>
      </c>
      <c r="J73" s="3">
        <f>MONTH(Production_Dataset[[#This Row],[ProductionDate]])</f>
        <v>3</v>
      </c>
      <c r="K73" s="3">
        <f>YEAR(Production_Dataset[[#This Row],[ProductionDate]])</f>
        <v>2024</v>
      </c>
      <c r="L73" s="4">
        <f>Production_Dataset[[#This Row],[TotalCost]]/Production_Dataset[[#This Row],[UnitsProduced]]</f>
        <v>3.8146067415730336</v>
      </c>
    </row>
    <row r="74" spans="1:12" ht="16.5" x14ac:dyDescent="0.3">
      <c r="A74" s="6">
        <v>45374</v>
      </c>
      <c r="B74" s="1" t="s">
        <v>8</v>
      </c>
      <c r="C74" s="1" t="s">
        <v>9</v>
      </c>
      <c r="D74" s="1" t="s">
        <v>10</v>
      </c>
      <c r="E74" s="3">
        <v>527</v>
      </c>
      <c r="F74" s="3">
        <v>51168</v>
      </c>
      <c r="G74" s="1" t="s">
        <v>20</v>
      </c>
      <c r="H74" s="3">
        <v>26</v>
      </c>
      <c r="I74" s="3">
        <f>DAY(Production_Dataset[[#This Row],[ProductionDate]])</f>
        <v>23</v>
      </c>
      <c r="J74" s="3">
        <f>MONTH(Production_Dataset[[#This Row],[ProductionDate]])</f>
        <v>3</v>
      </c>
      <c r="K74" s="3">
        <f>YEAR(Production_Dataset[[#This Row],[ProductionDate]])</f>
        <v>2024</v>
      </c>
      <c r="L74" s="4">
        <f>Production_Dataset[[#This Row],[TotalCost]]/Production_Dataset[[#This Row],[UnitsProduced]]</f>
        <v>97.092979127134726</v>
      </c>
    </row>
    <row r="75" spans="1:12" ht="16.5" x14ac:dyDescent="0.3">
      <c r="A75" s="6">
        <v>45377</v>
      </c>
      <c r="B75" s="1" t="s">
        <v>8</v>
      </c>
      <c r="C75" s="1" t="s">
        <v>27</v>
      </c>
      <c r="D75" s="1" t="s">
        <v>14</v>
      </c>
      <c r="E75" s="3">
        <v>145</v>
      </c>
      <c r="F75" s="3">
        <v>43615</v>
      </c>
      <c r="G75" s="1" t="s">
        <v>20</v>
      </c>
      <c r="H75" s="3">
        <v>49</v>
      </c>
      <c r="I75" s="3">
        <f>DAY(Production_Dataset[[#This Row],[ProductionDate]])</f>
        <v>26</v>
      </c>
      <c r="J75" s="3">
        <f>MONTH(Production_Dataset[[#This Row],[ProductionDate]])</f>
        <v>3</v>
      </c>
      <c r="K75" s="3">
        <f>YEAR(Production_Dataset[[#This Row],[ProductionDate]])</f>
        <v>2024</v>
      </c>
      <c r="L75" s="4">
        <f>Production_Dataset[[#This Row],[TotalCost]]/Production_Dataset[[#This Row],[UnitsProduced]]</f>
        <v>300.79310344827587</v>
      </c>
    </row>
    <row r="76" spans="1:12" ht="16.5" x14ac:dyDescent="0.3">
      <c r="A76" s="6">
        <v>45378</v>
      </c>
      <c r="B76" s="1" t="s">
        <v>25</v>
      </c>
      <c r="C76" s="1" t="s">
        <v>13</v>
      </c>
      <c r="D76" s="1" t="s">
        <v>14</v>
      </c>
      <c r="E76" s="3">
        <v>495</v>
      </c>
      <c r="F76" s="3">
        <v>679</v>
      </c>
      <c r="G76" s="1" t="s">
        <v>20</v>
      </c>
      <c r="H76" s="3">
        <v>42</v>
      </c>
      <c r="I76" s="3">
        <f>DAY(Production_Dataset[[#This Row],[ProductionDate]])</f>
        <v>27</v>
      </c>
      <c r="J76" s="3">
        <f>MONTH(Production_Dataset[[#This Row],[ProductionDate]])</f>
        <v>3</v>
      </c>
      <c r="K76" s="3">
        <f>YEAR(Production_Dataset[[#This Row],[ProductionDate]])</f>
        <v>2024</v>
      </c>
      <c r="L76" s="4">
        <f>Production_Dataset[[#This Row],[TotalCost]]/Production_Dataset[[#This Row],[UnitsProduced]]</f>
        <v>1.3717171717171717</v>
      </c>
    </row>
    <row r="77" spans="1:12" ht="16.5" x14ac:dyDescent="0.3">
      <c r="A77" s="6">
        <v>45380</v>
      </c>
      <c r="B77" s="1" t="s">
        <v>22</v>
      </c>
      <c r="C77" s="1" t="s">
        <v>23</v>
      </c>
      <c r="D77" s="1" t="s">
        <v>14</v>
      </c>
      <c r="E77" s="3">
        <v>412</v>
      </c>
      <c r="F77" s="3">
        <v>22288</v>
      </c>
      <c r="G77" s="1" t="s">
        <v>11</v>
      </c>
      <c r="H77" s="3">
        <v>25</v>
      </c>
      <c r="I77" s="3">
        <f>DAY(Production_Dataset[[#This Row],[ProductionDate]])</f>
        <v>29</v>
      </c>
      <c r="J77" s="3">
        <f>MONTH(Production_Dataset[[#This Row],[ProductionDate]])</f>
        <v>3</v>
      </c>
      <c r="K77" s="3">
        <f>YEAR(Production_Dataset[[#This Row],[ProductionDate]])</f>
        <v>2024</v>
      </c>
      <c r="L77" s="4">
        <f>Production_Dataset[[#This Row],[TotalCost]]/Production_Dataset[[#This Row],[UnitsProduced]]</f>
        <v>54.097087378640779</v>
      </c>
    </row>
    <row r="78" spans="1:12" ht="16.5" x14ac:dyDescent="0.3">
      <c r="A78" s="6">
        <v>45381</v>
      </c>
      <c r="B78" s="1" t="s">
        <v>12</v>
      </c>
      <c r="C78" s="1" t="s">
        <v>27</v>
      </c>
      <c r="D78" s="1" t="s">
        <v>14</v>
      </c>
      <c r="E78" s="3">
        <v>363</v>
      </c>
      <c r="F78" s="3">
        <v>38232</v>
      </c>
      <c r="G78" s="1" t="s">
        <v>11</v>
      </c>
      <c r="H78" s="3">
        <v>49</v>
      </c>
      <c r="I78" s="3">
        <f>DAY(Production_Dataset[[#This Row],[ProductionDate]])</f>
        <v>30</v>
      </c>
      <c r="J78" s="3">
        <f>MONTH(Production_Dataset[[#This Row],[ProductionDate]])</f>
        <v>3</v>
      </c>
      <c r="K78" s="3">
        <f>YEAR(Production_Dataset[[#This Row],[ProductionDate]])</f>
        <v>2024</v>
      </c>
      <c r="L78" s="4">
        <f>Production_Dataset[[#This Row],[TotalCost]]/Production_Dataset[[#This Row],[UnitsProduced]]</f>
        <v>105.32231404958678</v>
      </c>
    </row>
    <row r="79" spans="1:12" ht="16.5" x14ac:dyDescent="0.3">
      <c r="A79" s="6">
        <v>45383</v>
      </c>
      <c r="B79" s="1" t="s">
        <v>12</v>
      </c>
      <c r="C79" s="1" t="s">
        <v>15</v>
      </c>
      <c r="D79" s="1" t="s">
        <v>19</v>
      </c>
      <c r="E79" s="3">
        <v>155</v>
      </c>
      <c r="F79" s="3">
        <v>11092</v>
      </c>
      <c r="G79" s="1" t="s">
        <v>11</v>
      </c>
      <c r="H79" s="3">
        <v>52</v>
      </c>
      <c r="I79" s="3">
        <f>DAY(Production_Dataset[[#This Row],[ProductionDate]])</f>
        <v>1</v>
      </c>
      <c r="J79" s="3">
        <f>MONTH(Production_Dataset[[#This Row],[ProductionDate]])</f>
        <v>4</v>
      </c>
      <c r="K79" s="3">
        <f>YEAR(Production_Dataset[[#This Row],[ProductionDate]])</f>
        <v>2024</v>
      </c>
      <c r="L79" s="4">
        <f>Production_Dataset[[#This Row],[TotalCost]]/Production_Dataset[[#This Row],[UnitsProduced]]</f>
        <v>71.561290322580646</v>
      </c>
    </row>
    <row r="80" spans="1:12" ht="16.5" x14ac:dyDescent="0.3">
      <c r="A80" s="6">
        <v>45390</v>
      </c>
      <c r="B80" s="1" t="s">
        <v>12</v>
      </c>
      <c r="C80" s="1" t="s">
        <v>18</v>
      </c>
      <c r="D80" s="1" t="s">
        <v>10</v>
      </c>
      <c r="E80" s="3">
        <v>190</v>
      </c>
      <c r="F80" s="3">
        <v>28050</v>
      </c>
      <c r="G80" s="1" t="s">
        <v>11</v>
      </c>
      <c r="H80" s="3">
        <v>28</v>
      </c>
      <c r="I80" s="3">
        <f>DAY(Production_Dataset[[#This Row],[ProductionDate]])</f>
        <v>8</v>
      </c>
      <c r="J80" s="3">
        <f>MONTH(Production_Dataset[[#This Row],[ProductionDate]])</f>
        <v>4</v>
      </c>
      <c r="K80" s="3">
        <f>YEAR(Production_Dataset[[#This Row],[ProductionDate]])</f>
        <v>2024</v>
      </c>
      <c r="L80" s="4">
        <f>Production_Dataset[[#This Row],[TotalCost]]/Production_Dataset[[#This Row],[UnitsProduced]]</f>
        <v>147.63157894736841</v>
      </c>
    </row>
    <row r="81" spans="1:12" ht="16.5" x14ac:dyDescent="0.3">
      <c r="A81" s="6">
        <v>45392</v>
      </c>
      <c r="B81" s="1" t="s">
        <v>22</v>
      </c>
      <c r="C81" s="1" t="s">
        <v>13</v>
      </c>
      <c r="D81" s="1" t="s">
        <v>14</v>
      </c>
      <c r="E81" s="3">
        <v>51</v>
      </c>
      <c r="F81" s="3">
        <v>56888</v>
      </c>
      <c r="G81" s="1" t="s">
        <v>11</v>
      </c>
      <c r="H81" s="3">
        <v>42</v>
      </c>
      <c r="I81" s="3">
        <f>DAY(Production_Dataset[[#This Row],[ProductionDate]])</f>
        <v>10</v>
      </c>
      <c r="J81" s="3">
        <f>MONTH(Production_Dataset[[#This Row],[ProductionDate]])</f>
        <v>4</v>
      </c>
      <c r="K81" s="3">
        <f>YEAR(Production_Dataset[[#This Row],[ProductionDate]])</f>
        <v>2024</v>
      </c>
      <c r="L81" s="4">
        <f>Production_Dataset[[#This Row],[TotalCost]]/Production_Dataset[[#This Row],[UnitsProduced]]</f>
        <v>1115.4509803921569</v>
      </c>
    </row>
    <row r="82" spans="1:12" ht="16.5" x14ac:dyDescent="0.3">
      <c r="A82" s="6">
        <v>45398</v>
      </c>
      <c r="B82" s="1" t="s">
        <v>8</v>
      </c>
      <c r="C82" s="1" t="s">
        <v>13</v>
      </c>
      <c r="D82" s="1" t="s">
        <v>14</v>
      </c>
      <c r="E82" s="3">
        <v>383</v>
      </c>
      <c r="F82" s="3">
        <v>39008</v>
      </c>
      <c r="G82" s="1" t="s">
        <v>17</v>
      </c>
      <c r="H82" s="3">
        <v>42</v>
      </c>
      <c r="I82" s="3">
        <f>DAY(Production_Dataset[[#This Row],[ProductionDate]])</f>
        <v>16</v>
      </c>
      <c r="J82" s="3">
        <f>MONTH(Production_Dataset[[#This Row],[ProductionDate]])</f>
        <v>4</v>
      </c>
      <c r="K82" s="3">
        <f>YEAR(Production_Dataset[[#This Row],[ProductionDate]])</f>
        <v>2024</v>
      </c>
      <c r="L82" s="4">
        <f>Production_Dataset[[#This Row],[TotalCost]]/Production_Dataset[[#This Row],[UnitsProduced]]</f>
        <v>101.8485639686684</v>
      </c>
    </row>
    <row r="83" spans="1:12" ht="16.5" x14ac:dyDescent="0.3">
      <c r="A83" s="6">
        <v>45407</v>
      </c>
      <c r="B83" s="1" t="s">
        <v>12</v>
      </c>
      <c r="C83" s="1" t="s">
        <v>13</v>
      </c>
      <c r="D83" s="1" t="s">
        <v>24</v>
      </c>
      <c r="E83" s="3">
        <v>51</v>
      </c>
      <c r="F83" s="3">
        <v>35280</v>
      </c>
      <c r="G83" s="1" t="s">
        <v>20</v>
      </c>
      <c r="H83" s="3">
        <v>42</v>
      </c>
      <c r="I83" s="3">
        <f>DAY(Production_Dataset[[#This Row],[ProductionDate]])</f>
        <v>25</v>
      </c>
      <c r="J83" s="3">
        <f>MONTH(Production_Dataset[[#This Row],[ProductionDate]])</f>
        <v>4</v>
      </c>
      <c r="K83" s="3">
        <f>YEAR(Production_Dataset[[#This Row],[ProductionDate]])</f>
        <v>2024</v>
      </c>
      <c r="L83" s="4">
        <f>Production_Dataset[[#This Row],[TotalCost]]/Production_Dataset[[#This Row],[UnitsProduced]]</f>
        <v>691.76470588235293</v>
      </c>
    </row>
    <row r="84" spans="1:12" ht="16.5" x14ac:dyDescent="0.3">
      <c r="A84" s="6">
        <v>45410</v>
      </c>
      <c r="B84" s="1" t="s">
        <v>12</v>
      </c>
      <c r="C84" s="1" t="s">
        <v>16</v>
      </c>
      <c r="D84" s="1" t="s">
        <v>14</v>
      </c>
      <c r="E84" s="3">
        <v>462</v>
      </c>
      <c r="F84" s="3">
        <v>26145</v>
      </c>
      <c r="G84" s="1" t="s">
        <v>17</v>
      </c>
      <c r="H84" s="3">
        <v>25</v>
      </c>
      <c r="I84" s="3">
        <f>DAY(Production_Dataset[[#This Row],[ProductionDate]])</f>
        <v>28</v>
      </c>
      <c r="J84" s="3">
        <f>MONTH(Production_Dataset[[#This Row],[ProductionDate]])</f>
        <v>4</v>
      </c>
      <c r="K84" s="3">
        <f>YEAR(Production_Dataset[[#This Row],[ProductionDate]])</f>
        <v>2024</v>
      </c>
      <c r="L84" s="4">
        <f>Production_Dataset[[#This Row],[TotalCost]]/Production_Dataset[[#This Row],[UnitsProduced]]</f>
        <v>56.590909090909093</v>
      </c>
    </row>
    <row r="85" spans="1:12" ht="16.5" x14ac:dyDescent="0.3">
      <c r="A85" s="6">
        <v>45412</v>
      </c>
      <c r="B85" s="1" t="s">
        <v>25</v>
      </c>
      <c r="C85" s="1" t="s">
        <v>18</v>
      </c>
      <c r="D85" s="1" t="s">
        <v>19</v>
      </c>
      <c r="E85" s="3">
        <v>236</v>
      </c>
      <c r="F85" s="3">
        <v>679</v>
      </c>
      <c r="G85" s="1" t="s">
        <v>17</v>
      </c>
      <c r="H85" s="3">
        <v>28</v>
      </c>
      <c r="I85" s="3">
        <f>DAY(Production_Dataset[[#This Row],[ProductionDate]])</f>
        <v>30</v>
      </c>
      <c r="J85" s="3">
        <f>MONTH(Production_Dataset[[#This Row],[ProductionDate]])</f>
        <v>4</v>
      </c>
      <c r="K85" s="3">
        <f>YEAR(Production_Dataset[[#This Row],[ProductionDate]])</f>
        <v>2024</v>
      </c>
      <c r="L85" s="4">
        <f>Production_Dataset[[#This Row],[TotalCost]]/Production_Dataset[[#This Row],[UnitsProduced]]</f>
        <v>2.8771186440677967</v>
      </c>
    </row>
    <row r="86" spans="1:12" ht="16.5" x14ac:dyDescent="0.3">
      <c r="A86" s="6">
        <v>45420</v>
      </c>
      <c r="B86" s="1" t="s">
        <v>12</v>
      </c>
      <c r="C86" s="1" t="s">
        <v>15</v>
      </c>
      <c r="D86" s="1" t="s">
        <v>24</v>
      </c>
      <c r="E86" s="3">
        <v>430</v>
      </c>
      <c r="F86" s="3">
        <v>66500</v>
      </c>
      <c r="G86" s="1" t="s">
        <v>11</v>
      </c>
      <c r="H86" s="3">
        <v>52</v>
      </c>
      <c r="I86" s="3">
        <f>DAY(Production_Dataset[[#This Row],[ProductionDate]])</f>
        <v>8</v>
      </c>
      <c r="J86" s="3">
        <f>MONTH(Production_Dataset[[#This Row],[ProductionDate]])</f>
        <v>5</v>
      </c>
      <c r="K86" s="3">
        <f>YEAR(Production_Dataset[[#This Row],[ProductionDate]])</f>
        <v>2024</v>
      </c>
      <c r="L86" s="4">
        <f>Production_Dataset[[#This Row],[TotalCost]]/Production_Dataset[[#This Row],[UnitsProduced]]</f>
        <v>154.65116279069767</v>
      </c>
    </row>
    <row r="87" spans="1:12" ht="16.5" x14ac:dyDescent="0.3">
      <c r="A87" s="6">
        <v>45422</v>
      </c>
      <c r="B87" s="1" t="s">
        <v>25</v>
      </c>
      <c r="C87" s="1" t="s">
        <v>16</v>
      </c>
      <c r="D87" s="1" t="s">
        <v>10</v>
      </c>
      <c r="E87" s="3">
        <v>511</v>
      </c>
      <c r="F87" s="3">
        <v>679</v>
      </c>
      <c r="G87" s="1" t="s">
        <v>11</v>
      </c>
      <c r="H87" s="3">
        <v>25</v>
      </c>
      <c r="I87" s="3">
        <f>DAY(Production_Dataset[[#This Row],[ProductionDate]])</f>
        <v>10</v>
      </c>
      <c r="J87" s="3">
        <f>MONTH(Production_Dataset[[#This Row],[ProductionDate]])</f>
        <v>5</v>
      </c>
      <c r="K87" s="3">
        <f>YEAR(Production_Dataset[[#This Row],[ProductionDate]])</f>
        <v>2024</v>
      </c>
      <c r="L87" s="4">
        <f>Production_Dataset[[#This Row],[TotalCost]]/Production_Dataset[[#This Row],[UnitsProduced]]</f>
        <v>1.3287671232876712</v>
      </c>
    </row>
    <row r="88" spans="1:12" ht="16.5" x14ac:dyDescent="0.3">
      <c r="A88" s="6">
        <v>45424</v>
      </c>
      <c r="B88" s="1" t="s">
        <v>8</v>
      </c>
      <c r="C88" s="1" t="s">
        <v>13</v>
      </c>
      <c r="D88" s="1" t="s">
        <v>14</v>
      </c>
      <c r="E88" s="3">
        <v>382</v>
      </c>
      <c r="F88" s="3">
        <v>37490</v>
      </c>
      <c r="G88" s="1" t="s">
        <v>20</v>
      </c>
      <c r="H88" s="3">
        <v>42</v>
      </c>
      <c r="I88" s="3">
        <f>DAY(Production_Dataset[[#This Row],[ProductionDate]])</f>
        <v>12</v>
      </c>
      <c r="J88" s="3">
        <f>MONTH(Production_Dataset[[#This Row],[ProductionDate]])</f>
        <v>5</v>
      </c>
      <c r="K88" s="3">
        <f>YEAR(Production_Dataset[[#This Row],[ProductionDate]])</f>
        <v>2024</v>
      </c>
      <c r="L88" s="4">
        <f>Production_Dataset[[#This Row],[TotalCost]]/Production_Dataset[[#This Row],[UnitsProduced]]</f>
        <v>98.141361256544499</v>
      </c>
    </row>
    <row r="89" spans="1:12" ht="16.5" x14ac:dyDescent="0.3">
      <c r="A89" s="6">
        <v>45427</v>
      </c>
      <c r="B89" s="1" t="s">
        <v>8</v>
      </c>
      <c r="C89" s="1" t="s">
        <v>16</v>
      </c>
      <c r="D89" s="1" t="s">
        <v>14</v>
      </c>
      <c r="E89" s="3">
        <v>173</v>
      </c>
      <c r="F89" s="3">
        <v>24549</v>
      </c>
      <c r="G89" s="1" t="s">
        <v>20</v>
      </c>
      <c r="H89" s="3">
        <v>25</v>
      </c>
      <c r="I89" s="3">
        <f>DAY(Production_Dataset[[#This Row],[ProductionDate]])</f>
        <v>15</v>
      </c>
      <c r="J89" s="3">
        <f>MONTH(Production_Dataset[[#This Row],[ProductionDate]])</f>
        <v>5</v>
      </c>
      <c r="K89" s="3">
        <f>YEAR(Production_Dataset[[#This Row],[ProductionDate]])</f>
        <v>2024</v>
      </c>
      <c r="L89" s="4">
        <f>Production_Dataset[[#This Row],[TotalCost]]/Production_Dataset[[#This Row],[UnitsProduced]]</f>
        <v>141.90173410404626</v>
      </c>
    </row>
    <row r="90" spans="1:12" ht="16.5" x14ac:dyDescent="0.3">
      <c r="A90" s="6">
        <v>45432</v>
      </c>
      <c r="B90" s="1" t="s">
        <v>12</v>
      </c>
      <c r="C90" s="1" t="s">
        <v>23</v>
      </c>
      <c r="D90" s="1" t="s">
        <v>10</v>
      </c>
      <c r="E90" s="3">
        <v>188</v>
      </c>
      <c r="F90" s="3">
        <v>679</v>
      </c>
      <c r="G90" s="1" t="s">
        <v>11</v>
      </c>
      <c r="H90" s="3">
        <v>25</v>
      </c>
      <c r="I90" s="3">
        <f>DAY(Production_Dataset[[#This Row],[ProductionDate]])</f>
        <v>20</v>
      </c>
      <c r="J90" s="3">
        <f>MONTH(Production_Dataset[[#This Row],[ProductionDate]])</f>
        <v>5</v>
      </c>
      <c r="K90" s="3">
        <f>YEAR(Production_Dataset[[#This Row],[ProductionDate]])</f>
        <v>2024</v>
      </c>
      <c r="L90" s="4">
        <f>Production_Dataset[[#This Row],[TotalCost]]/Production_Dataset[[#This Row],[UnitsProduced]]</f>
        <v>3.6117021276595747</v>
      </c>
    </row>
    <row r="91" spans="1:12" ht="16.5" x14ac:dyDescent="0.3">
      <c r="A91" s="6">
        <v>45444</v>
      </c>
      <c r="B91" s="1" t="s">
        <v>8</v>
      </c>
      <c r="C91" s="1" t="s">
        <v>13</v>
      </c>
      <c r="D91" s="1" t="s">
        <v>19</v>
      </c>
      <c r="E91" s="3">
        <v>386</v>
      </c>
      <c r="F91" s="3">
        <v>47952</v>
      </c>
      <c r="G91" s="1" t="s">
        <v>20</v>
      </c>
      <c r="H91" s="3">
        <v>42</v>
      </c>
      <c r="I91" s="3">
        <f>DAY(Production_Dataset[[#This Row],[ProductionDate]])</f>
        <v>1</v>
      </c>
      <c r="J91" s="3">
        <f>MONTH(Production_Dataset[[#This Row],[ProductionDate]])</f>
        <v>6</v>
      </c>
      <c r="K91" s="3">
        <f>YEAR(Production_Dataset[[#This Row],[ProductionDate]])</f>
        <v>2024</v>
      </c>
      <c r="L91" s="4">
        <f>Production_Dataset[[#This Row],[TotalCost]]/Production_Dataset[[#This Row],[UnitsProduced]]</f>
        <v>124.2279792746114</v>
      </c>
    </row>
    <row r="92" spans="1:12" ht="16.5" x14ac:dyDescent="0.3">
      <c r="A92" s="6">
        <v>45449</v>
      </c>
      <c r="B92" s="1" t="s">
        <v>22</v>
      </c>
      <c r="C92" s="1" t="s">
        <v>9</v>
      </c>
      <c r="D92" s="1" t="s">
        <v>19</v>
      </c>
      <c r="E92" s="3">
        <v>178</v>
      </c>
      <c r="F92" s="3">
        <v>41349</v>
      </c>
      <c r="G92" s="1" t="s">
        <v>20</v>
      </c>
      <c r="H92" s="3">
        <v>26</v>
      </c>
      <c r="I92" s="3">
        <f>DAY(Production_Dataset[[#This Row],[ProductionDate]])</f>
        <v>6</v>
      </c>
      <c r="J92" s="3">
        <f>MONTH(Production_Dataset[[#This Row],[ProductionDate]])</f>
        <v>6</v>
      </c>
      <c r="K92" s="3">
        <f>YEAR(Production_Dataset[[#This Row],[ProductionDate]])</f>
        <v>2024</v>
      </c>
      <c r="L92" s="4">
        <f>Production_Dataset[[#This Row],[TotalCost]]/Production_Dataset[[#This Row],[UnitsProduced]]</f>
        <v>232.29775280898878</v>
      </c>
    </row>
    <row r="93" spans="1:12" ht="16.5" x14ac:dyDescent="0.3">
      <c r="A93" s="6">
        <v>45451</v>
      </c>
      <c r="B93" s="1" t="s">
        <v>25</v>
      </c>
      <c r="C93" s="1" t="s">
        <v>15</v>
      </c>
      <c r="D93" s="1" t="s">
        <v>24</v>
      </c>
      <c r="E93" s="3">
        <v>368</v>
      </c>
      <c r="F93" s="3">
        <v>46068</v>
      </c>
      <c r="G93" s="1" t="s">
        <v>11</v>
      </c>
      <c r="H93" s="3">
        <v>52</v>
      </c>
      <c r="I93" s="3">
        <f>DAY(Production_Dataset[[#This Row],[ProductionDate]])</f>
        <v>8</v>
      </c>
      <c r="J93" s="3">
        <f>MONTH(Production_Dataset[[#This Row],[ProductionDate]])</f>
        <v>6</v>
      </c>
      <c r="K93" s="3">
        <f>YEAR(Production_Dataset[[#This Row],[ProductionDate]])</f>
        <v>2024</v>
      </c>
      <c r="L93" s="4">
        <f>Production_Dataset[[#This Row],[TotalCost]]/Production_Dataset[[#This Row],[UnitsProduced]]</f>
        <v>125.18478260869566</v>
      </c>
    </row>
    <row r="94" spans="1:12" ht="16.5" x14ac:dyDescent="0.3">
      <c r="A94" s="6">
        <v>45453</v>
      </c>
      <c r="B94" s="1" t="s">
        <v>8</v>
      </c>
      <c r="C94" s="1" t="s">
        <v>23</v>
      </c>
      <c r="D94" s="1" t="s">
        <v>10</v>
      </c>
      <c r="E94" s="3">
        <v>322</v>
      </c>
      <c r="F94" s="3">
        <v>29440</v>
      </c>
      <c r="G94" s="1" t="s">
        <v>20</v>
      </c>
      <c r="H94" s="3">
        <v>25</v>
      </c>
      <c r="I94" s="3">
        <f>DAY(Production_Dataset[[#This Row],[ProductionDate]])</f>
        <v>10</v>
      </c>
      <c r="J94" s="3">
        <f>MONTH(Production_Dataset[[#This Row],[ProductionDate]])</f>
        <v>6</v>
      </c>
      <c r="K94" s="3">
        <f>YEAR(Production_Dataset[[#This Row],[ProductionDate]])</f>
        <v>2024</v>
      </c>
      <c r="L94" s="4">
        <f>Production_Dataset[[#This Row],[TotalCost]]/Production_Dataset[[#This Row],[UnitsProduced]]</f>
        <v>91.428571428571431</v>
      </c>
    </row>
    <row r="95" spans="1:12" ht="16.5" x14ac:dyDescent="0.3">
      <c r="A95" s="6">
        <v>45457</v>
      </c>
      <c r="B95" s="1" t="s">
        <v>25</v>
      </c>
      <c r="C95" s="1" t="s">
        <v>23</v>
      </c>
      <c r="D95" s="1" t="s">
        <v>24</v>
      </c>
      <c r="E95" s="3">
        <v>130</v>
      </c>
      <c r="F95" s="3">
        <v>16740</v>
      </c>
      <c r="G95" s="1" t="s">
        <v>11</v>
      </c>
      <c r="H95" s="3">
        <v>25</v>
      </c>
      <c r="I95" s="3">
        <f>DAY(Production_Dataset[[#This Row],[ProductionDate]])</f>
        <v>14</v>
      </c>
      <c r="J95" s="3">
        <f>MONTH(Production_Dataset[[#This Row],[ProductionDate]])</f>
        <v>6</v>
      </c>
      <c r="K95" s="3">
        <f>YEAR(Production_Dataset[[#This Row],[ProductionDate]])</f>
        <v>2024</v>
      </c>
      <c r="L95" s="4">
        <f>Production_Dataset[[#This Row],[TotalCost]]/Production_Dataset[[#This Row],[UnitsProduced]]</f>
        <v>128.76923076923077</v>
      </c>
    </row>
    <row r="96" spans="1:12" ht="16.5" x14ac:dyDescent="0.3">
      <c r="A96" s="6">
        <v>45458</v>
      </c>
      <c r="B96" s="1" t="s">
        <v>12</v>
      </c>
      <c r="C96" s="1" t="s">
        <v>28</v>
      </c>
      <c r="D96" s="1" t="s">
        <v>10</v>
      </c>
      <c r="E96" s="3">
        <v>79</v>
      </c>
      <c r="F96" s="3">
        <v>11078</v>
      </c>
      <c r="G96" s="1" t="s">
        <v>11</v>
      </c>
      <c r="H96" s="3">
        <v>36</v>
      </c>
      <c r="I96" s="3">
        <f>DAY(Production_Dataset[[#This Row],[ProductionDate]])</f>
        <v>15</v>
      </c>
      <c r="J96" s="3">
        <f>MONTH(Production_Dataset[[#This Row],[ProductionDate]])</f>
        <v>6</v>
      </c>
      <c r="K96" s="3">
        <f>YEAR(Production_Dataset[[#This Row],[ProductionDate]])</f>
        <v>2024</v>
      </c>
      <c r="L96" s="4">
        <f>Production_Dataset[[#This Row],[TotalCost]]/Production_Dataset[[#This Row],[UnitsProduced]]</f>
        <v>140.22784810126583</v>
      </c>
    </row>
    <row r="97" spans="1:12" ht="16.5" x14ac:dyDescent="0.3">
      <c r="A97" s="6">
        <v>45464</v>
      </c>
      <c r="B97" s="1" t="s">
        <v>12</v>
      </c>
      <c r="C97" s="1" t="s">
        <v>13</v>
      </c>
      <c r="D97" s="1" t="s">
        <v>10</v>
      </c>
      <c r="E97" s="3">
        <v>216</v>
      </c>
      <c r="F97" s="3">
        <v>36934</v>
      </c>
      <c r="G97" s="1" t="s">
        <v>11</v>
      </c>
      <c r="H97" s="3">
        <v>42</v>
      </c>
      <c r="I97" s="3">
        <f>DAY(Production_Dataset[[#This Row],[ProductionDate]])</f>
        <v>21</v>
      </c>
      <c r="J97" s="3">
        <f>MONTH(Production_Dataset[[#This Row],[ProductionDate]])</f>
        <v>6</v>
      </c>
      <c r="K97" s="3">
        <f>YEAR(Production_Dataset[[#This Row],[ProductionDate]])</f>
        <v>2024</v>
      </c>
      <c r="L97" s="4">
        <f>Production_Dataset[[#This Row],[TotalCost]]/Production_Dataset[[#This Row],[UnitsProduced]]</f>
        <v>170.99074074074073</v>
      </c>
    </row>
    <row r="98" spans="1:12" ht="16.5" x14ac:dyDescent="0.3">
      <c r="A98" s="6">
        <v>45465</v>
      </c>
      <c r="B98" s="1" t="s">
        <v>22</v>
      </c>
      <c r="C98" s="1" t="s">
        <v>9</v>
      </c>
      <c r="D98" s="1" t="s">
        <v>14</v>
      </c>
      <c r="E98" s="3">
        <v>332</v>
      </c>
      <c r="F98" s="3">
        <v>679</v>
      </c>
      <c r="G98" s="1" t="s">
        <v>11</v>
      </c>
      <c r="H98" s="3">
        <v>26</v>
      </c>
      <c r="I98" s="3">
        <f>DAY(Production_Dataset[[#This Row],[ProductionDate]])</f>
        <v>22</v>
      </c>
      <c r="J98" s="3">
        <f>MONTH(Production_Dataset[[#This Row],[ProductionDate]])</f>
        <v>6</v>
      </c>
      <c r="K98" s="3">
        <f>YEAR(Production_Dataset[[#This Row],[ProductionDate]])</f>
        <v>2024</v>
      </c>
      <c r="L98" s="4">
        <f>Production_Dataset[[#This Row],[TotalCost]]/Production_Dataset[[#This Row],[UnitsProduced]]</f>
        <v>2.0451807228915664</v>
      </c>
    </row>
    <row r="99" spans="1:12" ht="16.5" x14ac:dyDescent="0.3">
      <c r="A99" s="6">
        <v>45467</v>
      </c>
      <c r="B99" s="1" t="s">
        <v>12</v>
      </c>
      <c r="C99" s="1" t="s">
        <v>13</v>
      </c>
      <c r="D99" s="1" t="s">
        <v>10</v>
      </c>
      <c r="E99" s="3">
        <v>115</v>
      </c>
      <c r="F99" s="3">
        <v>14076</v>
      </c>
      <c r="G99" s="1" t="s">
        <v>11</v>
      </c>
      <c r="H99" s="3">
        <v>42</v>
      </c>
      <c r="I99" s="3">
        <f>DAY(Production_Dataset[[#This Row],[ProductionDate]])</f>
        <v>24</v>
      </c>
      <c r="J99" s="3">
        <f>MONTH(Production_Dataset[[#This Row],[ProductionDate]])</f>
        <v>6</v>
      </c>
      <c r="K99" s="3">
        <f>YEAR(Production_Dataset[[#This Row],[ProductionDate]])</f>
        <v>2024</v>
      </c>
      <c r="L99" s="4">
        <f>Production_Dataset[[#This Row],[TotalCost]]/Production_Dataset[[#This Row],[UnitsProduced]]</f>
        <v>122.4</v>
      </c>
    </row>
    <row r="100" spans="1:12" ht="16.5" x14ac:dyDescent="0.3">
      <c r="A100" s="6">
        <v>45469</v>
      </c>
      <c r="B100" s="1" t="s">
        <v>12</v>
      </c>
      <c r="C100" s="1" t="s">
        <v>27</v>
      </c>
      <c r="D100" s="1" t="s">
        <v>14</v>
      </c>
      <c r="E100" s="3">
        <v>443</v>
      </c>
      <c r="F100" s="3">
        <v>50652</v>
      </c>
      <c r="G100" s="1" t="s">
        <v>20</v>
      </c>
      <c r="H100" s="3">
        <v>49</v>
      </c>
      <c r="I100" s="3">
        <f>DAY(Production_Dataset[[#This Row],[ProductionDate]])</f>
        <v>26</v>
      </c>
      <c r="J100" s="3">
        <f>MONTH(Production_Dataset[[#This Row],[ProductionDate]])</f>
        <v>6</v>
      </c>
      <c r="K100" s="3">
        <f>YEAR(Production_Dataset[[#This Row],[ProductionDate]])</f>
        <v>2024</v>
      </c>
      <c r="L100" s="4">
        <f>Production_Dataset[[#This Row],[TotalCost]]/Production_Dataset[[#This Row],[UnitsProduced]]</f>
        <v>114.33860045146727</v>
      </c>
    </row>
    <row r="101" spans="1:12" ht="16.5" x14ac:dyDescent="0.3">
      <c r="A101" s="6">
        <v>45469</v>
      </c>
      <c r="B101" s="1" t="s">
        <v>22</v>
      </c>
      <c r="C101" s="1" t="s">
        <v>9</v>
      </c>
      <c r="D101" s="1" t="s">
        <v>14</v>
      </c>
      <c r="E101" s="3">
        <v>465</v>
      </c>
      <c r="F101" s="3">
        <v>679</v>
      </c>
      <c r="G101" s="1" t="s">
        <v>11</v>
      </c>
      <c r="H101" s="3">
        <v>26</v>
      </c>
      <c r="I101" s="3">
        <f>DAY(Production_Dataset[[#This Row],[ProductionDate]])</f>
        <v>26</v>
      </c>
      <c r="J101" s="3">
        <f>MONTH(Production_Dataset[[#This Row],[ProductionDate]])</f>
        <v>6</v>
      </c>
      <c r="K101" s="3">
        <f>YEAR(Production_Dataset[[#This Row],[ProductionDate]])</f>
        <v>2024</v>
      </c>
      <c r="L101" s="4">
        <f>Production_Dataset[[#This Row],[TotalCost]]/Production_Dataset[[#This Row],[UnitsProduced]]</f>
        <v>1.4602150537634409</v>
      </c>
    </row>
    <row r="102" spans="1:12" ht="16.5" x14ac:dyDescent="0.3">
      <c r="A102" s="6">
        <v>45472</v>
      </c>
      <c r="B102" s="1" t="s">
        <v>12</v>
      </c>
      <c r="C102" s="1" t="s">
        <v>18</v>
      </c>
      <c r="D102" s="1" t="s">
        <v>19</v>
      </c>
      <c r="E102" s="3">
        <v>68</v>
      </c>
      <c r="F102" s="3">
        <v>11696</v>
      </c>
      <c r="G102" s="1" t="s">
        <v>20</v>
      </c>
      <c r="H102" s="3">
        <v>28</v>
      </c>
      <c r="I102" s="3">
        <f>DAY(Production_Dataset[[#This Row],[ProductionDate]])</f>
        <v>29</v>
      </c>
      <c r="J102" s="3">
        <f>MONTH(Production_Dataset[[#This Row],[ProductionDate]])</f>
        <v>6</v>
      </c>
      <c r="K102" s="3">
        <f>YEAR(Production_Dataset[[#This Row],[ProductionDate]])</f>
        <v>2024</v>
      </c>
      <c r="L102" s="4">
        <f>Production_Dataset[[#This Row],[TotalCost]]/Production_Dataset[[#This Row],[UnitsProduced]]</f>
        <v>172</v>
      </c>
    </row>
    <row r="103" spans="1:12" ht="16.5" x14ac:dyDescent="0.3">
      <c r="A103" s="6">
        <v>45472</v>
      </c>
      <c r="B103" s="1" t="s">
        <v>8</v>
      </c>
      <c r="C103" s="1" t="s">
        <v>23</v>
      </c>
      <c r="D103" s="1" t="s">
        <v>10</v>
      </c>
      <c r="E103" s="3">
        <v>435</v>
      </c>
      <c r="F103" s="3">
        <v>64090</v>
      </c>
      <c r="G103" s="1" t="s">
        <v>11</v>
      </c>
      <c r="H103" s="3">
        <v>25</v>
      </c>
      <c r="I103" s="3">
        <f>DAY(Production_Dataset[[#This Row],[ProductionDate]])</f>
        <v>29</v>
      </c>
      <c r="J103" s="3">
        <f>MONTH(Production_Dataset[[#This Row],[ProductionDate]])</f>
        <v>6</v>
      </c>
      <c r="K103" s="3">
        <f>YEAR(Production_Dataset[[#This Row],[ProductionDate]])</f>
        <v>2024</v>
      </c>
      <c r="L103" s="4">
        <f>Production_Dataset[[#This Row],[TotalCost]]/Production_Dataset[[#This Row],[UnitsProduced]]</f>
        <v>147.33333333333334</v>
      </c>
    </row>
    <row r="104" spans="1:12" ht="16.5" x14ac:dyDescent="0.3">
      <c r="A104" s="6">
        <v>45478</v>
      </c>
      <c r="B104" s="1" t="s">
        <v>12</v>
      </c>
      <c r="C104" s="1" t="s">
        <v>13</v>
      </c>
      <c r="D104" s="1" t="s">
        <v>24</v>
      </c>
      <c r="E104" s="3">
        <v>115</v>
      </c>
      <c r="F104" s="3">
        <v>34804</v>
      </c>
      <c r="G104" s="1" t="s">
        <v>11</v>
      </c>
      <c r="H104" s="3">
        <v>42</v>
      </c>
      <c r="I104" s="3">
        <f>DAY(Production_Dataset[[#This Row],[ProductionDate]])</f>
        <v>5</v>
      </c>
      <c r="J104" s="3">
        <f>MONTH(Production_Dataset[[#This Row],[ProductionDate]])</f>
        <v>7</v>
      </c>
      <c r="K104" s="3">
        <f>YEAR(Production_Dataset[[#This Row],[ProductionDate]])</f>
        <v>2024</v>
      </c>
      <c r="L104" s="4">
        <f>Production_Dataset[[#This Row],[TotalCost]]/Production_Dataset[[#This Row],[UnitsProduced]]</f>
        <v>302.64347826086959</v>
      </c>
    </row>
    <row r="105" spans="1:12" ht="16.5" x14ac:dyDescent="0.3">
      <c r="A105" s="6">
        <v>45489</v>
      </c>
      <c r="B105" s="1" t="s">
        <v>8</v>
      </c>
      <c r="C105" s="1" t="s">
        <v>28</v>
      </c>
      <c r="D105" s="1" t="s">
        <v>14</v>
      </c>
      <c r="E105" s="3">
        <v>248</v>
      </c>
      <c r="F105" s="3">
        <v>12870</v>
      </c>
      <c r="G105" s="1" t="s">
        <v>11</v>
      </c>
      <c r="H105" s="3">
        <v>36</v>
      </c>
      <c r="I105" s="3">
        <f>DAY(Production_Dataset[[#This Row],[ProductionDate]])</f>
        <v>16</v>
      </c>
      <c r="J105" s="3">
        <f>MONTH(Production_Dataset[[#This Row],[ProductionDate]])</f>
        <v>7</v>
      </c>
      <c r="K105" s="3">
        <f>YEAR(Production_Dataset[[#This Row],[ProductionDate]])</f>
        <v>2024</v>
      </c>
      <c r="L105" s="4">
        <f>Production_Dataset[[#This Row],[TotalCost]]/Production_Dataset[[#This Row],[UnitsProduced]]</f>
        <v>51.895161290322584</v>
      </c>
    </row>
    <row r="106" spans="1:12" ht="16.5" x14ac:dyDescent="0.3">
      <c r="A106" s="6">
        <v>45497</v>
      </c>
      <c r="B106" s="1" t="s">
        <v>25</v>
      </c>
      <c r="C106" s="1" t="s">
        <v>9</v>
      </c>
      <c r="D106" s="1" t="s">
        <v>14</v>
      </c>
      <c r="E106" s="3">
        <v>376</v>
      </c>
      <c r="F106" s="3">
        <v>679</v>
      </c>
      <c r="G106" s="1" t="s">
        <v>11</v>
      </c>
      <c r="H106" s="3">
        <v>26</v>
      </c>
      <c r="I106" s="3">
        <f>DAY(Production_Dataset[[#This Row],[ProductionDate]])</f>
        <v>24</v>
      </c>
      <c r="J106" s="3">
        <f>MONTH(Production_Dataset[[#This Row],[ProductionDate]])</f>
        <v>7</v>
      </c>
      <c r="K106" s="3">
        <f>YEAR(Production_Dataset[[#This Row],[ProductionDate]])</f>
        <v>2024</v>
      </c>
      <c r="L106" s="4">
        <f>Production_Dataset[[#This Row],[TotalCost]]/Production_Dataset[[#This Row],[UnitsProduced]]</f>
        <v>1.8058510638297873</v>
      </c>
    </row>
    <row r="107" spans="1:12" ht="16.5" x14ac:dyDescent="0.3">
      <c r="A107" s="6">
        <v>45497</v>
      </c>
      <c r="B107" s="1" t="s">
        <v>8</v>
      </c>
      <c r="C107" s="1" t="s">
        <v>9</v>
      </c>
      <c r="D107" s="1" t="s">
        <v>10</v>
      </c>
      <c r="E107" s="3">
        <v>319</v>
      </c>
      <c r="F107" s="3">
        <v>4221</v>
      </c>
      <c r="G107" s="1" t="s">
        <v>20</v>
      </c>
      <c r="H107" s="3">
        <v>26</v>
      </c>
      <c r="I107" s="3">
        <f>DAY(Production_Dataset[[#This Row],[ProductionDate]])</f>
        <v>24</v>
      </c>
      <c r="J107" s="3">
        <f>MONTH(Production_Dataset[[#This Row],[ProductionDate]])</f>
        <v>7</v>
      </c>
      <c r="K107" s="3">
        <f>YEAR(Production_Dataset[[#This Row],[ProductionDate]])</f>
        <v>2024</v>
      </c>
      <c r="L107" s="4">
        <f>Production_Dataset[[#This Row],[TotalCost]]/Production_Dataset[[#This Row],[UnitsProduced]]</f>
        <v>13.231974921630094</v>
      </c>
    </row>
    <row r="108" spans="1:12" ht="16.5" x14ac:dyDescent="0.3">
      <c r="A108" s="6">
        <v>45504</v>
      </c>
      <c r="B108" s="1" t="s">
        <v>8</v>
      </c>
      <c r="C108" s="1" t="s">
        <v>28</v>
      </c>
      <c r="D108" s="1" t="s">
        <v>19</v>
      </c>
      <c r="E108" s="3">
        <v>478</v>
      </c>
      <c r="F108" s="3">
        <v>76076</v>
      </c>
      <c r="G108" s="1" t="s">
        <v>20</v>
      </c>
      <c r="H108" s="3">
        <v>36</v>
      </c>
      <c r="I108" s="3">
        <f>DAY(Production_Dataset[[#This Row],[ProductionDate]])</f>
        <v>31</v>
      </c>
      <c r="J108" s="3">
        <f>MONTH(Production_Dataset[[#This Row],[ProductionDate]])</f>
        <v>7</v>
      </c>
      <c r="K108" s="3">
        <f>YEAR(Production_Dataset[[#This Row],[ProductionDate]])</f>
        <v>2024</v>
      </c>
      <c r="L108" s="4">
        <f>Production_Dataset[[#This Row],[TotalCost]]/Production_Dataset[[#This Row],[UnitsProduced]]</f>
        <v>159.15481171548117</v>
      </c>
    </row>
    <row r="109" spans="1:12" ht="16.5" x14ac:dyDescent="0.3">
      <c r="A109" s="6">
        <v>45506</v>
      </c>
      <c r="B109" s="1" t="s">
        <v>12</v>
      </c>
      <c r="C109" s="1" t="s">
        <v>13</v>
      </c>
      <c r="D109" s="1" t="s">
        <v>19</v>
      </c>
      <c r="E109" s="3">
        <v>265</v>
      </c>
      <c r="F109" s="3">
        <v>12320</v>
      </c>
      <c r="G109" s="1" t="s">
        <v>11</v>
      </c>
      <c r="H109" s="3">
        <v>42</v>
      </c>
      <c r="I109" s="3">
        <f>DAY(Production_Dataset[[#This Row],[ProductionDate]])</f>
        <v>2</v>
      </c>
      <c r="J109" s="3">
        <f>MONTH(Production_Dataset[[#This Row],[ProductionDate]])</f>
        <v>8</v>
      </c>
      <c r="K109" s="3">
        <f>YEAR(Production_Dataset[[#This Row],[ProductionDate]])</f>
        <v>2024</v>
      </c>
      <c r="L109" s="4">
        <f>Production_Dataset[[#This Row],[TotalCost]]/Production_Dataset[[#This Row],[UnitsProduced]]</f>
        <v>46.490566037735846</v>
      </c>
    </row>
    <row r="110" spans="1:12" ht="16.5" x14ac:dyDescent="0.3">
      <c r="A110" s="6">
        <v>45508</v>
      </c>
      <c r="B110" s="1" t="s">
        <v>12</v>
      </c>
      <c r="C110" s="1" t="s">
        <v>13</v>
      </c>
      <c r="D110" s="1" t="s">
        <v>14</v>
      </c>
      <c r="E110" s="3">
        <v>396</v>
      </c>
      <c r="F110" s="3">
        <v>38480</v>
      </c>
      <c r="G110" s="1" t="s">
        <v>11</v>
      </c>
      <c r="H110" s="3">
        <v>42</v>
      </c>
      <c r="I110" s="3">
        <f>DAY(Production_Dataset[[#This Row],[ProductionDate]])</f>
        <v>4</v>
      </c>
      <c r="J110" s="3">
        <f>MONTH(Production_Dataset[[#This Row],[ProductionDate]])</f>
        <v>8</v>
      </c>
      <c r="K110" s="3">
        <f>YEAR(Production_Dataset[[#This Row],[ProductionDate]])</f>
        <v>2024</v>
      </c>
      <c r="L110" s="4">
        <f>Production_Dataset[[#This Row],[TotalCost]]/Production_Dataset[[#This Row],[UnitsProduced]]</f>
        <v>97.171717171717177</v>
      </c>
    </row>
    <row r="111" spans="1:12" ht="16.5" x14ac:dyDescent="0.3">
      <c r="A111" s="6">
        <v>45510</v>
      </c>
      <c r="B111" s="1" t="s">
        <v>12</v>
      </c>
      <c r="C111" s="1" t="s">
        <v>26</v>
      </c>
      <c r="D111" s="1" t="s">
        <v>14</v>
      </c>
      <c r="E111" s="3">
        <v>429</v>
      </c>
      <c r="F111" s="3">
        <v>58208</v>
      </c>
      <c r="G111" s="1" t="s">
        <v>20</v>
      </c>
      <c r="H111" s="3">
        <v>28</v>
      </c>
      <c r="I111" s="3">
        <f>DAY(Production_Dataset[[#This Row],[ProductionDate]])</f>
        <v>6</v>
      </c>
      <c r="J111" s="3">
        <f>MONTH(Production_Dataset[[#This Row],[ProductionDate]])</f>
        <v>8</v>
      </c>
      <c r="K111" s="3">
        <f>YEAR(Production_Dataset[[#This Row],[ProductionDate]])</f>
        <v>2024</v>
      </c>
      <c r="L111" s="4">
        <f>Production_Dataset[[#This Row],[TotalCost]]/Production_Dataset[[#This Row],[UnitsProduced]]</f>
        <v>135.68298368298369</v>
      </c>
    </row>
    <row r="112" spans="1:12" ht="16.5" x14ac:dyDescent="0.3">
      <c r="A112" s="6">
        <v>45510</v>
      </c>
      <c r="B112" s="1" t="s">
        <v>25</v>
      </c>
      <c r="C112" s="1" t="s">
        <v>23</v>
      </c>
      <c r="D112" s="1" t="s">
        <v>14</v>
      </c>
      <c r="E112" s="3">
        <v>305</v>
      </c>
      <c r="F112" s="3">
        <v>3186</v>
      </c>
      <c r="G112" s="1" t="s">
        <v>11</v>
      </c>
      <c r="H112" s="3">
        <v>25</v>
      </c>
      <c r="I112" s="3">
        <f>DAY(Production_Dataset[[#This Row],[ProductionDate]])</f>
        <v>6</v>
      </c>
      <c r="J112" s="3">
        <f>MONTH(Production_Dataset[[#This Row],[ProductionDate]])</f>
        <v>8</v>
      </c>
      <c r="K112" s="3">
        <f>YEAR(Production_Dataset[[#This Row],[ProductionDate]])</f>
        <v>2024</v>
      </c>
      <c r="L112" s="4">
        <f>Production_Dataset[[#This Row],[TotalCost]]/Production_Dataset[[#This Row],[UnitsProduced]]</f>
        <v>10.445901639344262</v>
      </c>
    </row>
    <row r="113" spans="1:12" ht="16.5" x14ac:dyDescent="0.3">
      <c r="A113" s="6">
        <v>45511</v>
      </c>
      <c r="B113" s="1" t="s">
        <v>12</v>
      </c>
      <c r="C113" s="1" t="s">
        <v>13</v>
      </c>
      <c r="D113" s="1" t="s">
        <v>10</v>
      </c>
      <c r="E113" s="3">
        <v>422</v>
      </c>
      <c r="F113" s="3">
        <v>13490</v>
      </c>
      <c r="G113" s="1" t="s">
        <v>11</v>
      </c>
      <c r="H113" s="3">
        <v>42</v>
      </c>
      <c r="I113" s="3">
        <f>DAY(Production_Dataset[[#This Row],[ProductionDate]])</f>
        <v>7</v>
      </c>
      <c r="J113" s="3">
        <f>MONTH(Production_Dataset[[#This Row],[ProductionDate]])</f>
        <v>8</v>
      </c>
      <c r="K113" s="3">
        <f>YEAR(Production_Dataset[[#This Row],[ProductionDate]])</f>
        <v>2024</v>
      </c>
      <c r="L113" s="4">
        <f>Production_Dataset[[#This Row],[TotalCost]]/Production_Dataset[[#This Row],[UnitsProduced]]</f>
        <v>31.966824644549764</v>
      </c>
    </row>
    <row r="114" spans="1:12" ht="16.5" x14ac:dyDescent="0.3">
      <c r="A114" s="6">
        <v>45520</v>
      </c>
      <c r="B114" s="1" t="s">
        <v>8</v>
      </c>
      <c r="C114" s="1" t="s">
        <v>18</v>
      </c>
      <c r="D114" s="1" t="s">
        <v>14</v>
      </c>
      <c r="E114" s="3">
        <v>90</v>
      </c>
      <c r="F114" s="3">
        <v>42328</v>
      </c>
      <c r="G114" s="1" t="s">
        <v>11</v>
      </c>
      <c r="H114" s="3">
        <v>28</v>
      </c>
      <c r="I114" s="3">
        <f>DAY(Production_Dataset[[#This Row],[ProductionDate]])</f>
        <v>16</v>
      </c>
      <c r="J114" s="3">
        <f>MONTH(Production_Dataset[[#This Row],[ProductionDate]])</f>
        <v>8</v>
      </c>
      <c r="K114" s="3">
        <f>YEAR(Production_Dataset[[#This Row],[ProductionDate]])</f>
        <v>2024</v>
      </c>
      <c r="L114" s="4">
        <f>Production_Dataset[[#This Row],[TotalCost]]/Production_Dataset[[#This Row],[UnitsProduced]]</f>
        <v>470.31111111111113</v>
      </c>
    </row>
    <row r="115" spans="1:12" ht="16.5" x14ac:dyDescent="0.3">
      <c r="A115" s="6">
        <v>45521</v>
      </c>
      <c r="B115" s="1" t="s">
        <v>8</v>
      </c>
      <c r="C115" s="1" t="s">
        <v>13</v>
      </c>
      <c r="D115" s="1" t="s">
        <v>24</v>
      </c>
      <c r="E115" s="3">
        <v>306</v>
      </c>
      <c r="F115" s="3">
        <v>679</v>
      </c>
      <c r="G115" s="1" t="s">
        <v>11</v>
      </c>
      <c r="H115" s="3">
        <v>42</v>
      </c>
      <c r="I115" s="3">
        <f>DAY(Production_Dataset[[#This Row],[ProductionDate]])</f>
        <v>17</v>
      </c>
      <c r="J115" s="3">
        <f>MONTH(Production_Dataset[[#This Row],[ProductionDate]])</f>
        <v>8</v>
      </c>
      <c r="K115" s="3">
        <f>YEAR(Production_Dataset[[#This Row],[ProductionDate]])</f>
        <v>2024</v>
      </c>
      <c r="L115" s="4">
        <f>Production_Dataset[[#This Row],[TotalCost]]/Production_Dataset[[#This Row],[UnitsProduced]]</f>
        <v>2.2189542483660132</v>
      </c>
    </row>
    <row r="116" spans="1:12" ht="16.5" x14ac:dyDescent="0.3">
      <c r="A116" s="6">
        <v>45527</v>
      </c>
      <c r="B116" s="1" t="s">
        <v>25</v>
      </c>
      <c r="C116" s="1" t="s">
        <v>16</v>
      </c>
      <c r="D116" s="1" t="s">
        <v>14</v>
      </c>
      <c r="E116" s="3">
        <v>62</v>
      </c>
      <c r="F116" s="3">
        <v>31500</v>
      </c>
      <c r="G116" s="1" t="s">
        <v>20</v>
      </c>
      <c r="H116" s="3">
        <v>25</v>
      </c>
      <c r="I116" s="3">
        <f>DAY(Production_Dataset[[#This Row],[ProductionDate]])</f>
        <v>23</v>
      </c>
      <c r="J116" s="3">
        <f>MONTH(Production_Dataset[[#This Row],[ProductionDate]])</f>
        <v>8</v>
      </c>
      <c r="K116" s="3">
        <f>YEAR(Production_Dataset[[#This Row],[ProductionDate]])</f>
        <v>2024</v>
      </c>
      <c r="L116" s="4">
        <f>Production_Dataset[[#This Row],[TotalCost]]/Production_Dataset[[#This Row],[UnitsProduced]]</f>
        <v>508.06451612903226</v>
      </c>
    </row>
    <row r="117" spans="1:12" ht="16.5" x14ac:dyDescent="0.3">
      <c r="A117" s="6">
        <v>45530</v>
      </c>
      <c r="B117" s="1" t="s">
        <v>12</v>
      </c>
      <c r="C117" s="1" t="s">
        <v>13</v>
      </c>
      <c r="D117" s="1" t="s">
        <v>14</v>
      </c>
      <c r="E117" s="3">
        <v>406</v>
      </c>
      <c r="F117" s="3">
        <v>47880</v>
      </c>
      <c r="G117" s="1" t="s">
        <v>20</v>
      </c>
      <c r="H117" s="3">
        <v>42</v>
      </c>
      <c r="I117" s="3">
        <f>DAY(Production_Dataset[[#This Row],[ProductionDate]])</f>
        <v>26</v>
      </c>
      <c r="J117" s="3">
        <f>MONTH(Production_Dataset[[#This Row],[ProductionDate]])</f>
        <v>8</v>
      </c>
      <c r="K117" s="3">
        <f>YEAR(Production_Dataset[[#This Row],[ProductionDate]])</f>
        <v>2024</v>
      </c>
      <c r="L117" s="4">
        <f>Production_Dataset[[#This Row],[TotalCost]]/Production_Dataset[[#This Row],[UnitsProduced]]</f>
        <v>117.93103448275862</v>
      </c>
    </row>
    <row r="118" spans="1:12" ht="16.5" x14ac:dyDescent="0.3">
      <c r="A118" s="6">
        <v>45532</v>
      </c>
      <c r="B118" s="1" t="s">
        <v>25</v>
      </c>
      <c r="C118" s="1" t="s">
        <v>28</v>
      </c>
      <c r="D118" s="1" t="s">
        <v>24</v>
      </c>
      <c r="E118" s="3">
        <v>183</v>
      </c>
      <c r="F118" s="3">
        <v>679</v>
      </c>
      <c r="G118" s="1" t="s">
        <v>20</v>
      </c>
      <c r="H118" s="3">
        <v>36</v>
      </c>
      <c r="I118" s="3">
        <f>DAY(Production_Dataset[[#This Row],[ProductionDate]])</f>
        <v>28</v>
      </c>
      <c r="J118" s="3">
        <f>MONTH(Production_Dataset[[#This Row],[ProductionDate]])</f>
        <v>8</v>
      </c>
      <c r="K118" s="3">
        <f>YEAR(Production_Dataset[[#This Row],[ProductionDate]])</f>
        <v>2024</v>
      </c>
      <c r="L118" s="4">
        <f>Production_Dataset[[#This Row],[TotalCost]]/Production_Dataset[[#This Row],[UnitsProduced]]</f>
        <v>3.7103825136612021</v>
      </c>
    </row>
    <row r="119" spans="1:12" ht="16.5" x14ac:dyDescent="0.3">
      <c r="A119" s="6">
        <v>45543</v>
      </c>
      <c r="B119" s="1" t="s">
        <v>8</v>
      </c>
      <c r="C119" s="1" t="s">
        <v>13</v>
      </c>
      <c r="D119" s="1" t="s">
        <v>10</v>
      </c>
      <c r="E119" s="3">
        <v>369</v>
      </c>
      <c r="F119" s="3">
        <v>5246</v>
      </c>
      <c r="G119" s="1" t="s">
        <v>20</v>
      </c>
      <c r="H119" s="3">
        <v>42</v>
      </c>
      <c r="I119" s="3">
        <f>DAY(Production_Dataset[[#This Row],[ProductionDate]])</f>
        <v>8</v>
      </c>
      <c r="J119" s="3">
        <f>MONTH(Production_Dataset[[#This Row],[ProductionDate]])</f>
        <v>9</v>
      </c>
      <c r="K119" s="3">
        <f>YEAR(Production_Dataset[[#This Row],[ProductionDate]])</f>
        <v>2024</v>
      </c>
      <c r="L119" s="4">
        <f>Production_Dataset[[#This Row],[TotalCost]]/Production_Dataset[[#This Row],[UnitsProduced]]</f>
        <v>14.21680216802168</v>
      </c>
    </row>
    <row r="120" spans="1:12" ht="16.5" x14ac:dyDescent="0.3">
      <c r="A120" s="6">
        <v>45544</v>
      </c>
      <c r="B120" s="1" t="s">
        <v>25</v>
      </c>
      <c r="C120" s="1" t="s">
        <v>13</v>
      </c>
      <c r="D120" s="1" t="s">
        <v>19</v>
      </c>
      <c r="E120" s="3">
        <v>519</v>
      </c>
      <c r="F120" s="3">
        <v>45312</v>
      </c>
      <c r="G120" s="1" t="s">
        <v>20</v>
      </c>
      <c r="H120" s="3">
        <v>42</v>
      </c>
      <c r="I120" s="3">
        <f>DAY(Production_Dataset[[#This Row],[ProductionDate]])</f>
        <v>9</v>
      </c>
      <c r="J120" s="3">
        <f>MONTH(Production_Dataset[[#This Row],[ProductionDate]])</f>
        <v>9</v>
      </c>
      <c r="K120" s="3">
        <f>YEAR(Production_Dataset[[#This Row],[ProductionDate]])</f>
        <v>2024</v>
      </c>
      <c r="L120" s="4">
        <f>Production_Dataset[[#This Row],[TotalCost]]/Production_Dataset[[#This Row],[UnitsProduced]]</f>
        <v>87.306358381502889</v>
      </c>
    </row>
    <row r="121" spans="1:12" ht="16.5" x14ac:dyDescent="0.3">
      <c r="A121" s="6">
        <v>45549</v>
      </c>
      <c r="B121" s="1" t="s">
        <v>22</v>
      </c>
      <c r="C121" s="1" t="s">
        <v>13</v>
      </c>
      <c r="D121" s="1" t="s">
        <v>24</v>
      </c>
      <c r="E121" s="3">
        <v>491</v>
      </c>
      <c r="F121" s="3">
        <v>59458</v>
      </c>
      <c r="G121" s="1" t="s">
        <v>20</v>
      </c>
      <c r="H121" s="3">
        <v>42</v>
      </c>
      <c r="I121" s="3">
        <f>DAY(Production_Dataset[[#This Row],[ProductionDate]])</f>
        <v>14</v>
      </c>
      <c r="J121" s="3">
        <f>MONTH(Production_Dataset[[#This Row],[ProductionDate]])</f>
        <v>9</v>
      </c>
      <c r="K121" s="3">
        <f>YEAR(Production_Dataset[[#This Row],[ProductionDate]])</f>
        <v>2024</v>
      </c>
      <c r="L121" s="4">
        <f>Production_Dataset[[#This Row],[TotalCost]]/Production_Dataset[[#This Row],[UnitsProduced]]</f>
        <v>121.09572301425662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Z28"/>
  <sheetViews>
    <sheetView topLeftCell="H2" workbookViewId="0">
      <selection activeCell="U20" sqref="U20"/>
    </sheetView>
  </sheetViews>
  <sheetFormatPr defaultRowHeight="15" x14ac:dyDescent="0.3"/>
  <cols>
    <col min="1" max="1" width="15" customWidth="1"/>
    <col min="2" max="2" width="10.5" customWidth="1"/>
    <col min="3" max="3" width="17.125" customWidth="1"/>
    <col min="4" max="4" width="19.75" customWidth="1"/>
    <col min="12" max="12" width="11.375" customWidth="1"/>
    <col min="13" max="14" width="20.875" customWidth="1"/>
    <col min="21" max="21" width="16" customWidth="1"/>
    <col min="22" max="22" width="15.875" customWidth="1"/>
    <col min="23" max="25" width="7.875" customWidth="1"/>
    <col min="26" max="26" width="11.375" customWidth="1"/>
    <col min="28" max="28" width="9.375" bestFit="1" customWidth="1"/>
    <col min="29" max="29" width="10.25" bestFit="1" customWidth="1"/>
    <col min="30" max="30" width="9.75" bestFit="1" customWidth="1"/>
    <col min="31" max="31" width="8.25" bestFit="1" customWidth="1"/>
    <col min="32" max="32" width="9.875" bestFit="1" customWidth="1"/>
  </cols>
  <sheetData>
    <row r="3" spans="1:26" ht="16.5" x14ac:dyDescent="0.3">
      <c r="U3" t="s">
        <v>61</v>
      </c>
    </row>
    <row r="4" spans="1:26" ht="17.25" x14ac:dyDescent="0.3">
      <c r="A4" t="s">
        <v>37</v>
      </c>
      <c r="L4" s="5" t="s">
        <v>57</v>
      </c>
    </row>
    <row r="5" spans="1:26" ht="16.5" x14ac:dyDescent="0.3">
      <c r="U5" s="2" t="s">
        <v>38</v>
      </c>
      <c r="V5" s="2" t="s">
        <v>58</v>
      </c>
    </row>
    <row r="6" spans="1:26" ht="16.5" x14ac:dyDescent="0.3">
      <c r="A6" s="2" t="s">
        <v>1</v>
      </c>
      <c r="B6" t="s">
        <v>35</v>
      </c>
      <c r="C6" t="s">
        <v>36</v>
      </c>
      <c r="L6" s="2" t="s">
        <v>29</v>
      </c>
      <c r="M6" t="s">
        <v>34</v>
      </c>
      <c r="U6" s="2" t="s">
        <v>1</v>
      </c>
      <c r="V6" t="s">
        <v>25</v>
      </c>
      <c r="W6" t="s">
        <v>8</v>
      </c>
      <c r="X6" t="s">
        <v>22</v>
      </c>
      <c r="Y6" t="s">
        <v>12</v>
      </c>
      <c r="Z6" t="s">
        <v>33</v>
      </c>
    </row>
    <row r="7" spans="1:26" ht="16.5" x14ac:dyDescent="0.3">
      <c r="A7" s="3" t="s">
        <v>25</v>
      </c>
      <c r="B7" s="1">
        <v>4883</v>
      </c>
      <c r="C7" s="1">
        <v>19</v>
      </c>
      <c r="L7" s="3" t="s">
        <v>43</v>
      </c>
      <c r="M7" s="1">
        <v>11171</v>
      </c>
      <c r="U7" s="3" t="s">
        <v>9</v>
      </c>
      <c r="V7" s="1">
        <v>32093</v>
      </c>
      <c r="W7" s="1">
        <v>86139</v>
      </c>
      <c r="X7" s="1">
        <v>79415</v>
      </c>
      <c r="Y7" s="1">
        <v>239726</v>
      </c>
      <c r="Z7" s="1">
        <v>437373</v>
      </c>
    </row>
    <row r="8" spans="1:26" ht="16.5" x14ac:dyDescent="0.3">
      <c r="A8" s="3" t="s">
        <v>8</v>
      </c>
      <c r="B8" s="1">
        <v>8037</v>
      </c>
      <c r="C8" s="1">
        <v>28</v>
      </c>
      <c r="L8" s="3" t="s">
        <v>44</v>
      </c>
      <c r="M8" s="1">
        <v>23556</v>
      </c>
      <c r="U8" s="3" t="s">
        <v>23</v>
      </c>
      <c r="V8" s="1">
        <v>19926</v>
      </c>
      <c r="W8" s="1">
        <v>150567</v>
      </c>
      <c r="X8" s="1">
        <v>67837</v>
      </c>
      <c r="Y8" s="1">
        <v>83639</v>
      </c>
      <c r="Z8" s="1">
        <v>321969</v>
      </c>
    </row>
    <row r="9" spans="1:26" ht="16.5" x14ac:dyDescent="0.3">
      <c r="A9" s="3" t="s">
        <v>22</v>
      </c>
      <c r="B9" s="1">
        <v>5284</v>
      </c>
      <c r="C9" s="1">
        <v>18</v>
      </c>
      <c r="L9" s="3" t="s">
        <v>33</v>
      </c>
      <c r="M9" s="1">
        <v>34727</v>
      </c>
      <c r="U9" s="3" t="s">
        <v>13</v>
      </c>
      <c r="V9" s="1">
        <v>90827</v>
      </c>
      <c r="W9" s="1">
        <v>192027</v>
      </c>
      <c r="X9" s="1">
        <v>220323</v>
      </c>
      <c r="Y9" s="1">
        <v>552229</v>
      </c>
      <c r="Z9" s="1">
        <v>1055406</v>
      </c>
    </row>
    <row r="10" spans="1:26" ht="16.5" x14ac:dyDescent="0.3">
      <c r="A10" s="3" t="s">
        <v>12</v>
      </c>
      <c r="B10" s="1">
        <v>16523</v>
      </c>
      <c r="C10" s="1">
        <v>55</v>
      </c>
      <c r="M10">
        <f>SUM(M7:M8)</f>
        <v>34727</v>
      </c>
      <c r="U10" s="3" t="s">
        <v>33</v>
      </c>
      <c r="V10" s="1">
        <v>142846</v>
      </c>
      <c r="W10" s="1">
        <v>428733</v>
      </c>
      <c r="X10" s="1">
        <v>367575</v>
      </c>
      <c r="Y10" s="1">
        <v>875594</v>
      </c>
      <c r="Z10" s="1">
        <v>1814748</v>
      </c>
    </row>
    <row r="11" spans="1:26" ht="16.5" x14ac:dyDescent="0.3">
      <c r="A11" s="3" t="s">
        <v>33</v>
      </c>
      <c r="B11" s="1">
        <v>34727</v>
      </c>
      <c r="C11" s="1">
        <v>120</v>
      </c>
    </row>
    <row r="13" spans="1:26" ht="17.25" x14ac:dyDescent="0.3">
      <c r="L13" s="5" t="s">
        <v>42</v>
      </c>
    </row>
    <row r="14" spans="1:26" ht="16.5" x14ac:dyDescent="0.3">
      <c r="U14" t="s">
        <v>59</v>
      </c>
    </row>
    <row r="15" spans="1:26" ht="16.5" x14ac:dyDescent="0.3">
      <c r="A15" t="s">
        <v>41</v>
      </c>
      <c r="L15" s="2" t="s">
        <v>30</v>
      </c>
      <c r="M15" t="s">
        <v>38</v>
      </c>
      <c r="N15" t="s">
        <v>34</v>
      </c>
      <c r="U15">
        <f>M10</f>
        <v>34727</v>
      </c>
    </row>
    <row r="16" spans="1:26" ht="16.5" x14ac:dyDescent="0.3">
      <c r="L16" s="3" t="s">
        <v>46</v>
      </c>
      <c r="M16" s="1">
        <v>457135</v>
      </c>
      <c r="N16" s="1">
        <v>3026</v>
      </c>
    </row>
    <row r="17" spans="1:21" ht="16.5" x14ac:dyDescent="0.3">
      <c r="A17" s="2" t="s">
        <v>62</v>
      </c>
      <c r="B17" t="s">
        <v>36</v>
      </c>
      <c r="C17" t="s">
        <v>40</v>
      </c>
      <c r="D17" t="s">
        <v>39</v>
      </c>
      <c r="L17" s="3" t="s">
        <v>47</v>
      </c>
      <c r="M17" s="1">
        <v>460405</v>
      </c>
      <c r="N17" s="1">
        <v>4127</v>
      </c>
      <c r="U17" t="s">
        <v>60</v>
      </c>
    </row>
    <row r="18" spans="1:21" ht="16.5" x14ac:dyDescent="0.3">
      <c r="A18" s="3" t="s">
        <v>14</v>
      </c>
      <c r="B18" s="1">
        <v>46</v>
      </c>
      <c r="C18" s="1">
        <v>1152805</v>
      </c>
      <c r="D18" s="1">
        <v>25060.978260869564</v>
      </c>
      <c r="L18" s="3" t="s">
        <v>48</v>
      </c>
      <c r="M18" s="1">
        <v>304427</v>
      </c>
      <c r="N18" s="1">
        <v>3875</v>
      </c>
      <c r="U18">
        <f>C24</f>
        <v>3371078</v>
      </c>
    </row>
    <row r="19" spans="1:21" ht="16.5" x14ac:dyDescent="0.3">
      <c r="A19" s="3" t="s">
        <v>10</v>
      </c>
      <c r="B19" s="1">
        <v>25</v>
      </c>
      <c r="C19" s="1">
        <v>604575</v>
      </c>
      <c r="D19" s="1">
        <v>24183</v>
      </c>
      <c r="L19" s="3" t="s">
        <v>49</v>
      </c>
      <c r="M19" s="1">
        <v>197142</v>
      </c>
      <c r="N19" s="1">
        <v>1528</v>
      </c>
    </row>
    <row r="20" spans="1:21" ht="16.5" x14ac:dyDescent="0.3">
      <c r="A20" s="3" t="s">
        <v>24</v>
      </c>
      <c r="B20" s="1">
        <v>19</v>
      </c>
      <c r="C20" s="1">
        <v>703282</v>
      </c>
      <c r="D20" s="1">
        <v>37014.84210526316</v>
      </c>
      <c r="L20" s="3" t="s">
        <v>50</v>
      </c>
      <c r="M20" s="1">
        <v>129897</v>
      </c>
      <c r="N20" s="1">
        <v>1684</v>
      </c>
    </row>
    <row r="21" spans="1:21" ht="16.5" x14ac:dyDescent="0.3">
      <c r="A21" s="3" t="s">
        <v>19</v>
      </c>
      <c r="B21" s="1">
        <v>30</v>
      </c>
      <c r="C21" s="1">
        <v>910416</v>
      </c>
      <c r="D21" s="1">
        <v>30347.200000000001</v>
      </c>
      <c r="L21" s="3" t="s">
        <v>51</v>
      </c>
      <c r="M21" s="1">
        <v>371433</v>
      </c>
      <c r="N21" s="1">
        <v>3537</v>
      </c>
    </row>
    <row r="22" spans="1:21" ht="16.5" x14ac:dyDescent="0.3">
      <c r="A22" s="3" t="s">
        <v>33</v>
      </c>
      <c r="B22" s="1">
        <v>120</v>
      </c>
      <c r="C22" s="1">
        <v>3371078</v>
      </c>
      <c r="D22" s="1">
        <v>28092.316666666666</v>
      </c>
      <c r="L22" s="3" t="s">
        <v>52</v>
      </c>
      <c r="M22" s="1">
        <v>128650</v>
      </c>
      <c r="N22" s="1">
        <v>1536</v>
      </c>
    </row>
    <row r="23" spans="1:21" ht="16.5" x14ac:dyDescent="0.3">
      <c r="L23" s="3" t="s">
        <v>53</v>
      </c>
      <c r="M23" s="1">
        <v>248750</v>
      </c>
      <c r="N23" s="1">
        <v>2864</v>
      </c>
    </row>
    <row r="24" spans="1:21" ht="16.5" x14ac:dyDescent="0.3">
      <c r="C24">
        <f>SUM(C18:C21)</f>
        <v>3371078</v>
      </c>
      <c r="L24" s="3" t="s">
        <v>45</v>
      </c>
      <c r="M24" s="1">
        <v>177870</v>
      </c>
      <c r="N24" s="1">
        <v>2150</v>
      </c>
    </row>
    <row r="25" spans="1:21" ht="16.5" x14ac:dyDescent="0.3">
      <c r="L25" s="3" t="s">
        <v>54</v>
      </c>
      <c r="M25" s="1">
        <v>344391</v>
      </c>
      <c r="N25" s="1">
        <v>3103</v>
      </c>
    </row>
    <row r="26" spans="1:21" ht="16.5" x14ac:dyDescent="0.3">
      <c r="L26" s="3" t="s">
        <v>55</v>
      </c>
      <c r="M26" s="1">
        <v>442862</v>
      </c>
      <c r="N26" s="1">
        <v>4803</v>
      </c>
    </row>
    <row r="27" spans="1:21" ht="16.5" x14ac:dyDescent="0.3">
      <c r="L27" s="3" t="s">
        <v>56</v>
      </c>
      <c r="M27" s="1">
        <v>108116</v>
      </c>
      <c r="N27" s="1">
        <v>2494</v>
      </c>
    </row>
    <row r="28" spans="1:21" ht="16.5" x14ac:dyDescent="0.3">
      <c r="L28" s="3" t="s">
        <v>33</v>
      </c>
      <c r="M28" s="1">
        <v>3371078</v>
      </c>
      <c r="N28" s="1">
        <v>34727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B7439-E926-4F2C-9178-FBC56B4CAAAC}">
  <dimension ref="A1"/>
  <sheetViews>
    <sheetView tabSelected="1" zoomScale="80" zoomScaleNormal="80" workbookViewId="0">
      <selection activeCell="A5" sqref="A5"/>
    </sheetView>
  </sheetViews>
  <sheetFormatPr defaultRowHeight="16.5" x14ac:dyDescent="0.3"/>
  <cols>
    <col min="1" max="16384" width="9"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d 3 K o 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d 3 K 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d y q F p 8 V I I k b g E A A B Q D A A A T A B w A R m 9 y b X V s Y X M v U 2 V j d G l v b j E u b S C i G A A o o B Q A A A A A A A A A A A A A A A A A A A A A A A A A A A B 9 U V 1 r g z A U f R f 8 D 8 G 9 K I i w M f a w 4 U P R b i v r Y L S W P d Q y U n O n 0 p i M J G 6 O 4 n 9 f b B y 1 H 5 s v g X P u v e d D C Z k q O U N z 8 1 7 e 2 Z Z t y Q I L I O j C e R G c 1 G Y g x g p L U A 4 K E Q V l W 0 h / c 1 6 L D D Q y b j K g w S s X m z X n G / e + p B B E n C l g S r p O d J s u J A i Z x u P p N I 3 5 F 6 M c E 5 n u t t w Y y 2 L N s S C I a A l 0 5 Q U N l Y 3 j + Y j V l P p I i R o 8 3 w i e c / Q 2 L 8 D 4 M n a 2 y 4 m C K j z n 3 X 8 q G Q k d s 7 B q l x 2 + G p 6 u u N K 5 H w E T b b c 7 m e C 1 j t I z P e 7 + 4 8 J H y 3 5 4 R O k 8 w x Q L G X Y J V v s I U Y F Z r m W S 7 w / Y a y Q C M / n O R R V x W l e s I 3 u l Q 1 P + d j u Q n 8 R a c s L U z X X Q b b Q + G r L a G 2 h e a a Y r 1 9 A z y D X 1 C y t o 1 A 5 + x g z n I E 7 w / t r O 7 D G 3 Y K W S Z g D I q Z G E K 0 w j L t U p 9 Q C M n B F L d F N o l M P h Q r v v b g Y V / 9 R t m J I G v 8 g Q P e w e l e w f V d Z 6 t l W y v 2 7 e / Q B Q S w E C L Q A U A A I A C A B 3 c q h a S 0 D A 4 6 Q A A A D 2 A A A A E g A A A A A A A A A A A A A A A A A A A A A A Q 2 9 u Z m l n L 1 B h Y 2 t h Z 2 U u e G 1 s U E s B A i 0 A F A A C A A g A d 3 K o W g / K 6 a u k A A A A 6 Q A A A B M A A A A A A A A A A A A A A A A A 8 A A A A F t D b 2 5 0 Z W 5 0 X 1 R 5 c G V z X S 5 4 b W x Q S w E C L Q A U A A I A C A B 3 c q h a f F S C J G 4 B A A A U A w A A E w A A A A A A A A A A A A A A A A D h 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D w A A A A A A A C w 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k d W N 0 a W 9 u J T I w R G F 0 Y X N l d D w v S X R l b V B h d G g + P C 9 J d G V t T G 9 j Y X R p b 2 4 + P F N 0 Y W J s Z U V u d H J p Z X M + P E V u d H J 5 I F R 5 c G U 9 I k l z U H J p d m F 0 Z S I g V m F s d W U 9 I m w w I i A v P j x F b n R y e S B U e X B l P S J R d W V y e U l E I i B W Y W x 1 Z T 0 i c 2 E x Y T Y 0 M j U y L T J m N T E t N D l m Y S 1 i Z j l j L T E 0 M T U x O W M 3 N G V l 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G l v b l 9 E Y X R h c 2 V 0 I i A v P j x F b n R y e S B U e X B l P S J G a W x s Z W R D b 2 1 w b G V 0 Z V J l c 3 V s d F R v V 2 9 y a 3 N o Z W V 0 I i B W Y W x 1 Z T 0 i b D E i I C 8 + P E V u d H J 5 I F R 5 c G U 9 I k F k Z G V k V G 9 E Y X R h T W 9 k Z W w i I F Z h b H V l P S J s M C I g L z 4 8 R W 5 0 c n k g V H l w Z T 0 i R m l s b E N v d W 5 0 I i B W Y W x 1 Z T 0 i b D E y M C I g L z 4 8 R W 5 0 c n k g V H l w Z T 0 i R m l s b E V y c m 9 y Q 2 9 k Z S I g V m F s d W U 9 I n N V b m t u b 3 d u I i A v P j x F b n R y e S B U e X B l P S J G a W x s R X J y b 3 J D b 3 V u d C I g V m F s d W U 9 I m w w I i A v P j x F b n R y e S B U e X B l P S J G a W x s T G F z d F V w Z G F 0 Z W Q i I F Z h b H V l P S J k M j A y N S 0 w N S 0 w O F Q w O D o 0 O T o 0 N i 4 y M T k 4 N D g 3 W i I g L z 4 8 R W 5 0 c n k g V H l w Z T 0 i R m l s b E N v b H V t b l R 5 c G V z I i B W Y W x 1 Z T 0 i c 0 N R W U d C Z 0 1 E Q m d N P S I g L z 4 8 R W 5 0 c n k g V H l w Z T 0 i R m l s b E N v b H V t b k 5 h b W V z I i B W Y W x 1 Z T 0 i c 1 s m c X V v d D t Q c m 9 k d W N 0 a W 9 u R G F 0 Z S Z x d W 9 0 O y w m c X V v d D t S Z W d p b 2 4 m c X V v d D s s J n F 1 b 3 Q 7 T W F u Y W d l c i Z x d W 9 0 O y w m c X V v d D t Q c m 9 k d W N 0 V H l w Z S Z x d W 9 0 O y w m c X V v d D t V b m l 0 c 1 B y b 2 R 1 Y 2 V k J n F 1 b 3 Q 7 L C Z x d W 9 0 O 1 R v d G F s Q 2 9 z d C Z x d W 9 0 O y w m c X V v d D t H Z W 5 k Z X I m c X V v d D s s J n F 1 b 3 Q 7 V H J 1 Z S B B Z 2 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Q c m 9 k d W N 0 a W 9 u I E R h d G F z Z X Q v Q X V 0 b 1 J l b W 9 2 Z W R D b 2 x 1 b W 5 z M S 5 7 U H J v Z H V j d G l v b k R h d G U s M H 0 m c X V v d D s s J n F 1 b 3 Q 7 U 2 V j d G l v b j E v U H J v Z H V j d G l v b i B E Y X R h c 2 V 0 L 0 F 1 d G 9 S Z W 1 v d m V k Q 2 9 s d W 1 u c z E u e 1 J l Z 2 l v b i w x f S Z x d W 9 0 O y w m c X V v d D t T Z W N 0 a W 9 u M S 9 Q c m 9 k d W N 0 a W 9 u I E R h d G F z Z X Q v Q X V 0 b 1 J l b W 9 2 Z W R D b 2 x 1 b W 5 z M S 5 7 T W F u Y W d l c i w y f S Z x d W 9 0 O y w m c X V v d D t T Z W N 0 a W 9 u M S 9 Q c m 9 k d W N 0 a W 9 u I E R h d G F z Z X Q v Q X V 0 b 1 J l b W 9 2 Z W R D b 2 x 1 b W 5 z M S 5 7 U H J v Z H V j d F R 5 c G U s M 3 0 m c X V v d D s s J n F 1 b 3 Q 7 U 2 V j d G l v b j E v U H J v Z H V j d G l v b i B E Y X R h c 2 V 0 L 0 F 1 d G 9 S Z W 1 v d m V k Q 2 9 s d W 1 u c z E u e 1 V u a X R z U H J v Z H V j Z W Q s N H 0 m c X V v d D s s J n F 1 b 3 Q 7 U 2 V j d G l v b j E v U H J v Z H V j d G l v b i B E Y X R h c 2 V 0 L 0 F 1 d G 9 S Z W 1 v d m V k Q 2 9 s d W 1 u c z E u e 1 R v d G F s Q 2 9 z d C w 1 f S Z x d W 9 0 O y w m c X V v d D t T Z W N 0 a W 9 u M S 9 Q c m 9 k d W N 0 a W 9 u I E R h d G F z Z X Q v Q X V 0 b 1 J l b W 9 2 Z W R D b 2 x 1 b W 5 z M S 5 7 R 2 V u Z G V y L D Z 9 J n F 1 b 3 Q 7 L C Z x d W 9 0 O 1 N l Y 3 R p b 2 4 x L 1 B y b 2 R 1 Y 3 R p b 2 4 g R G F 0 Y X N l d C 9 B d X R v U m V t b 3 Z l Z E N v b H V t b n M x L n t U c n V l I E F n Z S w 3 f S Z x d W 9 0 O 1 0 s J n F 1 b 3 Q 7 Q 2 9 s d W 1 u Q 2 9 1 b n Q m c X V v d D s 6 O C w m c X V v d D t L Z X l D b 2 x 1 b W 5 O Y W 1 l c y Z x d W 9 0 O z p b X S w m c X V v d D t D b 2 x 1 b W 5 J Z G V u d G l 0 a W V z J n F 1 b 3 Q 7 O l s m c X V v d D t T Z W N 0 a W 9 u M S 9 Q c m 9 k d W N 0 a W 9 u I E R h d G F z Z X Q v Q X V 0 b 1 J l b W 9 2 Z W R D b 2 x 1 b W 5 z M S 5 7 U H J v Z H V j d G l v b k R h d G U s M H 0 m c X V v d D s s J n F 1 b 3 Q 7 U 2 V j d G l v b j E v U H J v Z H V j d G l v b i B E Y X R h c 2 V 0 L 0 F 1 d G 9 S Z W 1 v d m V k Q 2 9 s d W 1 u c z E u e 1 J l Z 2 l v b i w x f S Z x d W 9 0 O y w m c X V v d D t T Z W N 0 a W 9 u M S 9 Q c m 9 k d W N 0 a W 9 u I E R h d G F z Z X Q v Q X V 0 b 1 J l b W 9 2 Z W R D b 2 x 1 b W 5 z M S 5 7 T W F u Y W d l c i w y f S Z x d W 9 0 O y w m c X V v d D t T Z W N 0 a W 9 u M S 9 Q c m 9 k d W N 0 a W 9 u I E R h d G F z Z X Q v Q X V 0 b 1 J l b W 9 2 Z W R D b 2 x 1 b W 5 z M S 5 7 U H J v Z H V j d F R 5 c G U s M 3 0 m c X V v d D s s J n F 1 b 3 Q 7 U 2 V j d G l v b j E v U H J v Z H V j d G l v b i B E Y X R h c 2 V 0 L 0 F 1 d G 9 S Z W 1 v d m V k Q 2 9 s d W 1 u c z E u e 1 V u a X R z U H J v Z H V j Z W Q s N H 0 m c X V v d D s s J n F 1 b 3 Q 7 U 2 V j d G l v b j E v U H J v Z H V j d G l v b i B E Y X R h c 2 V 0 L 0 F 1 d G 9 S Z W 1 v d m V k Q 2 9 s d W 1 u c z E u e 1 R v d G F s Q 2 9 z d C w 1 f S Z x d W 9 0 O y w m c X V v d D t T Z W N 0 a W 9 u M S 9 Q c m 9 k d W N 0 a W 9 u I E R h d G F z Z X Q v Q X V 0 b 1 J l b W 9 2 Z W R D b 2 x 1 b W 5 z M S 5 7 R 2 V u Z G V y L D Z 9 J n F 1 b 3 Q 7 L C Z x d W 9 0 O 1 N l Y 3 R p b 2 4 x L 1 B y b 2 R 1 Y 3 R p b 2 4 g R G F 0 Y X N l d C 9 B d X R v U m V t b 3 Z l Z E N v b H V t b n M x L n t U c n V l I E F n Z S w 3 f S Z x d W 9 0 O 1 0 s J n F 1 b 3 Q 7 U m V s Y X R p b 2 5 z a G l w S W 5 m b y Z x d W 9 0 O z p b X X 0 i I C 8 + P C 9 T d G F i b G V F b n R y a W V z P j w v S X R l b T 4 8 S X R l b T 4 8 S X R l b U x v Y 2 F 0 a W 9 u P j x J d G V t V H l w Z T 5 G b 3 J t d W x h P C 9 J d G V t V H l w Z T 4 8 S X R l b V B h d G g + U 2 V j d G l v b j E v U H J v Z H V j d G l v b i U y M E R h d G F z Z X Q v U 2 9 1 c m N l P C 9 J d G V t U G F 0 a D 4 8 L 0 l 0 Z W 1 M b 2 N h d G l v b j 4 8 U 3 R h Y m x l R W 5 0 c m l l c y A v P j w v S X R l b T 4 8 S X R l b T 4 8 S X R l b U x v Y 2 F 0 a W 9 u P j x J d G V t V H l w Z T 5 G b 3 J t d W x h P C 9 J d G V t V H l w Z T 4 8 S X R l b V B h d G g + U 2 V j d G l v b j E v U H J v Z H V j d G l v b i U y M E R h d G F z Z X Q v U H J v Z H V j d G l v b i U y M E R h d G F z Z X R f U 2 h l Z X Q 8 L 0 l 0 Z W 1 Q Y X R o P j w v S X R l b U x v Y 2 F 0 a W 9 u P j x T d G F i b G V F b n R y a W V z I C 8 + P C 9 J d G V t P j x J d G V t P j x J d G V t T G 9 j Y X R p b 2 4 + P E l 0 Z W 1 U e X B l P k Z v c m 1 1 b G E 8 L 0 l 0 Z W 1 U e X B l P j x J d G V t U G F 0 a D 5 T Z W N 0 a W 9 u M S 9 Q c m 9 k d W N 0 a W 9 u J T I w R G F 0 Y X N l d C 9 Q c m 9 t b 3 R l Z C U y M E h l Y W R l c n M 8 L 0 l 0 Z W 1 Q Y X R o P j w v S X R l b U x v Y 2 F 0 a W 9 u P j x T d G F i b G V F b n R y a W V z I C 8 + P C 9 J d G V t P j x J d G V t P j x J d G V t T G 9 j Y X R p b 2 4 + P E l 0 Z W 1 U e X B l P k Z v c m 1 1 b G E 8 L 0 l 0 Z W 1 U e X B l P j x J d G V t U G F 0 a D 5 T Z W N 0 a W 9 u M S 9 Q c m 9 k d W N 0 a W 9 u J T I w R G F 0 Y X N l d C 9 D a G F u Z 2 V k J T I w V H l w Z T w v S X R l b V B h d G g + P C 9 J d G V t T G 9 j Y X R p b 2 4 + P F N 0 Y W J s Z U V u d H J p Z X M g L z 4 8 L 0 l 0 Z W 0 + P E l 0 Z W 0 + P E l 0 Z W 1 M b 2 N h d G l v b j 4 8 S X R l b V R 5 c G U + R m 9 y b X V s Y T w v S X R l b V R 5 c G U + P E l 0 Z W 1 Q Y X R o P l N l Y 3 R p b 2 4 x L 1 B y b 2 R 1 Y 3 R p b 2 4 l M j B E Y X R h c 2 V 0 L 1 J l b W 9 2 Z W Q l M j B D b 2 x 1 b W 5 z P C 9 J d G V t U G F 0 a D 4 8 L 0 l 0 Z W 1 M b 2 N h d G l v b j 4 8 U 3 R h Y m x l R W 5 0 c m l l c y A v P j w v S X R l b T 4 8 L 0 l 0 Z W 1 z P j w v T G 9 j Y W x Q Y W N r Y W d l T W V 0 Y W R h d G F G a W x l P h Y A A A B Q S w U G A A A A A A A A A A A A A A A A A A A A A A A A J g E A A A E A A A D Q j J 3 f A R X R E Y x 6 A M B P w p f r A Q A A A E i v L j H X Q 9 p O l A C o a U j c m m U A A A A A A g A A A A A A E G Y A A A A B A A A g A A A A 1 G 8 L c I J t s V W K z 3 B + Y J 5 D c o b D P j / Q q h / K + b E + u 1 O O N x E A A A A A D o A A A A A C A A A g A A A A l C 7 Q r r d S M I m B q t f d 4 R o Z + U 7 D w b Q 2 w U r V q W e i i G A c m H 9 Q A A A A i 3 J p g M Z 9 x T A / w c F j 5 i X f S 2 V O M c n S q n B C B s q Z Z D K U z l l o k n I y a S 7 t I v u g / o 5 2 v T c x p C / 8 t L t H Q 4 p + t X O w o + Y f 3 p m m y O / b K 9 c x j d q B / J h e g b t A A A A A M M 7 P w k m c b M G O 5 k 5 C e G F A v 5 v 6 g Y x g a F u 9 R u 0 d j W 8 D I Z x 7 q d / s Q K 4 X g V V b K f D A 4 y 8 i z o 0 b 4 C m X b i t 7 z E d I f G s / E g = = < / D a t a M a s h u p > 
</file>

<file path=customXml/itemProps1.xml><?xml version="1.0" encoding="utf-8"?>
<ds:datastoreItem xmlns:ds="http://schemas.openxmlformats.org/officeDocument/2006/customXml" ds:itemID="{7E2856B6-3297-4A56-B868-6D92FEAF6C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Production Dataset</vt:lpstr>
      <vt:lpstr>Pivot_Table</vt:lpstr>
      <vt:lpstr>Production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2025-05-08T11:36:08Z</dcterms:modified>
</cp:coreProperties>
</file>