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nidhya\"/>
    </mc:Choice>
  </mc:AlternateContent>
  <xr:revisionPtr revIDLastSave="0" documentId="8_{5859D4E9-0E26-46AB-A837-44A76E2EE64F}" xr6:coauthVersionLast="47" xr6:coauthVersionMax="47" xr10:uidLastSave="{00000000-0000-0000-0000-000000000000}"/>
  <bookViews>
    <workbookView xWindow="-51720" yWindow="-2715" windowWidth="51840" windowHeight="21120" firstSheet="2" activeTab="7" xr2:uid="{9274DB74-C3F8-4A5D-8140-7AB0FB51F17D}"/>
  </bookViews>
  <sheets>
    <sheet name="List of  Campaigns" sheetId="4" r:id="rId1"/>
    <sheet name="Trigger Campaign Performance" sheetId="6" r:id="rId2"/>
    <sheet name="Triggers (Branch) - F23'Nov" sheetId="8" r:id="rId3"/>
    <sheet name="Triggers (CCC) - F23'Nov" sheetId="9" r:id="rId4"/>
    <sheet name="Cross Sell campaign performance" sheetId="1" r:id="rId5"/>
    <sheet name="Cross Sell - CC" sheetId="11" r:id="rId6"/>
    <sheet name="Cross Sell - Tenure" sheetId="10" r:id="rId7"/>
    <sheet name="Cross Sell - Triggers" sheetId="12" r:id="rId8"/>
    <sheet name="Data Dictionary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2" l="1"/>
  <c r="D6" i="12"/>
  <c r="D5" i="12"/>
  <c r="D4" i="12"/>
  <c r="D3" i="12"/>
  <c r="D38" i="11"/>
  <c r="D36" i="11"/>
  <c r="C35" i="11"/>
  <c r="C37" i="11" s="1"/>
  <c r="B35" i="11"/>
  <c r="B37" i="11" s="1"/>
  <c r="D34" i="11"/>
  <c r="D31" i="11"/>
  <c r="D30" i="11"/>
  <c r="C28" i="11"/>
  <c r="C29" i="11" s="1"/>
  <c r="B28" i="11"/>
  <c r="B29" i="11" s="1"/>
  <c r="D29" i="11" s="1"/>
  <c r="D27" i="11"/>
  <c r="D15" i="11"/>
  <c r="D14" i="11"/>
  <c r="D7" i="11"/>
  <c r="D6" i="11"/>
  <c r="D5" i="11"/>
  <c r="D4" i="11"/>
  <c r="D3" i="11"/>
  <c r="D38" i="10"/>
  <c r="D36" i="10"/>
  <c r="C35" i="10"/>
  <c r="C37" i="10" s="1"/>
  <c r="B35" i="10"/>
  <c r="D35" i="10" s="1"/>
  <c r="D34" i="10"/>
  <c r="D20" i="10"/>
  <c r="D7" i="10"/>
  <c r="D6" i="10"/>
  <c r="D5" i="10"/>
  <c r="D4" i="10"/>
  <c r="D3" i="10"/>
  <c r="G28" i="6" a="1"/>
  <c r="G28" i="6" s="1"/>
  <c r="E29" i="6"/>
  <c r="E30" i="6"/>
  <c r="E31" i="6"/>
  <c r="E32" i="6"/>
  <c r="E33" i="6"/>
  <c r="E34" i="6"/>
  <c r="E35" i="6"/>
  <c r="E36" i="6"/>
  <c r="E28" i="6"/>
  <c r="D29" i="6"/>
  <c r="D30" i="6"/>
  <c r="D31" i="6"/>
  <c r="D32" i="6"/>
  <c r="D33" i="6"/>
  <c r="D34" i="6"/>
  <c r="D35" i="6"/>
  <c r="D36" i="6"/>
  <c r="D28" i="6"/>
  <c r="C29" i="6"/>
  <c r="C30" i="6"/>
  <c r="C31" i="6"/>
  <c r="C32" i="6"/>
  <c r="C33" i="6"/>
  <c r="C34" i="6"/>
  <c r="C35" i="6"/>
  <c r="C36" i="6"/>
  <c r="C28" i="6"/>
  <c r="B29" i="6"/>
  <c r="B30" i="6"/>
  <c r="B31" i="6"/>
  <c r="B32" i="6"/>
  <c r="B33" i="6"/>
  <c r="B34" i="6"/>
  <c r="B35" i="6"/>
  <c r="B36" i="6"/>
  <c r="B28" i="6"/>
  <c r="E7" i="6"/>
  <c r="E8" i="6"/>
  <c r="E9" i="6"/>
  <c r="E11" i="6"/>
  <c r="E13" i="6"/>
  <c r="E16" i="6"/>
  <c r="E17" i="6"/>
  <c r="E18" i="6"/>
  <c r="E19" i="6"/>
  <c r="D19" i="6"/>
  <c r="D7" i="6"/>
  <c r="D8" i="6"/>
  <c r="D9" i="6"/>
  <c r="D10" i="6"/>
  <c r="D11" i="6"/>
  <c r="D12" i="6"/>
  <c r="D13" i="6"/>
  <c r="D14" i="6"/>
  <c r="D15" i="6"/>
  <c r="D16" i="6"/>
  <c r="D17" i="6"/>
  <c r="D18" i="6"/>
  <c r="D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6" i="6"/>
  <c r="D27" i="1"/>
  <c r="J27" i="1"/>
  <c r="B28" i="1"/>
  <c r="C28" i="1"/>
  <c r="C29" i="1" s="1"/>
  <c r="H28" i="1"/>
  <c r="H29" i="1" s="1"/>
  <c r="J29" i="1" s="1"/>
  <c r="I28" i="1"/>
  <c r="I29" i="1"/>
  <c r="D30" i="1"/>
  <c r="J30" i="1"/>
  <c r="D31" i="1"/>
  <c r="J31" i="1"/>
  <c r="D34" i="1"/>
  <c r="G34" i="1"/>
  <c r="J34" i="1"/>
  <c r="B35" i="1"/>
  <c r="B37" i="1" s="1"/>
  <c r="C35" i="1"/>
  <c r="C37" i="1" s="1"/>
  <c r="D35" i="1"/>
  <c r="E35" i="1"/>
  <c r="E37" i="1" s="1"/>
  <c r="F35" i="1"/>
  <c r="F37" i="1" s="1"/>
  <c r="H35" i="1"/>
  <c r="H37" i="1" s="1"/>
  <c r="I35" i="1"/>
  <c r="I37" i="1" s="1"/>
  <c r="D36" i="1"/>
  <c r="G36" i="1"/>
  <c r="J36" i="1"/>
  <c r="D38" i="1"/>
  <c r="G38" i="1"/>
  <c r="J38" i="1"/>
  <c r="L37" i="6"/>
  <c r="I37" i="6"/>
  <c r="L36" i="6"/>
  <c r="I36" i="6"/>
  <c r="L35" i="6"/>
  <c r="I35" i="6"/>
  <c r="L34" i="6"/>
  <c r="I34" i="6"/>
  <c r="L33" i="6"/>
  <c r="I33" i="6"/>
  <c r="L32" i="6"/>
  <c r="I32" i="6"/>
  <c r="L31" i="6"/>
  <c r="I31" i="6"/>
  <c r="L30" i="6"/>
  <c r="I30" i="6"/>
  <c r="L29" i="6"/>
  <c r="I29" i="6"/>
  <c r="L28" i="6"/>
  <c r="I28" i="6"/>
  <c r="L20" i="6"/>
  <c r="I20" i="6"/>
  <c r="L19" i="6"/>
  <c r="I19" i="6"/>
  <c r="L18" i="6"/>
  <c r="I18" i="6"/>
  <c r="L17" i="6"/>
  <c r="I17" i="6"/>
  <c r="L16" i="6"/>
  <c r="I16" i="6"/>
  <c r="L15" i="6"/>
  <c r="I15" i="6"/>
  <c r="L14" i="6"/>
  <c r="I14" i="6"/>
  <c r="L13" i="6"/>
  <c r="I13" i="6"/>
  <c r="L12" i="6"/>
  <c r="I12" i="6"/>
  <c r="L11" i="6"/>
  <c r="I11" i="6"/>
  <c r="L10" i="6"/>
  <c r="I10" i="6"/>
  <c r="L9" i="6"/>
  <c r="I9" i="6"/>
  <c r="L8" i="6"/>
  <c r="I8" i="6"/>
  <c r="L7" i="6"/>
  <c r="I7" i="6"/>
  <c r="L6" i="6"/>
  <c r="I6" i="6"/>
  <c r="D10" i="1"/>
  <c r="D13" i="1"/>
  <c r="D15" i="1"/>
  <c r="D16" i="1"/>
  <c r="D18" i="1"/>
  <c r="D19" i="1"/>
  <c r="D20" i="1"/>
  <c r="D21" i="1"/>
  <c r="D23" i="1"/>
  <c r="D24" i="1"/>
  <c r="D37" i="11" l="1"/>
  <c r="D35" i="11"/>
  <c r="D28" i="11"/>
  <c r="B37" i="10"/>
  <c r="D37" i="10" s="1"/>
  <c r="D37" i="1"/>
  <c r="J37" i="1"/>
  <c r="G35" i="1"/>
  <c r="J28" i="1"/>
  <c r="D28" i="1"/>
  <c r="G37" i="1"/>
  <c r="J35" i="1"/>
  <c r="B29" i="1"/>
  <c r="D29" i="1" s="1"/>
  <c r="M4" i="1"/>
  <c r="M5" i="1"/>
  <c r="M6" i="1"/>
  <c r="M7" i="1"/>
  <c r="M3" i="1"/>
  <c r="J3" i="1"/>
  <c r="J7" i="1" l="1"/>
  <c r="J6" i="1"/>
  <c r="J5" i="1"/>
  <c r="J4" i="1"/>
  <c r="J15" i="1" l="1"/>
  <c r="G20" i="1"/>
  <c r="G7" i="1"/>
  <c r="G6" i="1"/>
  <c r="G5" i="1"/>
  <c r="G4" i="1"/>
  <c r="G3" i="1"/>
  <c r="D7" i="1"/>
  <c r="D6" i="1"/>
  <c r="D5" i="1"/>
  <c r="D4" i="1"/>
  <c r="D3" i="1"/>
  <c r="J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<sst xmlns="http://schemas.openxmlformats.org/spreadsheetml/2006/main" count="427" uniqueCount="104">
  <si>
    <t>Progress Check</t>
  </si>
  <si>
    <t>Tenure x-sell</t>
  </si>
  <si>
    <t>CC pre-select</t>
  </si>
  <si>
    <t>Triggers</t>
  </si>
  <si>
    <t>Nov'22</t>
  </si>
  <si>
    <t>%Change</t>
  </si>
  <si>
    <t>Total Leads</t>
  </si>
  <si>
    <t>Total Balances</t>
  </si>
  <si>
    <t>Total LTV</t>
  </si>
  <si>
    <t>Products Opened</t>
  </si>
  <si>
    <t>Channel</t>
  </si>
  <si>
    <t>Total Calls Assigned</t>
  </si>
  <si>
    <t>Call worked</t>
  </si>
  <si>
    <t>Total Positive Action</t>
  </si>
  <si>
    <t>Positive action rate</t>
  </si>
  <si>
    <t>Call action rate</t>
  </si>
  <si>
    <t>Email</t>
  </si>
  <si>
    <t>Total Emails</t>
  </si>
  <si>
    <t>Email Opens</t>
  </si>
  <si>
    <t>opne rate</t>
  </si>
  <si>
    <t>clicks</t>
  </si>
  <si>
    <t>click rate</t>
  </si>
  <si>
    <t>Personal Savings</t>
  </si>
  <si>
    <t>Certificates of Deposit</t>
  </si>
  <si>
    <t>Personal Demand Deposit</t>
  </si>
  <si>
    <t>Credit Cards</t>
  </si>
  <si>
    <t>Personal Money Market</t>
  </si>
  <si>
    <t>Individual Retirement Accts</t>
  </si>
  <si>
    <t>Premium Savings Account</t>
  </si>
  <si>
    <t>Business Demand Deposit</t>
  </si>
  <si>
    <t>Home Equity Lines of Credit</t>
  </si>
  <si>
    <t>Mortgage Loans</t>
  </si>
  <si>
    <t>Commercial Loans</t>
  </si>
  <si>
    <t>Personal Prime Money Market</t>
  </si>
  <si>
    <t>Business Savings</t>
  </si>
  <si>
    <t>Home Equity Loans</t>
  </si>
  <si>
    <t>Business Money Market</t>
  </si>
  <si>
    <t>Response</t>
  </si>
  <si>
    <t>Sum of Customer Targeted</t>
  </si>
  <si>
    <t>Sum of Customer Responded</t>
  </si>
  <si>
    <t>Sum of Call Worked</t>
  </si>
  <si>
    <t>Sum of Current Balance per Account</t>
  </si>
  <si>
    <t>Sum of Total LTV</t>
  </si>
  <si>
    <t>Average of Balance per Account</t>
  </si>
  <si>
    <t>CCC</t>
  </si>
  <si>
    <t>Grand Total</t>
  </si>
  <si>
    <t>Trigger</t>
  </si>
  <si>
    <t>Triggers (CCC) - F23'Nov</t>
  </si>
  <si>
    <t>Total</t>
  </si>
  <si>
    <t>Triggers (Branch) - F23'Nov</t>
  </si>
  <si>
    <t>CAMPAIGN_ID</t>
  </si>
  <si>
    <t>CAMPAIGN_NAME</t>
  </si>
  <si>
    <t>STATUS</t>
  </si>
  <si>
    <t>Branch</t>
  </si>
  <si>
    <t>BB Trigger Promo Code Campaign</t>
  </si>
  <si>
    <t>Active</t>
  </si>
  <si>
    <t>YES</t>
  </si>
  <si>
    <t>Retail Checking Trigger Program</t>
  </si>
  <si>
    <t>Apply Now Abandoned Applications Followup Trigger</t>
  </si>
  <si>
    <t>Onboarding Leads Campaign</t>
  </si>
  <si>
    <t>BB Onboarding Leads Campaign</t>
  </si>
  <si>
    <t>Relationship Growth Email Follow-Up Trigger</t>
  </si>
  <si>
    <t>BB Abandoned Applications Trigger</t>
  </si>
  <si>
    <t>Indirect Auto Onboarding Leads Campaign</t>
  </si>
  <si>
    <t>Women in Banking BB Trigger</t>
  </si>
  <si>
    <t>Black and Latinx BB Trigger</t>
  </si>
  <si>
    <t>Lively Trigger</t>
  </si>
  <si>
    <t>Temporarily Paused</t>
  </si>
  <si>
    <t>BB Outreach Calling Trigger</t>
  </si>
  <si>
    <t>Paused</t>
  </si>
  <si>
    <t>"Contact Me" requests: Consumer checking customer retention</t>
  </si>
  <si>
    <t>BMO Smart Portfolio</t>
  </si>
  <si>
    <t>BDB Credit Card Abandoned Apps</t>
  </si>
  <si>
    <t>BDB 'Remind Me Later' Home Equity Offers</t>
  </si>
  <si>
    <t>BDB 'Remind Me Later' Credit Card Offers</t>
  </si>
  <si>
    <t>Response Rate</t>
  </si>
  <si>
    <t>Call Worked Rate</t>
  </si>
  <si>
    <t>N/A</t>
  </si>
  <si>
    <t>CAMPAIGNS  &gt;&gt;</t>
  </si>
  <si>
    <t>METRICS</t>
  </si>
  <si>
    <t>Sum of Account Booked</t>
  </si>
  <si>
    <t>Total Accounts Booked</t>
  </si>
  <si>
    <t>Trigger Campaigns – Actively Pursuing Hot (Opportunity) Leads for Timely Intervention _x000B_</t>
  </si>
  <si>
    <t>Nov'23</t>
  </si>
  <si>
    <t xml:space="preserve">in Sales Funnel to Maximize Opportunity . </t>
  </si>
  <si>
    <t>Cross sell Campaigns - These campaigns are focused on cross sell opportinties with customer and will be run on a monthly basis</t>
  </si>
  <si>
    <t>Progress Check Campaign</t>
  </si>
  <si>
    <t>Tenure XS campaign</t>
  </si>
  <si>
    <t>CC Preselect Campaign</t>
  </si>
  <si>
    <t>CCC means Call center</t>
  </si>
  <si>
    <t>Explanation</t>
  </si>
  <si>
    <t>KPI</t>
  </si>
  <si>
    <t>Total Customer targeted as part of campaign</t>
  </si>
  <si>
    <t>Total Customer who responsed to a marketing campaign</t>
  </si>
  <si>
    <t>Total number of accounts booked</t>
  </si>
  <si>
    <t>% of customers who responded to a campaign</t>
  </si>
  <si>
    <t>Total number of calls that were worked by bankers</t>
  </si>
  <si>
    <t>Banker call worked rate</t>
  </si>
  <si>
    <t>Total balance per account booked</t>
  </si>
  <si>
    <t>Total Life time vaule of accounts booked</t>
  </si>
  <si>
    <t>Average balance of account booked</t>
  </si>
  <si>
    <t>Note : Assume both trigger and cross sell campaigns are looking to increase accounts booked for the bank</t>
  </si>
  <si>
    <t>Not available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</si>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</sst>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 applyAlignment="1">
      <alignment vertical="center"/>
    </xf>
    <xf numFmtId="3" fontId="0" fillId="0" borderId="0" xfId="0" applyNumberForma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5" fontId="0" fillId="0" borderId="0" xfId="2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2" borderId="2" xfId="0" applyFill="1" applyBorder="1" applyAlignment="1">
      <alignment horizontal="left"/>
    </xf>
    <xf numFmtId="0" fontId="0" fillId="2" borderId="2" xfId="0" applyFill="1" applyBorder="1"/>
    <xf numFmtId="10" fontId="0" fillId="0" borderId="0" xfId="2" applyNumberFormat="1" applyFont="1"/>
    <xf numFmtId="0" fontId="2" fillId="0" borderId="1" xfId="0" applyFont="1" applyBorder="1"/>
    <xf numFmtId="0" fontId="2" fillId="0" borderId="0" xfId="0" applyFont="1"/>
    <xf numFmtId="10" fontId="2" fillId="0" borderId="0" xfId="2" applyNumberFormat="1" applyFont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3" fillId="0" borderId="6" xfId="0" applyFont="1" applyBorder="1"/>
    <xf numFmtId="0" fontId="3" fillId="0" borderId="0" xfId="0" applyFont="1"/>
    <xf numFmtId="0" fontId="7" fillId="0" borderId="7" xfId="0" applyFont="1" applyBorder="1"/>
    <xf numFmtId="0" fontId="8" fillId="0" borderId="6" xfId="0" applyFont="1" applyBorder="1"/>
    <xf numFmtId="0" fontId="8" fillId="0" borderId="0" xfId="0" applyFont="1"/>
    <xf numFmtId="0" fontId="8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7" fillId="0" borderId="10" xfId="0" applyFont="1" applyBorder="1"/>
    <xf numFmtId="0" fontId="9" fillId="0" borderId="6" xfId="0" applyFont="1" applyBorder="1"/>
    <xf numFmtId="0" fontId="9" fillId="0" borderId="0" xfId="0" applyFont="1"/>
    <xf numFmtId="0" fontId="4" fillId="5" borderId="0" xfId="0" applyFont="1" applyFill="1" applyAlignment="1">
      <alignment vertical="center"/>
    </xf>
    <xf numFmtId="164" fontId="0" fillId="5" borderId="0" xfId="1" applyNumberFormat="1" applyFont="1" applyFill="1"/>
    <xf numFmtId="0" fontId="0" fillId="5" borderId="0" xfId="0" applyFill="1"/>
    <xf numFmtId="10" fontId="0" fillId="5" borderId="0" xfId="2" applyNumberFormat="1" applyFont="1" applyFill="1"/>
    <xf numFmtId="0" fontId="2" fillId="6" borderId="0" xfId="0" applyFont="1" applyFill="1" applyAlignment="1">
      <alignment horizontal="center"/>
    </xf>
    <xf numFmtId="0" fontId="4" fillId="6" borderId="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0" fontId="0" fillId="0" borderId="7" xfId="0" applyNumberFormat="1" applyBorder="1"/>
    <xf numFmtId="10" fontId="0" fillId="0" borderId="6" xfId="1" applyNumberFormat="1" applyFont="1" applyBorder="1"/>
    <xf numFmtId="10" fontId="0" fillId="0" borderId="0" xfId="1" applyNumberFormat="1" applyFont="1" applyBorder="1"/>
    <xf numFmtId="5" fontId="0" fillId="0" borderId="6" xfId="1" applyNumberFormat="1" applyFont="1" applyBorder="1"/>
    <xf numFmtId="5" fontId="0" fillId="0" borderId="0" xfId="1" applyNumberFormat="1" applyFont="1" applyBorder="1"/>
    <xf numFmtId="3" fontId="0" fillId="0" borderId="6" xfId="0" applyNumberFormat="1" applyBorder="1"/>
    <xf numFmtId="0" fontId="0" fillId="0" borderId="7" xfId="0" applyBorder="1"/>
    <xf numFmtId="3" fontId="3" fillId="0" borderId="6" xfId="1" applyNumberFormat="1" applyFont="1" applyFill="1" applyBorder="1" applyAlignment="1">
      <alignment vertical="center"/>
    </xf>
    <xf numFmtId="3" fontId="3" fillId="0" borderId="0" xfId="1" applyNumberFormat="1" applyFont="1" applyFill="1" applyBorder="1" applyAlignment="1">
      <alignment vertical="center"/>
    </xf>
    <xf numFmtId="3" fontId="0" fillId="0" borderId="6" xfId="1" applyNumberFormat="1" applyFont="1" applyFill="1" applyBorder="1"/>
    <xf numFmtId="3" fontId="0" fillId="0" borderId="0" xfId="1" applyNumberFormat="1" applyFont="1" applyFill="1" applyBorder="1"/>
    <xf numFmtId="10" fontId="3" fillId="0" borderId="6" xfId="1" applyNumberFormat="1" applyFont="1" applyFill="1" applyBorder="1" applyAlignment="1">
      <alignment vertical="center"/>
    </xf>
    <xf numFmtId="10" fontId="3" fillId="0" borderId="0" xfId="1" applyNumberFormat="1" applyFont="1" applyFill="1" applyBorder="1" applyAlignment="1">
      <alignment vertical="center"/>
    </xf>
    <xf numFmtId="10" fontId="0" fillId="0" borderId="6" xfId="1" applyNumberFormat="1" applyFont="1" applyFill="1" applyBorder="1"/>
    <xf numFmtId="10" fontId="0" fillId="0" borderId="0" xfId="1" applyNumberFormat="1" applyFont="1" applyFill="1" applyBorder="1"/>
    <xf numFmtId="164" fontId="0" fillId="0" borderId="6" xfId="1" applyNumberFormat="1" applyFont="1" applyFill="1" applyBorder="1"/>
    <xf numFmtId="164" fontId="0" fillId="0" borderId="0" xfId="1" applyNumberFormat="1" applyFont="1" applyFill="1" applyBorder="1"/>
    <xf numFmtId="37" fontId="0" fillId="0" borderId="6" xfId="1" applyNumberFormat="1" applyFont="1" applyFill="1" applyBorder="1"/>
    <xf numFmtId="37" fontId="0" fillId="0" borderId="0" xfId="1" applyNumberFormat="1" applyFont="1" applyFill="1" applyBorder="1"/>
    <xf numFmtId="0" fontId="0" fillId="0" borderId="6" xfId="0" applyBorder="1"/>
    <xf numFmtId="165" fontId="0" fillId="0" borderId="7" xfId="2" applyNumberFormat="1" applyFont="1" applyBorder="1"/>
    <xf numFmtId="10" fontId="0" fillId="0" borderId="6" xfId="0" applyNumberFormat="1" applyBorder="1"/>
    <xf numFmtId="10" fontId="0" fillId="0" borderId="0" xfId="0" applyNumberFormat="1"/>
    <xf numFmtId="0" fontId="0" fillId="3" borderId="7" xfId="0" applyFill="1" applyBorder="1"/>
    <xf numFmtId="0" fontId="5" fillId="7" borderId="0" xfId="0" applyFont="1" applyFill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4" fillId="6" borderId="0" xfId="0" applyFont="1" applyFill="1" applyAlignment="1">
      <alignment vertical="center"/>
    </xf>
    <xf numFmtId="164" fontId="3" fillId="6" borderId="6" xfId="1" applyNumberFormat="1" applyFont="1" applyFill="1" applyBorder="1" applyAlignment="1">
      <alignment vertical="center"/>
    </xf>
    <xf numFmtId="164" fontId="0" fillId="6" borderId="0" xfId="1" applyNumberFormat="1" applyFont="1" applyFill="1" applyBorder="1"/>
    <xf numFmtId="10" fontId="0" fillId="6" borderId="7" xfId="0" applyNumberFormat="1" applyFill="1" applyBorder="1"/>
    <xf numFmtId="0" fontId="0" fillId="6" borderId="6" xfId="0" applyFill="1" applyBorder="1"/>
    <xf numFmtId="0" fontId="0" fillId="6" borderId="0" xfId="0" applyFill="1"/>
    <xf numFmtId="0" fontId="0" fillId="6" borderId="7" xfId="0" applyFill="1" applyBorder="1"/>
    <xf numFmtId="164" fontId="0" fillId="6" borderId="6" xfId="1" applyNumberFormat="1" applyFont="1" applyFill="1" applyBorder="1"/>
    <xf numFmtId="0" fontId="4" fillId="0" borderId="0" xfId="0" applyFont="1"/>
    <xf numFmtId="0" fontId="4" fillId="4" borderId="11" xfId="0" applyFont="1" applyFill="1" applyBorder="1"/>
    <xf numFmtId="0" fontId="4" fillId="4" borderId="12" xfId="0" applyFont="1" applyFill="1" applyBorder="1"/>
    <xf numFmtId="0" fontId="9" fillId="0" borderId="7" xfId="0" applyFont="1" applyBorder="1"/>
    <xf numFmtId="0" fontId="0" fillId="0" borderId="8" xfId="0" applyBorder="1"/>
    <xf numFmtId="0" fontId="0" fillId="0" borderId="10" xfId="0" applyBorder="1"/>
    <xf numFmtId="0" fontId="4" fillId="4" borderId="13" xfId="0" applyFont="1" applyFill="1" applyBorder="1"/>
    <xf numFmtId="0" fontId="0" fillId="0" borderId="11" xfId="0" applyBorder="1"/>
    <xf numFmtId="0" fontId="2" fillId="0" borderId="13" xfId="0" applyFont="1" applyBorder="1"/>
    <xf numFmtId="0" fontId="7" fillId="0" borderId="12" xfId="0" applyFont="1" applyBorder="1"/>
    <xf numFmtId="0" fontId="0" fillId="0" borderId="12" xfId="0" applyBorder="1"/>
    <xf numFmtId="0" fontId="2" fillId="0" borderId="9" xfId="0" applyFont="1" applyBorder="1"/>
    <xf numFmtId="0" fontId="2" fillId="6" borderId="11" xfId="0" applyFont="1" applyFill="1" applyBorder="1"/>
    <xf numFmtId="0" fontId="2" fillId="6" borderId="12" xfId="0" applyFont="1" applyFill="1" applyBorder="1"/>
    <xf numFmtId="165" fontId="2" fillId="0" borderId="6" xfId="2" applyNumberFormat="1" applyFont="1" applyBorder="1"/>
    <xf numFmtId="0" fontId="2" fillId="0" borderId="6" xfId="0" applyFont="1" applyBorder="1"/>
    <xf numFmtId="0" fontId="2" fillId="0" borderId="8" xfId="0" applyFont="1" applyBorder="1"/>
    <xf numFmtId="0" fontId="2" fillId="8" borderId="0" xfId="0" applyFont="1" applyFill="1"/>
    <xf numFmtId="165" fontId="2" fillId="8" borderId="0" xfId="2" applyNumberFormat="1" applyFont="1" applyFill="1"/>
    <xf numFmtId="10" fontId="0" fillId="8" borderId="0" xfId="2" applyNumberFormat="1" applyFont="1" applyFill="1"/>
    <xf numFmtId="0" fontId="0" fillId="8" borderId="0" xfId="0" applyFill="1"/>
    <xf numFmtId="0" fontId="2" fillId="9" borderId="1" xfId="0" applyFont="1" applyFill="1" applyBorder="1"/>
    <xf numFmtId="0" fontId="3" fillId="10" borderId="6" xfId="0" applyFont="1" applyFill="1" applyBorder="1"/>
    <xf numFmtId="0" fontId="3" fillId="10" borderId="0" xfId="0" applyFont="1" applyFill="1"/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0" xfId="0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D6A2-7A3F-4C58-8974-B3AF9D3F7FA1}">
  <dimension ref="A1:E29"/>
  <sheetViews>
    <sheetView workbookViewId="0">
      <selection activeCell="AP15" sqref="AP15"/>
    </sheetView>
  </sheetViews>
  <sheetFormatPr defaultRowHeight="14.4" x14ac:dyDescent="0.3"/>
  <cols>
    <col min="1" max="1" width="13.109375" bestFit="1" customWidth="1"/>
    <col min="2" max="2" width="54.21875" bestFit="1" customWidth="1"/>
    <col min="3" max="3" width="17.5546875" bestFit="1" customWidth="1"/>
    <col min="4" max="4" width="6.6640625" bestFit="1" customWidth="1"/>
    <col min="5" max="5" width="14.5546875" customWidth="1"/>
  </cols>
  <sheetData>
    <row r="1" spans="1:5" x14ac:dyDescent="0.3">
      <c r="B1" s="74" t="s">
        <v>82</v>
      </c>
    </row>
    <row r="2" spans="1:5" ht="15" thickBot="1" x14ac:dyDescent="0.35">
      <c r="B2" s="12" t="s">
        <v>84</v>
      </c>
    </row>
    <row r="3" spans="1:5" ht="15" thickBot="1" x14ac:dyDescent="0.35">
      <c r="A3" s="14" t="s">
        <v>50</v>
      </c>
      <c r="B3" s="15" t="s">
        <v>51</v>
      </c>
      <c r="C3" s="16" t="s">
        <v>52</v>
      </c>
      <c r="D3" s="75" t="s">
        <v>53</v>
      </c>
      <c r="E3" s="76" t="s">
        <v>44</v>
      </c>
    </row>
    <row r="4" spans="1:5" x14ac:dyDescent="0.3">
      <c r="A4" s="17">
        <v>88815</v>
      </c>
      <c r="B4" s="18" t="s">
        <v>54</v>
      </c>
      <c r="C4" s="19" t="s">
        <v>55</v>
      </c>
      <c r="D4" s="57" t="s">
        <v>56</v>
      </c>
      <c r="E4" s="44"/>
    </row>
    <row r="5" spans="1:5" x14ac:dyDescent="0.3">
      <c r="A5" s="17">
        <v>88816</v>
      </c>
      <c r="B5" s="18" t="s">
        <v>57</v>
      </c>
      <c r="C5" s="19" t="s">
        <v>55</v>
      </c>
      <c r="D5" s="57" t="s">
        <v>56</v>
      </c>
      <c r="E5" s="44" t="s">
        <v>56</v>
      </c>
    </row>
    <row r="6" spans="1:5" x14ac:dyDescent="0.3">
      <c r="A6" s="17">
        <v>88818</v>
      </c>
      <c r="B6" s="18" t="s">
        <v>58</v>
      </c>
      <c r="C6" s="19" t="s">
        <v>55</v>
      </c>
      <c r="D6" s="57" t="s">
        <v>56</v>
      </c>
      <c r="E6" s="44" t="s">
        <v>56</v>
      </c>
    </row>
    <row r="7" spans="1:5" x14ac:dyDescent="0.3">
      <c r="A7" s="17">
        <v>88819</v>
      </c>
      <c r="B7" s="18" t="s">
        <v>59</v>
      </c>
      <c r="C7" s="19" t="s">
        <v>55</v>
      </c>
      <c r="D7" s="57" t="s">
        <v>56</v>
      </c>
      <c r="E7" s="44" t="s">
        <v>56</v>
      </c>
    </row>
    <row r="8" spans="1:5" x14ac:dyDescent="0.3">
      <c r="A8" s="17">
        <v>88821</v>
      </c>
      <c r="B8" s="18" t="s">
        <v>60</v>
      </c>
      <c r="C8" s="19" t="s">
        <v>55</v>
      </c>
      <c r="D8" s="57" t="s">
        <v>56</v>
      </c>
      <c r="E8" s="44"/>
    </row>
    <row r="9" spans="1:5" x14ac:dyDescent="0.3">
      <c r="A9" s="17">
        <v>88822</v>
      </c>
      <c r="B9" s="18" t="s">
        <v>61</v>
      </c>
      <c r="C9" s="19" t="s">
        <v>55</v>
      </c>
      <c r="D9" s="57" t="s">
        <v>56</v>
      </c>
      <c r="E9" s="44" t="s">
        <v>56</v>
      </c>
    </row>
    <row r="10" spans="1:5" x14ac:dyDescent="0.3">
      <c r="A10" s="17">
        <v>88823</v>
      </c>
      <c r="B10" s="18" t="s">
        <v>62</v>
      </c>
      <c r="C10" s="19" t="s">
        <v>55</v>
      </c>
      <c r="D10" s="57" t="s">
        <v>56</v>
      </c>
      <c r="E10" s="44"/>
    </row>
    <row r="11" spans="1:5" x14ac:dyDescent="0.3">
      <c r="A11" s="17">
        <v>88825</v>
      </c>
      <c r="B11" s="18" t="s">
        <v>63</v>
      </c>
      <c r="C11" s="19" t="s">
        <v>55</v>
      </c>
      <c r="D11" s="57" t="s">
        <v>56</v>
      </c>
      <c r="E11" s="44" t="s">
        <v>56</v>
      </c>
    </row>
    <row r="12" spans="1:5" x14ac:dyDescent="0.3">
      <c r="A12" s="96">
        <v>88826</v>
      </c>
      <c r="B12" s="97" t="s">
        <v>64</v>
      </c>
      <c r="C12" s="19" t="s">
        <v>55</v>
      </c>
      <c r="D12" s="57" t="s">
        <v>56</v>
      </c>
      <c r="E12" s="44"/>
    </row>
    <row r="13" spans="1:5" x14ac:dyDescent="0.3">
      <c r="A13" s="96">
        <v>88827</v>
      </c>
      <c r="B13" s="97" t="s">
        <v>65</v>
      </c>
      <c r="C13" s="19" t="s">
        <v>55</v>
      </c>
      <c r="D13" s="57" t="s">
        <v>56</v>
      </c>
      <c r="E13" s="44"/>
    </row>
    <row r="14" spans="1:5" x14ac:dyDescent="0.3">
      <c r="A14" s="20">
        <v>88828</v>
      </c>
      <c r="B14" s="21" t="s">
        <v>66</v>
      </c>
      <c r="C14" s="22" t="s">
        <v>67</v>
      </c>
      <c r="D14" s="57" t="s">
        <v>56</v>
      </c>
      <c r="E14" s="44" t="s">
        <v>56</v>
      </c>
    </row>
    <row r="15" spans="1:5" x14ac:dyDescent="0.3">
      <c r="A15" s="20">
        <v>88830</v>
      </c>
      <c r="B15" s="21" t="s">
        <v>68</v>
      </c>
      <c r="C15" s="22" t="s">
        <v>69</v>
      </c>
      <c r="D15" s="57" t="s">
        <v>56</v>
      </c>
      <c r="E15" s="44"/>
    </row>
    <row r="16" spans="1:5" x14ac:dyDescent="0.3">
      <c r="A16" s="17">
        <v>88832</v>
      </c>
      <c r="B16" s="18" t="s">
        <v>70</v>
      </c>
      <c r="C16" s="19" t="s">
        <v>55</v>
      </c>
      <c r="D16" s="57" t="s">
        <v>56</v>
      </c>
      <c r="E16" s="44" t="s">
        <v>56</v>
      </c>
    </row>
    <row r="17" spans="1:5" x14ac:dyDescent="0.3">
      <c r="A17" s="17">
        <v>88833</v>
      </c>
      <c r="B17" s="18" t="s">
        <v>71</v>
      </c>
      <c r="C17" s="19" t="s">
        <v>55</v>
      </c>
      <c r="D17" s="57"/>
      <c r="E17" s="44" t="s">
        <v>56</v>
      </c>
    </row>
    <row r="18" spans="1:5" x14ac:dyDescent="0.3">
      <c r="A18" s="17">
        <v>88835</v>
      </c>
      <c r="B18" s="18" t="s">
        <v>72</v>
      </c>
      <c r="C18" s="19" t="s">
        <v>55</v>
      </c>
      <c r="D18" s="57" t="s">
        <v>56</v>
      </c>
      <c r="E18" s="44" t="s">
        <v>56</v>
      </c>
    </row>
    <row r="19" spans="1:5" s="27" customFormat="1" x14ac:dyDescent="0.3">
      <c r="A19" s="26">
        <v>88836</v>
      </c>
      <c r="B19" s="27" t="s">
        <v>73</v>
      </c>
      <c r="C19" s="19" t="s">
        <v>55</v>
      </c>
      <c r="D19" s="26" t="s">
        <v>56</v>
      </c>
      <c r="E19" s="77" t="s">
        <v>56</v>
      </c>
    </row>
    <row r="20" spans="1:5" ht="15" thickBot="1" x14ac:dyDescent="0.35">
      <c r="A20" s="23">
        <v>88837</v>
      </c>
      <c r="B20" s="24" t="s">
        <v>74</v>
      </c>
      <c r="C20" s="25" t="s">
        <v>55</v>
      </c>
      <c r="D20" s="78" t="s">
        <v>56</v>
      </c>
      <c r="E20" s="79" t="s">
        <v>56</v>
      </c>
    </row>
    <row r="22" spans="1:5" ht="15" thickBot="1" x14ac:dyDescent="0.35">
      <c r="B22" s="74" t="s">
        <v>85</v>
      </c>
    </row>
    <row r="23" spans="1:5" ht="15" thickBot="1" x14ac:dyDescent="0.35">
      <c r="A23" s="75" t="s">
        <v>50</v>
      </c>
      <c r="B23" s="80" t="s">
        <v>51</v>
      </c>
      <c r="C23" s="76" t="s">
        <v>52</v>
      </c>
      <c r="D23" s="75" t="s">
        <v>53</v>
      </c>
      <c r="E23" s="76" t="s">
        <v>44</v>
      </c>
    </row>
    <row r="24" spans="1:5" x14ac:dyDescent="0.3">
      <c r="A24" s="81"/>
      <c r="B24" s="82" t="s">
        <v>86</v>
      </c>
      <c r="C24" s="83" t="s">
        <v>55</v>
      </c>
      <c r="D24" s="81" t="s">
        <v>56</v>
      </c>
      <c r="E24" s="84"/>
    </row>
    <row r="25" spans="1:5" x14ac:dyDescent="0.3">
      <c r="A25" s="57"/>
      <c r="B25" s="12" t="s">
        <v>87</v>
      </c>
      <c r="C25" s="19" t="s">
        <v>55</v>
      </c>
      <c r="D25" s="57" t="s">
        <v>56</v>
      </c>
      <c r="E25" s="44"/>
    </row>
    <row r="26" spans="1:5" ht="15" thickBot="1" x14ac:dyDescent="0.35">
      <c r="A26" s="78"/>
      <c r="B26" s="85" t="s">
        <v>88</v>
      </c>
      <c r="C26" s="25" t="s">
        <v>55</v>
      </c>
      <c r="D26" s="78" t="s">
        <v>56</v>
      </c>
      <c r="E26" s="79"/>
    </row>
    <row r="28" spans="1:5" x14ac:dyDescent="0.3">
      <c r="B28" t="s">
        <v>101</v>
      </c>
    </row>
    <row r="29" spans="1:5" x14ac:dyDescent="0.3">
      <c r="B29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6D76-EAA2-490C-A127-935DFBB8BFB3}">
  <dimension ref="A2:U37"/>
  <sheetViews>
    <sheetView topLeftCell="F1" zoomScale="119" zoomScaleNormal="80" workbookViewId="0">
      <selection activeCell="J40" sqref="J40"/>
    </sheetView>
  </sheetViews>
  <sheetFormatPr defaultRowHeight="14.4" x14ac:dyDescent="0.3"/>
  <cols>
    <col min="1" max="1" width="24.77734375" bestFit="1" customWidth="1"/>
    <col min="2" max="2" width="66" customWidth="1"/>
    <col min="3" max="3" width="11.21875" customWidth="1"/>
    <col min="4" max="4" width="11.77734375" customWidth="1"/>
    <col min="5" max="5" width="29" customWidth="1"/>
    <col min="6" max="6" width="24.109375" bestFit="1" customWidth="1"/>
    <col min="7" max="7" width="24.109375" customWidth="1"/>
    <col min="8" max="8" width="25.88671875" bestFit="1" customWidth="1"/>
    <col min="9" max="9" width="13.77734375" bestFit="1" customWidth="1"/>
    <col min="10" max="10" width="21.33203125" bestFit="1" customWidth="1"/>
    <col min="11" max="11" width="18.21875" bestFit="1" customWidth="1"/>
    <col min="12" max="12" width="15.88671875" bestFit="1" customWidth="1"/>
    <col min="13" max="13" width="32.21875" bestFit="1" customWidth="1"/>
    <col min="14" max="14" width="15.6640625" bestFit="1" customWidth="1"/>
    <col min="15" max="15" width="28.6640625" bestFit="1" customWidth="1"/>
    <col min="16" max="16" width="10.6640625" bestFit="1" customWidth="1"/>
    <col min="17" max="17" width="9.21875" bestFit="1" customWidth="1"/>
    <col min="18" max="18" width="8.44140625" bestFit="1" customWidth="1"/>
  </cols>
  <sheetData>
    <row r="2" spans="1:21" x14ac:dyDescent="0.3">
      <c r="Q2" s="13"/>
      <c r="R2" s="12"/>
      <c r="S2" s="12"/>
    </row>
    <row r="3" spans="1:21" s="30" customFormat="1" x14ac:dyDescent="0.3">
      <c r="A3" s="28" t="s">
        <v>49</v>
      </c>
      <c r="B3" s="28"/>
      <c r="C3" s="28"/>
      <c r="D3" s="28"/>
      <c r="E3" s="28"/>
      <c r="Q3" s="31"/>
    </row>
    <row r="4" spans="1:21" x14ac:dyDescent="0.3">
      <c r="Q4" s="10"/>
    </row>
    <row r="5" spans="1:21" s="91" customFormat="1" x14ac:dyDescent="0.3">
      <c r="A5" s="91" t="s">
        <v>3</v>
      </c>
      <c r="B5" s="91" t="s">
        <v>103</v>
      </c>
      <c r="C5" s="91" t="s">
        <v>52</v>
      </c>
      <c r="D5" s="91" t="s">
        <v>53</v>
      </c>
      <c r="E5" s="91" t="s">
        <v>44</v>
      </c>
      <c r="F5" s="91" t="s">
        <v>38</v>
      </c>
      <c r="H5" s="91" t="s">
        <v>39</v>
      </c>
      <c r="I5" s="92" t="s">
        <v>75</v>
      </c>
      <c r="J5" s="91" t="s">
        <v>80</v>
      </c>
      <c r="K5" s="91" t="s">
        <v>40</v>
      </c>
      <c r="L5" s="92" t="s">
        <v>76</v>
      </c>
      <c r="M5" s="91" t="s">
        <v>41</v>
      </c>
      <c r="N5" s="91" t="s">
        <v>42</v>
      </c>
      <c r="O5" s="91" t="s">
        <v>43</v>
      </c>
      <c r="S5" s="93"/>
      <c r="T5" s="94"/>
      <c r="U5" s="94"/>
    </row>
    <row r="6" spans="1:21" x14ac:dyDescent="0.3">
      <c r="A6" s="6">
        <v>88815</v>
      </c>
      <c r="B6" s="6" t="str">
        <f>VLOOKUP(A6,'List of  Campaigns'!A4:B20,2,0)</f>
        <v>BB Trigger Promo Code Campaign</v>
      </c>
      <c r="C6" s="6" t="str">
        <f>VLOOKUP(A6,'List of  Campaigns'!A4:C20,3,0)</f>
        <v>Active</v>
      </c>
      <c r="D6" s="6" t="str">
        <f>VLOOKUP(A6,'List of  Campaigns'!A4:D20,4,0)</f>
        <v>YES</v>
      </c>
      <c r="E6" s="6"/>
      <c r="F6">
        <v>284</v>
      </c>
      <c r="H6">
        <v>57</v>
      </c>
      <c r="I6" s="5">
        <f t="shared" ref="I6:I20" si="0">H6/F6</f>
        <v>0.20070422535211269</v>
      </c>
      <c r="J6">
        <v>91</v>
      </c>
      <c r="K6">
        <v>238</v>
      </c>
      <c r="L6" s="5">
        <f t="shared" ref="L6:L20" si="1">K6/F6</f>
        <v>0.8380281690140845</v>
      </c>
      <c r="M6">
        <v>7511.3947252747203</v>
      </c>
      <c r="N6">
        <v>163481</v>
      </c>
      <c r="O6">
        <v>7511</v>
      </c>
      <c r="S6" s="10"/>
    </row>
    <row r="7" spans="1:21" x14ac:dyDescent="0.3">
      <c r="A7" s="6">
        <v>88816</v>
      </c>
      <c r="B7" s="6" t="str">
        <f>VLOOKUP(A7,'List of  Campaigns'!A5:B21,2,0)</f>
        <v>Retail Checking Trigger Program</v>
      </c>
      <c r="C7" s="6" t="str">
        <f>VLOOKUP(A7,'List of  Campaigns'!A5:C21,3,0)</f>
        <v>Active</v>
      </c>
      <c r="D7" s="6" t="str">
        <f>VLOOKUP(A7,'List of  Campaigns'!A5:D21,4,0)</f>
        <v>YES</v>
      </c>
      <c r="E7" s="6" t="str">
        <f>VLOOKUP(A7,'List of  Campaigns'!A5:E21,5,0)</f>
        <v>YES</v>
      </c>
      <c r="F7">
        <v>583</v>
      </c>
      <c r="H7">
        <v>91</v>
      </c>
      <c r="I7" s="5">
        <f t="shared" si="0"/>
        <v>0.15608919382504288</v>
      </c>
      <c r="J7">
        <v>170</v>
      </c>
      <c r="K7">
        <v>528</v>
      </c>
      <c r="L7" s="5">
        <f t="shared" si="1"/>
        <v>0.90566037735849059</v>
      </c>
      <c r="M7">
        <v>20829.375058823502</v>
      </c>
      <c r="N7">
        <v>170516</v>
      </c>
      <c r="O7">
        <v>20829</v>
      </c>
      <c r="Q7" s="11"/>
      <c r="R7" s="11"/>
      <c r="S7" s="10"/>
    </row>
    <row r="8" spans="1:21" x14ac:dyDescent="0.3">
      <c r="A8" s="6">
        <v>88818</v>
      </c>
      <c r="B8" s="6" t="str">
        <f>VLOOKUP(A8,'List of  Campaigns'!A6:B22,2,0)</f>
        <v>Apply Now Abandoned Applications Followup Trigger</v>
      </c>
      <c r="C8" s="6" t="str">
        <f>VLOOKUP(A8,'List of  Campaigns'!A6:C22,3,0)</f>
        <v>Active</v>
      </c>
      <c r="D8" s="6" t="str">
        <f>VLOOKUP(A8,'List of  Campaigns'!A6:D22,4,0)</f>
        <v>YES</v>
      </c>
      <c r="E8" s="6" t="str">
        <f>VLOOKUP(A8,'List of  Campaigns'!A6:E22,5,0)</f>
        <v>YES</v>
      </c>
      <c r="F8">
        <v>1379</v>
      </c>
      <c r="H8">
        <v>225</v>
      </c>
      <c r="I8" s="5">
        <f t="shared" si="0"/>
        <v>0.16316171138506164</v>
      </c>
      <c r="J8">
        <v>316</v>
      </c>
      <c r="K8">
        <v>1212</v>
      </c>
      <c r="L8" s="5">
        <f t="shared" si="1"/>
        <v>0.87889775199419873</v>
      </c>
      <c r="M8">
        <v>33452.4489556962</v>
      </c>
      <c r="N8">
        <v>214658</v>
      </c>
      <c r="O8">
        <v>33452</v>
      </c>
      <c r="Q8" s="12"/>
      <c r="R8" s="12"/>
      <c r="S8" s="10"/>
    </row>
    <row r="9" spans="1:21" x14ac:dyDescent="0.3">
      <c r="A9" s="6">
        <v>88819</v>
      </c>
      <c r="B9" s="6" t="str">
        <f>VLOOKUP(A9,'List of  Campaigns'!A7:B23,2,0)</f>
        <v>Onboarding Leads Campaign</v>
      </c>
      <c r="C9" s="6" t="str">
        <f>VLOOKUP(A9,'List of  Campaigns'!A7:C23,3,0)</f>
        <v>Active</v>
      </c>
      <c r="D9" s="6" t="str">
        <f>VLOOKUP(A9,'List of  Campaigns'!A7:D23,4,0)</f>
        <v>YES</v>
      </c>
      <c r="E9" s="6" t="str">
        <f>VLOOKUP(A9,'List of  Campaigns'!A7:E23,5,0)</f>
        <v>YES</v>
      </c>
      <c r="F9">
        <v>2755</v>
      </c>
      <c r="H9">
        <v>107</v>
      </c>
      <c r="I9" s="5">
        <f t="shared" si="0"/>
        <v>3.8838475499092556E-2</v>
      </c>
      <c r="J9">
        <v>138</v>
      </c>
      <c r="K9">
        <v>2379</v>
      </c>
      <c r="L9" s="5">
        <f t="shared" si="1"/>
        <v>0.86352087114337572</v>
      </c>
      <c r="M9">
        <v>39715.9592753623</v>
      </c>
      <c r="N9">
        <v>154468</v>
      </c>
      <c r="O9">
        <v>39715</v>
      </c>
      <c r="S9" s="10"/>
    </row>
    <row r="10" spans="1:21" x14ac:dyDescent="0.3">
      <c r="A10" s="6">
        <v>88821</v>
      </c>
      <c r="B10" s="6" t="str">
        <f>VLOOKUP(A10,'List of  Campaigns'!A8:B24,2,0)</f>
        <v>BB Onboarding Leads Campaign</v>
      </c>
      <c r="C10" s="6" t="str">
        <f>VLOOKUP(A10,'List of  Campaigns'!A8:C24,3,0)</f>
        <v>Active</v>
      </c>
      <c r="D10" s="6" t="str">
        <f>VLOOKUP(A10,'List of  Campaigns'!A8:D24,4,0)</f>
        <v>YES</v>
      </c>
      <c r="E10" s="6"/>
      <c r="F10">
        <v>1036</v>
      </c>
      <c r="H10">
        <v>45</v>
      </c>
      <c r="I10" s="5">
        <f t="shared" si="0"/>
        <v>4.343629343629344E-2</v>
      </c>
      <c r="J10">
        <v>46</v>
      </c>
      <c r="K10">
        <v>838</v>
      </c>
      <c r="L10" s="5">
        <f t="shared" si="1"/>
        <v>0.80888030888030893</v>
      </c>
      <c r="M10">
        <v>931.53804347825997</v>
      </c>
      <c r="N10">
        <v>39597</v>
      </c>
      <c r="O10">
        <v>932</v>
      </c>
      <c r="S10" s="10"/>
    </row>
    <row r="11" spans="1:21" x14ac:dyDescent="0.3">
      <c r="A11" s="6">
        <v>88822</v>
      </c>
      <c r="B11" s="6" t="str">
        <f>VLOOKUP(A11,'List of  Campaigns'!A9:B25,2,0)</f>
        <v>Relationship Growth Email Follow-Up Trigger</v>
      </c>
      <c r="C11" s="6" t="str">
        <f>VLOOKUP(A11,'List of  Campaigns'!A9:C25,3,0)</f>
        <v>Active</v>
      </c>
      <c r="D11" s="6" t="str">
        <f>VLOOKUP(A11,'List of  Campaigns'!A9:D25,4,0)</f>
        <v>YES</v>
      </c>
      <c r="E11" s="6" t="str">
        <f>VLOOKUP(A11,'List of  Campaigns'!A9:E25,5,0)</f>
        <v>YES</v>
      </c>
      <c r="F11">
        <v>389</v>
      </c>
      <c r="H11">
        <v>19</v>
      </c>
      <c r="I11" s="5">
        <f t="shared" si="0"/>
        <v>4.8843187660668377E-2</v>
      </c>
      <c r="J11">
        <v>22</v>
      </c>
      <c r="K11">
        <v>329</v>
      </c>
      <c r="L11" s="5">
        <f t="shared" si="1"/>
        <v>0.84575835475578409</v>
      </c>
      <c r="M11">
        <v>67589.479090909095</v>
      </c>
      <c r="N11">
        <v>5176</v>
      </c>
      <c r="O11">
        <v>67589</v>
      </c>
      <c r="Q11" s="12"/>
      <c r="R11" s="12"/>
      <c r="S11" s="10"/>
    </row>
    <row r="12" spans="1:21" x14ac:dyDescent="0.3">
      <c r="A12" s="6">
        <v>88823</v>
      </c>
      <c r="B12" s="6" t="str">
        <f>VLOOKUP(A12,'List of  Campaigns'!A10:B26,2,0)</f>
        <v>BB Abandoned Applications Trigger</v>
      </c>
      <c r="C12" s="6" t="str">
        <f>VLOOKUP(A12,'List of  Campaigns'!A10:C26,3,0)</f>
        <v>Active</v>
      </c>
      <c r="D12" s="6" t="str">
        <f>VLOOKUP(A12,'List of  Campaigns'!A10:D26,4,0)</f>
        <v>YES</v>
      </c>
      <c r="E12" s="6"/>
      <c r="F12">
        <v>415</v>
      </c>
      <c r="H12">
        <v>64</v>
      </c>
      <c r="I12" s="5">
        <f t="shared" si="0"/>
        <v>0.15421686746987953</v>
      </c>
      <c r="J12">
        <v>91</v>
      </c>
      <c r="K12">
        <v>337</v>
      </c>
      <c r="L12" s="5">
        <f t="shared" si="1"/>
        <v>0.81204819277108431</v>
      </c>
      <c r="M12">
        <v>2658.1109890109801</v>
      </c>
      <c r="N12">
        <v>225790</v>
      </c>
      <c r="O12">
        <v>2658</v>
      </c>
      <c r="S12" s="10"/>
    </row>
    <row r="13" spans="1:21" x14ac:dyDescent="0.3">
      <c r="A13" s="6">
        <v>88825</v>
      </c>
      <c r="B13" s="6" t="str">
        <f>VLOOKUP(A13,'List of  Campaigns'!A11:B27,2,0)</f>
        <v>Indirect Auto Onboarding Leads Campaign</v>
      </c>
      <c r="C13" s="6" t="str">
        <f>VLOOKUP(A13,'List of  Campaigns'!A11:C27,3,0)</f>
        <v>Active</v>
      </c>
      <c r="D13" s="6" t="str">
        <f>VLOOKUP(A13,'List of  Campaigns'!A11:D27,4,0)</f>
        <v>YES</v>
      </c>
      <c r="E13" s="6" t="str">
        <f>VLOOKUP(A13,'List of  Campaigns'!A11:E27,5,0)</f>
        <v>YES</v>
      </c>
      <c r="F13">
        <v>247</v>
      </c>
      <c r="H13">
        <v>5</v>
      </c>
      <c r="I13" s="5">
        <f t="shared" si="0"/>
        <v>2.0242914979757085E-2</v>
      </c>
      <c r="J13">
        <v>10</v>
      </c>
      <c r="K13">
        <v>186</v>
      </c>
      <c r="L13" s="5">
        <f t="shared" si="1"/>
        <v>0.75303643724696356</v>
      </c>
      <c r="M13">
        <v>176.97300000000001</v>
      </c>
      <c r="N13">
        <v>8756</v>
      </c>
      <c r="O13">
        <v>177</v>
      </c>
      <c r="Q13" s="11"/>
      <c r="R13" s="11"/>
      <c r="S13" s="10"/>
    </row>
    <row r="14" spans="1:21" x14ac:dyDescent="0.3">
      <c r="A14" s="6">
        <v>88826</v>
      </c>
      <c r="B14" s="101" t="str">
        <f>VLOOKUP(A14,'List of  Campaigns'!A12:B28,2,0)</f>
        <v>Women in Banking BB Trigger</v>
      </c>
      <c r="C14" s="6" t="str">
        <f>VLOOKUP(A14,'List of  Campaigns'!A12:C28,3,0)</f>
        <v>Active</v>
      </c>
      <c r="D14" s="6" t="str">
        <f>VLOOKUP(A14,'List of  Campaigns'!A12:D28,4,0)</f>
        <v>YES</v>
      </c>
      <c r="E14" s="6"/>
      <c r="F14">
        <v>10</v>
      </c>
      <c r="H14">
        <v>1</v>
      </c>
      <c r="I14" s="5">
        <f t="shared" si="0"/>
        <v>0.1</v>
      </c>
      <c r="J14">
        <v>1</v>
      </c>
      <c r="K14">
        <v>6</v>
      </c>
      <c r="L14" s="5">
        <f t="shared" si="1"/>
        <v>0.6</v>
      </c>
      <c r="M14">
        <v>402.78</v>
      </c>
      <c r="N14">
        <v>3109</v>
      </c>
      <c r="O14">
        <v>403</v>
      </c>
      <c r="Q14" s="12"/>
      <c r="R14" s="12"/>
      <c r="S14" s="10"/>
    </row>
    <row r="15" spans="1:21" x14ac:dyDescent="0.3">
      <c r="A15" s="6">
        <v>88827</v>
      </c>
      <c r="B15" s="101" t="str">
        <f>VLOOKUP(A15,'List of  Campaigns'!A13:B29,2,0)</f>
        <v>Black and Latinx BB Trigger</v>
      </c>
      <c r="C15" s="6" t="str">
        <f>VLOOKUP(A15,'List of  Campaigns'!A13:C29,3,0)</f>
        <v>Active</v>
      </c>
      <c r="D15" s="6" t="str">
        <f>VLOOKUP(A15,'List of  Campaigns'!A13:D29,4,0)</f>
        <v>YES</v>
      </c>
      <c r="E15" s="6"/>
      <c r="F15">
        <v>50</v>
      </c>
      <c r="H15">
        <v>2</v>
      </c>
      <c r="I15" s="5">
        <f t="shared" si="0"/>
        <v>0.04</v>
      </c>
      <c r="J15">
        <v>2</v>
      </c>
      <c r="K15">
        <v>31</v>
      </c>
      <c r="L15" s="5">
        <f t="shared" si="1"/>
        <v>0.62</v>
      </c>
      <c r="M15">
        <v>57.5</v>
      </c>
      <c r="N15">
        <v>6218</v>
      </c>
      <c r="O15">
        <v>58</v>
      </c>
      <c r="S15" s="10"/>
    </row>
    <row r="16" spans="1:21" x14ac:dyDescent="0.3">
      <c r="A16" s="6">
        <v>88832</v>
      </c>
      <c r="B16" s="6" t="str">
        <f>VLOOKUP(A16,'List of  Campaigns'!A14:B30,2,0)</f>
        <v>"Contact Me" requests: Consumer checking customer retention</v>
      </c>
      <c r="C16" s="6" t="str">
        <f>VLOOKUP(A16,'List of  Campaigns'!A14:C30,3,0)</f>
        <v>Active</v>
      </c>
      <c r="D16" s="6" t="str">
        <f>VLOOKUP(A16,'List of  Campaigns'!A14:D30,4,0)</f>
        <v>YES</v>
      </c>
      <c r="E16" s="6" t="str">
        <f>VLOOKUP(A16,'List of  Campaigns'!A14:E30,5,0)</f>
        <v>YES</v>
      </c>
      <c r="F16">
        <v>1</v>
      </c>
      <c r="H16">
        <v>0</v>
      </c>
      <c r="I16" s="5">
        <f t="shared" si="0"/>
        <v>0</v>
      </c>
      <c r="J16">
        <v>0</v>
      </c>
      <c r="K16">
        <v>1</v>
      </c>
      <c r="L16" s="5">
        <f t="shared" si="1"/>
        <v>1</v>
      </c>
      <c r="M16">
        <v>0</v>
      </c>
      <c r="N16">
        <v>0</v>
      </c>
      <c r="O16">
        <v>0</v>
      </c>
      <c r="Q16" s="11"/>
      <c r="R16" s="11"/>
      <c r="S16" s="10"/>
    </row>
    <row r="17" spans="1:19" x14ac:dyDescent="0.3">
      <c r="A17" s="6">
        <v>88835</v>
      </c>
      <c r="B17" s="6" t="str">
        <f>VLOOKUP(A17,'List of  Campaigns'!A15:B31,2,0)</f>
        <v>BDB Credit Card Abandoned Apps</v>
      </c>
      <c r="C17" s="6" t="str">
        <f>VLOOKUP(A17,'List of  Campaigns'!A15:C31,3,0)</f>
        <v>Active</v>
      </c>
      <c r="D17" s="6" t="str">
        <f>VLOOKUP(A17,'List of  Campaigns'!A15:D31,4,0)</f>
        <v>YES</v>
      </c>
      <c r="E17" s="6" t="str">
        <f>VLOOKUP(A17,'List of  Campaigns'!A15:E31,5,0)</f>
        <v>YES</v>
      </c>
      <c r="F17">
        <v>1023</v>
      </c>
      <c r="H17">
        <v>41</v>
      </c>
      <c r="I17" s="5">
        <f t="shared" si="0"/>
        <v>4.0078201368523948E-2</v>
      </c>
      <c r="J17">
        <v>41</v>
      </c>
      <c r="K17">
        <v>936</v>
      </c>
      <c r="L17" s="5">
        <f t="shared" si="1"/>
        <v>0.91495601173020524</v>
      </c>
      <c r="M17">
        <v>1009.51219512195</v>
      </c>
      <c r="N17">
        <v>16687</v>
      </c>
      <c r="O17" t="s">
        <v>77</v>
      </c>
      <c r="Q17" s="12"/>
      <c r="R17" s="12"/>
      <c r="S17" s="10"/>
    </row>
    <row r="18" spans="1:19" x14ac:dyDescent="0.3">
      <c r="A18" s="6">
        <v>88836</v>
      </c>
      <c r="B18" s="6" t="str">
        <f>VLOOKUP(A18,'List of  Campaigns'!A16:B32,2,0)</f>
        <v>BDB 'Remind Me Later' Home Equity Offers</v>
      </c>
      <c r="C18" s="6" t="str">
        <f>VLOOKUP(A18,'List of  Campaigns'!A16:C32,3,0)</f>
        <v>Active</v>
      </c>
      <c r="D18" s="6" t="str">
        <f>VLOOKUP(A18,'List of  Campaigns'!A16:D32,4,0)</f>
        <v>YES</v>
      </c>
      <c r="E18" s="6" t="str">
        <f>VLOOKUP(A18,'List of  Campaigns'!A16:E32,5,0)</f>
        <v>YES</v>
      </c>
      <c r="F18">
        <v>6199</v>
      </c>
      <c r="H18">
        <v>5</v>
      </c>
      <c r="I18" s="5">
        <f t="shared" si="0"/>
        <v>8.0658170672689143E-4</v>
      </c>
      <c r="J18">
        <v>5</v>
      </c>
      <c r="K18">
        <v>5396</v>
      </c>
      <c r="L18" s="5">
        <f t="shared" si="1"/>
        <v>0.87046297789966121</v>
      </c>
      <c r="M18">
        <v>22270.946</v>
      </c>
      <c r="N18">
        <v>16340</v>
      </c>
      <c r="O18">
        <v>22270</v>
      </c>
    </row>
    <row r="19" spans="1:19" x14ac:dyDescent="0.3">
      <c r="A19" s="6">
        <v>88837</v>
      </c>
      <c r="B19" s="6" t="str">
        <f>VLOOKUP(A19,'List of  Campaigns'!A17:B33,2,0)</f>
        <v>BDB 'Remind Me Later' Credit Card Offers</v>
      </c>
      <c r="C19" s="6" t="str">
        <f>VLOOKUP(A19,'List of  Campaigns'!A17:C33,3,0)</f>
        <v>Active</v>
      </c>
      <c r="D19" s="6" t="str">
        <f>VLOOKUP(A19,'List of  Campaigns'!A17:D33,4,0)</f>
        <v>YES</v>
      </c>
      <c r="E19" s="6" t="str">
        <f>VLOOKUP(A19,'List of  Campaigns'!A17:E33,5,0)</f>
        <v>YES</v>
      </c>
      <c r="F19">
        <v>6538</v>
      </c>
      <c r="H19">
        <v>78</v>
      </c>
      <c r="I19" s="5">
        <f t="shared" si="0"/>
        <v>1.1930253900275314E-2</v>
      </c>
      <c r="J19">
        <v>80</v>
      </c>
      <c r="K19">
        <v>5722</v>
      </c>
      <c r="L19" s="5">
        <f t="shared" si="1"/>
        <v>0.87519118996635059</v>
      </c>
      <c r="M19">
        <v>942.82037500000001</v>
      </c>
      <c r="N19">
        <v>32560</v>
      </c>
      <c r="O19">
        <v>943</v>
      </c>
    </row>
    <row r="20" spans="1:19" x14ac:dyDescent="0.3">
      <c r="A20" s="6" t="s">
        <v>45</v>
      </c>
      <c r="B20" s="6"/>
      <c r="C20" s="6"/>
      <c r="D20" s="6"/>
      <c r="E20" s="6"/>
      <c r="F20">
        <v>20909</v>
      </c>
      <c r="H20">
        <v>740</v>
      </c>
      <c r="I20" s="5">
        <f t="shared" si="0"/>
        <v>3.5391458223731409E-2</v>
      </c>
      <c r="J20">
        <v>1013</v>
      </c>
      <c r="K20">
        <v>18139</v>
      </c>
      <c r="L20" s="5">
        <f t="shared" si="1"/>
        <v>0.86752116313549188</v>
      </c>
      <c r="M20">
        <v>197548.83770867702</v>
      </c>
      <c r="N20">
        <v>1057356</v>
      </c>
      <c r="O20">
        <v>15118.23076923077</v>
      </c>
      <c r="Q20" s="12"/>
      <c r="R20" s="12"/>
    </row>
    <row r="25" spans="1:19" s="30" customFormat="1" x14ac:dyDescent="0.3">
      <c r="A25" s="28" t="s">
        <v>47</v>
      </c>
      <c r="B25" s="28"/>
      <c r="C25" s="28"/>
      <c r="D25" s="28"/>
      <c r="E25" s="28"/>
      <c r="F25" s="29"/>
      <c r="G25" s="29"/>
      <c r="H25" s="29"/>
    </row>
    <row r="27" spans="1:19" s="94" customFormat="1" x14ac:dyDescent="0.3">
      <c r="A27" s="95" t="s">
        <v>46</v>
      </c>
      <c r="B27" s="91" t="s">
        <v>103</v>
      </c>
      <c r="C27" s="91" t="s">
        <v>52</v>
      </c>
      <c r="D27" s="91" t="s">
        <v>53</v>
      </c>
      <c r="E27" s="91" t="s">
        <v>44</v>
      </c>
      <c r="F27" s="95" t="s">
        <v>38</v>
      </c>
      <c r="G27" s="95"/>
      <c r="H27" s="95" t="s">
        <v>39</v>
      </c>
      <c r="I27" s="95" t="s">
        <v>75</v>
      </c>
      <c r="J27" s="95" t="s">
        <v>80</v>
      </c>
      <c r="K27" s="95" t="s">
        <v>40</v>
      </c>
      <c r="L27" s="95" t="s">
        <v>76</v>
      </c>
      <c r="M27" s="95" t="s">
        <v>41</v>
      </c>
      <c r="N27" s="95" t="s">
        <v>42</v>
      </c>
      <c r="O27" s="95" t="s">
        <v>43</v>
      </c>
    </row>
    <row r="28" spans="1:19" x14ac:dyDescent="0.3">
      <c r="A28" s="6">
        <v>88816</v>
      </c>
      <c r="B28" s="6" t="str">
        <f>VLOOKUP(A28,'List of  Campaigns'!A4:B20,2,0)</f>
        <v>Retail Checking Trigger Program</v>
      </c>
      <c r="C28" s="6" t="str">
        <f>VLOOKUP(A28,'List of  Campaigns'!A4:C20,3,0)</f>
        <v>Active</v>
      </c>
      <c r="D28" s="6" t="str">
        <f>VLOOKUP(A28,'List of  Campaigns'!A4:D20,4,0)</f>
        <v>YES</v>
      </c>
      <c r="E28" s="6" t="str">
        <f>VLOOKUP(A28,'List of  Campaigns'!A4:E20,5,0)</f>
        <v>YES</v>
      </c>
      <c r="F28">
        <v>527</v>
      </c>
      <c r="G28" cm="1">
        <f t="array" ref="G28:G36">VLOOKUP(B28:B36,B6:F19,5,0)</f>
        <v>583</v>
      </c>
      <c r="H28">
        <v>29</v>
      </c>
      <c r="I28" s="5">
        <f>H28/F28</f>
        <v>5.5028462998102469E-2</v>
      </c>
      <c r="J28">
        <v>44</v>
      </c>
      <c r="K28">
        <v>187</v>
      </c>
      <c r="L28" s="5">
        <f>K28/F28</f>
        <v>0.35483870967741937</v>
      </c>
      <c r="M28">
        <v>2933.1254545454499</v>
      </c>
      <c r="N28">
        <v>46485</v>
      </c>
      <c r="O28">
        <v>2933</v>
      </c>
    </row>
    <row r="29" spans="1:19" x14ac:dyDescent="0.3">
      <c r="A29" s="6">
        <v>88818</v>
      </c>
      <c r="B29" s="6" t="str">
        <f>VLOOKUP(A29,'List of  Campaigns'!A5:B21,2,0)</f>
        <v>Apply Now Abandoned Applications Followup Trigger</v>
      </c>
      <c r="C29" s="6" t="str">
        <f>VLOOKUP(A29,'List of  Campaigns'!A5:C21,3,0)</f>
        <v>Active</v>
      </c>
      <c r="D29" s="6" t="str">
        <f>VLOOKUP(A29,'List of  Campaigns'!A5:D21,4,0)</f>
        <v>YES</v>
      </c>
      <c r="E29" s="6" t="str">
        <f>VLOOKUP(A29,'List of  Campaigns'!A5:E21,5,0)</f>
        <v>YES</v>
      </c>
      <c r="F29">
        <v>1390</v>
      </c>
      <c r="G29">
        <v>1379</v>
      </c>
      <c r="H29">
        <v>211</v>
      </c>
      <c r="I29" s="5">
        <f t="shared" ref="I29:I37" si="2">H29/F29</f>
        <v>0.15179856115107915</v>
      </c>
      <c r="J29">
        <v>274</v>
      </c>
      <c r="K29">
        <v>564</v>
      </c>
      <c r="L29" s="5">
        <f t="shared" ref="L29:L37" si="3">K29/F29</f>
        <v>0.40575539568345326</v>
      </c>
      <c r="M29">
        <v>68978.386934306502</v>
      </c>
      <c r="N29">
        <v>123815</v>
      </c>
      <c r="O29">
        <v>68978</v>
      </c>
    </row>
    <row r="30" spans="1:19" x14ac:dyDescent="0.3">
      <c r="A30" s="6">
        <v>88819</v>
      </c>
      <c r="B30" s="6" t="str">
        <f>VLOOKUP(A30,'List of  Campaigns'!A6:B22,2,0)</f>
        <v>Onboarding Leads Campaign</v>
      </c>
      <c r="C30" s="6" t="str">
        <f>VLOOKUP(A30,'List of  Campaigns'!A6:C22,3,0)</f>
        <v>Active</v>
      </c>
      <c r="D30" s="6" t="str">
        <f>VLOOKUP(A30,'List of  Campaigns'!A6:D22,4,0)</f>
        <v>YES</v>
      </c>
      <c r="E30" s="6" t="str">
        <f>VLOOKUP(A30,'List of  Campaigns'!A6:E22,5,0)</f>
        <v>YES</v>
      </c>
      <c r="F30">
        <v>1234</v>
      </c>
      <c r="G30">
        <v>2755</v>
      </c>
      <c r="H30">
        <v>41</v>
      </c>
      <c r="I30" s="5">
        <f t="shared" si="2"/>
        <v>3.3225283630470018E-2</v>
      </c>
      <c r="J30">
        <v>52</v>
      </c>
      <c r="K30">
        <v>99</v>
      </c>
      <c r="L30" s="5">
        <f t="shared" si="3"/>
        <v>8.0226904376012972E-2</v>
      </c>
      <c r="M30">
        <v>57757.5911538461</v>
      </c>
      <c r="N30">
        <v>40389</v>
      </c>
      <c r="O30">
        <v>57757</v>
      </c>
    </row>
    <row r="31" spans="1:19" x14ac:dyDescent="0.3">
      <c r="A31" s="6">
        <v>88822</v>
      </c>
      <c r="B31" s="6" t="str">
        <f>VLOOKUP(A31,'List of  Campaigns'!A7:B23,2,0)</f>
        <v>Relationship Growth Email Follow-Up Trigger</v>
      </c>
      <c r="C31" s="6" t="str">
        <f>VLOOKUP(A31,'List of  Campaigns'!A7:C23,3,0)</f>
        <v>Active</v>
      </c>
      <c r="D31" s="6" t="str">
        <f>VLOOKUP(A31,'List of  Campaigns'!A7:D23,4,0)</f>
        <v>YES</v>
      </c>
      <c r="E31" s="6" t="str">
        <f>VLOOKUP(A31,'List of  Campaigns'!A7:E23,5,0)</f>
        <v>YES</v>
      </c>
      <c r="F31">
        <v>96</v>
      </c>
      <c r="G31">
        <v>389</v>
      </c>
      <c r="H31">
        <v>2</v>
      </c>
      <c r="I31" s="5">
        <f t="shared" si="2"/>
        <v>2.0833333333333332E-2</v>
      </c>
      <c r="J31">
        <v>4</v>
      </c>
      <c r="K31">
        <v>4</v>
      </c>
      <c r="L31" s="5">
        <f t="shared" si="3"/>
        <v>4.1666666666666664E-2</v>
      </c>
      <c r="M31">
        <v>25426.355</v>
      </c>
      <c r="N31">
        <v>1300</v>
      </c>
      <c r="O31">
        <v>25426</v>
      </c>
    </row>
    <row r="32" spans="1:19" x14ac:dyDescent="0.3">
      <c r="A32" s="6">
        <v>88825</v>
      </c>
      <c r="B32" s="6" t="str">
        <f>VLOOKUP(A32,'List of  Campaigns'!A8:B24,2,0)</f>
        <v>Indirect Auto Onboarding Leads Campaign</v>
      </c>
      <c r="C32" s="6" t="str">
        <f>VLOOKUP(A32,'List of  Campaigns'!A8:C24,3,0)</f>
        <v>Active</v>
      </c>
      <c r="D32" s="6" t="str">
        <f>VLOOKUP(A32,'List of  Campaigns'!A8:D24,4,0)</f>
        <v>YES</v>
      </c>
      <c r="E32" s="6" t="str">
        <f>VLOOKUP(A32,'List of  Campaigns'!A8:E24,5,0)</f>
        <v>YES</v>
      </c>
      <c r="F32">
        <v>609</v>
      </c>
      <c r="G32">
        <v>247</v>
      </c>
      <c r="H32">
        <v>4</v>
      </c>
      <c r="I32" s="5">
        <f t="shared" si="2"/>
        <v>6.5681444991789817E-3</v>
      </c>
      <c r="J32">
        <v>5</v>
      </c>
      <c r="K32">
        <v>91</v>
      </c>
      <c r="L32" s="5">
        <f t="shared" si="3"/>
        <v>0.14942528735632185</v>
      </c>
      <c r="M32">
        <v>498.18</v>
      </c>
      <c r="N32">
        <v>3718</v>
      </c>
      <c r="O32">
        <v>498</v>
      </c>
    </row>
    <row r="33" spans="1:21" x14ac:dyDescent="0.3">
      <c r="A33" s="6">
        <v>88833</v>
      </c>
      <c r="B33" s="6" t="str">
        <f>VLOOKUP(A33,'List of  Campaigns'!A9:B25,2,0)</f>
        <v>BMO Smart Portfolio</v>
      </c>
      <c r="C33" s="6" t="str">
        <f>VLOOKUP(A33,'List of  Campaigns'!A9:C25,3,0)</f>
        <v>Active</v>
      </c>
      <c r="D33" s="6">
        <f>VLOOKUP(A33,'List of  Campaigns'!A9:D25,4,0)</f>
        <v>0</v>
      </c>
      <c r="E33" s="6" t="str">
        <f>VLOOKUP(A33,'List of  Campaigns'!A9:E25,5,0)</f>
        <v>YES</v>
      </c>
      <c r="F33">
        <v>880</v>
      </c>
      <c r="G33" t="e">
        <v>#N/A</v>
      </c>
      <c r="H33">
        <v>106</v>
      </c>
      <c r="I33" s="5">
        <f t="shared" si="2"/>
        <v>0.12045454545454545</v>
      </c>
      <c r="J33">
        <v>146</v>
      </c>
      <c r="K33">
        <v>880</v>
      </c>
      <c r="L33" s="5">
        <f t="shared" si="3"/>
        <v>1</v>
      </c>
      <c r="M33">
        <v>44046.335753424602</v>
      </c>
      <c r="N33">
        <v>114345</v>
      </c>
      <c r="O33" t="s">
        <v>77</v>
      </c>
    </row>
    <row r="34" spans="1:21" x14ac:dyDescent="0.3">
      <c r="A34" s="6">
        <v>88835</v>
      </c>
      <c r="B34" s="6" t="str">
        <f>VLOOKUP(A34,'List of  Campaigns'!A10:B26,2,0)</f>
        <v>BDB Credit Card Abandoned Apps</v>
      </c>
      <c r="C34" s="6" t="str">
        <f>VLOOKUP(A34,'List of  Campaigns'!A10:C26,3,0)</f>
        <v>Active</v>
      </c>
      <c r="D34" s="6" t="str">
        <f>VLOOKUP(A34,'List of  Campaigns'!A10:D26,4,0)</f>
        <v>YES</v>
      </c>
      <c r="E34" s="6" t="str">
        <f>VLOOKUP(A34,'List of  Campaigns'!A10:E26,5,0)</f>
        <v>YES</v>
      </c>
      <c r="F34">
        <v>68</v>
      </c>
      <c r="G34">
        <v>1023</v>
      </c>
      <c r="H34">
        <v>1</v>
      </c>
      <c r="I34" s="5">
        <f t="shared" si="2"/>
        <v>1.4705882352941176E-2</v>
      </c>
      <c r="J34">
        <v>1</v>
      </c>
      <c r="K34">
        <v>24</v>
      </c>
      <c r="L34" s="5">
        <f t="shared" si="3"/>
        <v>0.35294117647058826</v>
      </c>
      <c r="M34">
        <v>384</v>
      </c>
      <c r="N34">
        <v>407</v>
      </c>
      <c r="O34">
        <v>384</v>
      </c>
      <c r="S34" s="7"/>
      <c r="T34" s="7"/>
      <c r="U34" s="7"/>
    </row>
    <row r="35" spans="1:21" x14ac:dyDescent="0.3">
      <c r="A35" s="6">
        <v>88836</v>
      </c>
      <c r="B35" s="6" t="str">
        <f>VLOOKUP(A35,'List of  Campaigns'!A11:B27,2,0)</f>
        <v>BDB 'Remind Me Later' Home Equity Offers</v>
      </c>
      <c r="C35" s="6" t="str">
        <f>VLOOKUP(A35,'List of  Campaigns'!A11:C27,3,0)</f>
        <v>Active</v>
      </c>
      <c r="D35" s="6" t="str">
        <f>VLOOKUP(A35,'List of  Campaigns'!A11:D27,4,0)</f>
        <v>YES</v>
      </c>
      <c r="E35" s="6" t="str">
        <f>VLOOKUP(A35,'List of  Campaigns'!A11:E27,5,0)</f>
        <v>YES</v>
      </c>
      <c r="F35">
        <v>304</v>
      </c>
      <c r="G35">
        <v>6199</v>
      </c>
      <c r="H35">
        <v>0</v>
      </c>
      <c r="I35" s="5">
        <f t="shared" si="2"/>
        <v>0</v>
      </c>
      <c r="J35">
        <v>0</v>
      </c>
      <c r="K35">
        <v>30</v>
      </c>
      <c r="L35" s="5">
        <f t="shared" si="3"/>
        <v>9.8684210526315791E-2</v>
      </c>
      <c r="M35">
        <v>0</v>
      </c>
      <c r="N35">
        <v>0</v>
      </c>
      <c r="O35">
        <v>0</v>
      </c>
    </row>
    <row r="36" spans="1:21" x14ac:dyDescent="0.3">
      <c r="A36" s="6">
        <v>88837</v>
      </c>
      <c r="B36" s="6" t="str">
        <f>VLOOKUP(A36,'List of  Campaigns'!A12:B28,2,0)</f>
        <v>BDB 'Remind Me Later' Credit Card Offers</v>
      </c>
      <c r="C36" s="6" t="str">
        <f>VLOOKUP(A36,'List of  Campaigns'!A12:C28,3,0)</f>
        <v>Active</v>
      </c>
      <c r="D36" s="6" t="str">
        <f>VLOOKUP(A36,'List of  Campaigns'!A12:D28,4,0)</f>
        <v>YES</v>
      </c>
      <c r="E36" s="6" t="str">
        <f>VLOOKUP(A36,'List of  Campaigns'!A12:E28,5,0)</f>
        <v>YES</v>
      </c>
      <c r="F36">
        <v>359</v>
      </c>
      <c r="G36">
        <v>6538</v>
      </c>
      <c r="H36">
        <v>2</v>
      </c>
      <c r="I36" s="5">
        <f t="shared" si="2"/>
        <v>5.5710306406685237E-3</v>
      </c>
      <c r="J36">
        <v>2</v>
      </c>
      <c r="K36">
        <v>48</v>
      </c>
      <c r="L36" s="5">
        <f t="shared" si="3"/>
        <v>0.13370473537604458</v>
      </c>
      <c r="M36">
        <v>480.94</v>
      </c>
      <c r="N36">
        <v>814</v>
      </c>
      <c r="O36">
        <v>481</v>
      </c>
    </row>
    <row r="37" spans="1:21" s="7" customFormat="1" x14ac:dyDescent="0.3">
      <c r="A37" s="8" t="s">
        <v>48</v>
      </c>
      <c r="B37" s="6"/>
      <c r="C37" s="8"/>
      <c r="D37" s="8"/>
      <c r="E37" s="6"/>
      <c r="F37" s="9">
        <v>5467</v>
      </c>
      <c r="G37" s="9"/>
      <c r="H37" s="9">
        <v>396</v>
      </c>
      <c r="I37" s="5">
        <f t="shared" si="2"/>
        <v>7.2434607645875254E-2</v>
      </c>
      <c r="J37" s="9">
        <v>528</v>
      </c>
      <c r="K37" s="9">
        <v>1927</v>
      </c>
      <c r="L37" s="5">
        <f t="shared" si="3"/>
        <v>0.3524785074080849</v>
      </c>
      <c r="M37" s="9">
        <v>200504.91429612268</v>
      </c>
      <c r="N37" s="9">
        <v>331273</v>
      </c>
      <c r="O37" s="9">
        <v>19557.125</v>
      </c>
      <c r="S37"/>
      <c r="T37"/>
      <c r="U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10B5-E136-47FD-9422-5B776BD9BC73}">
  <dimension ref="A1:N16"/>
  <sheetViews>
    <sheetView workbookViewId="0">
      <selection activeCell="C31" sqref="C31"/>
    </sheetView>
  </sheetViews>
  <sheetFormatPr defaultRowHeight="14.4" x14ac:dyDescent="0.3"/>
  <cols>
    <col min="1" max="1" width="10.77734375" bestFit="1" customWidth="1"/>
    <col min="2" max="2" width="56.5546875" bestFit="1" customWidth="1"/>
    <col min="3" max="3" width="7.33203125" bestFit="1" customWidth="1"/>
    <col min="4" max="4" width="6.77734375" bestFit="1" customWidth="1"/>
    <col min="5" max="5" width="4.33203125" bestFit="1" customWidth="1"/>
    <col min="6" max="6" width="24.109375" bestFit="1" customWidth="1"/>
    <col min="7" max="7" width="26.33203125" bestFit="1" customWidth="1"/>
    <col min="8" max="8" width="13.77734375" bestFit="1" customWidth="1"/>
    <col min="9" max="9" width="21.6640625" bestFit="1" customWidth="1"/>
    <col min="10" max="10" width="18" bestFit="1" customWidth="1"/>
    <col min="11" max="11" width="15.77734375" bestFit="1" customWidth="1"/>
    <col min="12" max="12" width="32.33203125" bestFit="1" customWidth="1"/>
    <col min="13" max="13" width="15.21875" bestFit="1" customWidth="1"/>
    <col min="14" max="14" width="28.5546875" bestFit="1" customWidth="1"/>
  </cols>
  <sheetData>
    <row r="1" spans="1:14" x14ac:dyDescent="0.3">
      <c r="A1" t="s">
        <v>3</v>
      </c>
      <c r="B1" t="s">
        <v>103</v>
      </c>
      <c r="C1" t="s">
        <v>52</v>
      </c>
      <c r="D1" t="s">
        <v>53</v>
      </c>
      <c r="E1" t="s">
        <v>44</v>
      </c>
      <c r="F1" t="s">
        <v>38</v>
      </c>
      <c r="G1" t="s">
        <v>39</v>
      </c>
      <c r="H1" t="s">
        <v>75</v>
      </c>
      <c r="I1" t="s">
        <v>80</v>
      </c>
      <c r="J1" t="s">
        <v>40</v>
      </c>
      <c r="K1" t="s">
        <v>76</v>
      </c>
      <c r="L1" t="s">
        <v>41</v>
      </c>
      <c r="M1" t="s">
        <v>42</v>
      </c>
      <c r="N1" t="s">
        <v>43</v>
      </c>
    </row>
    <row r="2" spans="1:14" x14ac:dyDescent="0.3">
      <c r="A2">
        <v>88815</v>
      </c>
      <c r="B2" t="s">
        <v>54</v>
      </c>
      <c r="C2" t="s">
        <v>55</v>
      </c>
      <c r="D2" t="s">
        <v>56</v>
      </c>
      <c r="F2">
        <v>284</v>
      </c>
      <c r="G2">
        <v>57</v>
      </c>
      <c r="H2">
        <v>0.20070422535211269</v>
      </c>
      <c r="I2">
        <v>91</v>
      </c>
      <c r="J2">
        <v>238</v>
      </c>
      <c r="K2">
        <v>0.8380281690140845</v>
      </c>
      <c r="L2">
        <v>7511.3947252747203</v>
      </c>
      <c r="M2">
        <v>163481</v>
      </c>
      <c r="N2">
        <v>7511</v>
      </c>
    </row>
    <row r="3" spans="1:14" x14ac:dyDescent="0.3">
      <c r="A3">
        <v>88816</v>
      </c>
      <c r="B3" t="s">
        <v>57</v>
      </c>
      <c r="C3" t="s">
        <v>55</v>
      </c>
      <c r="D3" t="s">
        <v>56</v>
      </c>
      <c r="E3" t="s">
        <v>56</v>
      </c>
      <c r="F3">
        <v>583</v>
      </c>
      <c r="G3">
        <v>91</v>
      </c>
      <c r="H3">
        <v>0.15608919382504288</v>
      </c>
      <c r="I3">
        <v>170</v>
      </c>
      <c r="J3">
        <v>528</v>
      </c>
      <c r="K3">
        <v>0.90566037735849059</v>
      </c>
      <c r="L3">
        <v>20829.375058823502</v>
      </c>
      <c r="M3">
        <v>170516</v>
      </c>
      <c r="N3">
        <v>20829</v>
      </c>
    </row>
    <row r="4" spans="1:14" x14ac:dyDescent="0.3">
      <c r="A4">
        <v>88818</v>
      </c>
      <c r="B4" t="s">
        <v>58</v>
      </c>
      <c r="C4" t="s">
        <v>55</v>
      </c>
      <c r="D4" t="s">
        <v>56</v>
      </c>
      <c r="E4" t="s">
        <v>56</v>
      </c>
      <c r="F4">
        <v>1379</v>
      </c>
      <c r="G4">
        <v>225</v>
      </c>
      <c r="H4">
        <v>0.16316171138506164</v>
      </c>
      <c r="I4">
        <v>316</v>
      </c>
      <c r="J4">
        <v>1212</v>
      </c>
      <c r="K4">
        <v>0.87889775199419873</v>
      </c>
      <c r="L4">
        <v>33452.4489556962</v>
      </c>
      <c r="M4">
        <v>214658</v>
      </c>
      <c r="N4">
        <v>33452</v>
      </c>
    </row>
    <row r="5" spans="1:14" x14ac:dyDescent="0.3">
      <c r="A5">
        <v>88819</v>
      </c>
      <c r="B5" t="s">
        <v>59</v>
      </c>
      <c r="C5" t="s">
        <v>55</v>
      </c>
      <c r="D5" t="s">
        <v>56</v>
      </c>
      <c r="E5" t="s">
        <v>56</v>
      </c>
      <c r="F5">
        <v>2755</v>
      </c>
      <c r="G5">
        <v>107</v>
      </c>
      <c r="H5">
        <v>3.8838475499092556E-2</v>
      </c>
      <c r="I5">
        <v>138</v>
      </c>
      <c r="J5">
        <v>2379</v>
      </c>
      <c r="K5">
        <v>0.86352087114337572</v>
      </c>
      <c r="L5">
        <v>39715.9592753623</v>
      </c>
      <c r="M5">
        <v>154468</v>
      </c>
      <c r="N5">
        <v>39715</v>
      </c>
    </row>
    <row r="6" spans="1:14" x14ac:dyDescent="0.3">
      <c r="A6">
        <v>88821</v>
      </c>
      <c r="B6" t="s">
        <v>60</v>
      </c>
      <c r="C6" t="s">
        <v>55</v>
      </c>
      <c r="D6" t="s">
        <v>56</v>
      </c>
      <c r="F6">
        <v>1036</v>
      </c>
      <c r="G6">
        <v>45</v>
      </c>
      <c r="H6">
        <v>4.343629343629344E-2</v>
      </c>
      <c r="I6">
        <v>46</v>
      </c>
      <c r="J6">
        <v>838</v>
      </c>
      <c r="K6">
        <v>0.80888030888030893</v>
      </c>
      <c r="L6">
        <v>931.53804347825997</v>
      </c>
      <c r="M6">
        <v>39597</v>
      </c>
      <c r="N6">
        <v>932</v>
      </c>
    </row>
    <row r="7" spans="1:14" x14ac:dyDescent="0.3">
      <c r="A7">
        <v>88822</v>
      </c>
      <c r="B7" t="s">
        <v>61</v>
      </c>
      <c r="C7" t="s">
        <v>55</v>
      </c>
      <c r="D7" t="s">
        <v>56</v>
      </c>
      <c r="E7" t="s">
        <v>56</v>
      </c>
      <c r="F7">
        <v>389</v>
      </c>
      <c r="G7">
        <v>19</v>
      </c>
      <c r="H7">
        <v>4.8843187660668377E-2</v>
      </c>
      <c r="I7">
        <v>22</v>
      </c>
      <c r="J7">
        <v>329</v>
      </c>
      <c r="K7">
        <v>0.84575835475578409</v>
      </c>
      <c r="L7">
        <v>67589.479090909095</v>
      </c>
      <c r="M7">
        <v>5176</v>
      </c>
      <c r="N7">
        <v>67589</v>
      </c>
    </row>
    <row r="8" spans="1:14" x14ac:dyDescent="0.3">
      <c r="A8">
        <v>88823</v>
      </c>
      <c r="B8" t="s">
        <v>62</v>
      </c>
      <c r="C8" t="s">
        <v>55</v>
      </c>
      <c r="D8" t="s">
        <v>56</v>
      </c>
      <c r="F8">
        <v>415</v>
      </c>
      <c r="G8">
        <v>64</v>
      </c>
      <c r="H8">
        <v>0.15421686746987953</v>
      </c>
      <c r="I8">
        <v>91</v>
      </c>
      <c r="J8">
        <v>337</v>
      </c>
      <c r="K8">
        <v>0.81204819277108431</v>
      </c>
      <c r="L8">
        <v>2658.1109890109801</v>
      </c>
      <c r="M8">
        <v>225790</v>
      </c>
      <c r="N8">
        <v>2658</v>
      </c>
    </row>
    <row r="9" spans="1:14" x14ac:dyDescent="0.3">
      <c r="A9">
        <v>88825</v>
      </c>
      <c r="B9" t="s">
        <v>63</v>
      </c>
      <c r="C9" t="s">
        <v>55</v>
      </c>
      <c r="D9" t="s">
        <v>56</v>
      </c>
      <c r="E9" t="s">
        <v>56</v>
      </c>
      <c r="F9">
        <v>247</v>
      </c>
      <c r="G9">
        <v>5</v>
      </c>
      <c r="H9">
        <v>2.0242914979757085E-2</v>
      </c>
      <c r="I9">
        <v>10</v>
      </c>
      <c r="J9">
        <v>186</v>
      </c>
      <c r="K9">
        <v>0.75303643724696356</v>
      </c>
      <c r="L9">
        <v>176.97300000000001</v>
      </c>
      <c r="M9">
        <v>8756</v>
      </c>
      <c r="N9">
        <v>177</v>
      </c>
    </row>
    <row r="10" spans="1:14" x14ac:dyDescent="0.3">
      <c r="A10">
        <v>88826</v>
      </c>
      <c r="B10" t="s">
        <v>64</v>
      </c>
      <c r="C10" t="s">
        <v>55</v>
      </c>
      <c r="D10" t="s">
        <v>56</v>
      </c>
      <c r="F10">
        <v>10</v>
      </c>
      <c r="G10">
        <v>1</v>
      </c>
      <c r="H10">
        <v>0.1</v>
      </c>
      <c r="I10">
        <v>1</v>
      </c>
      <c r="J10">
        <v>6</v>
      </c>
      <c r="K10">
        <v>0.6</v>
      </c>
      <c r="L10">
        <v>402.78</v>
      </c>
      <c r="M10">
        <v>3109</v>
      </c>
      <c r="N10">
        <v>403</v>
      </c>
    </row>
    <row r="11" spans="1:14" x14ac:dyDescent="0.3">
      <c r="A11">
        <v>88827</v>
      </c>
      <c r="B11" t="s">
        <v>65</v>
      </c>
      <c r="C11" t="s">
        <v>55</v>
      </c>
      <c r="D11" t="s">
        <v>56</v>
      </c>
      <c r="F11">
        <v>50</v>
      </c>
      <c r="G11">
        <v>2</v>
      </c>
      <c r="H11">
        <v>0.04</v>
      </c>
      <c r="I11">
        <v>2</v>
      </c>
      <c r="J11">
        <v>31</v>
      </c>
      <c r="K11">
        <v>0.62</v>
      </c>
      <c r="L11">
        <v>57.5</v>
      </c>
      <c r="M11">
        <v>6218</v>
      </c>
      <c r="N11">
        <v>58</v>
      </c>
    </row>
    <row r="12" spans="1:14" x14ac:dyDescent="0.3">
      <c r="A12">
        <v>88832</v>
      </c>
      <c r="B12" t="s">
        <v>70</v>
      </c>
      <c r="C12" t="s">
        <v>55</v>
      </c>
      <c r="D12" t="s">
        <v>56</v>
      </c>
      <c r="E12" t="s">
        <v>56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4" x14ac:dyDescent="0.3">
      <c r="A13">
        <v>88835</v>
      </c>
      <c r="B13" t="s">
        <v>72</v>
      </c>
      <c r="C13" t="s">
        <v>55</v>
      </c>
      <c r="D13" t="s">
        <v>56</v>
      </c>
      <c r="E13" t="s">
        <v>56</v>
      </c>
      <c r="F13">
        <v>1023</v>
      </c>
      <c r="G13">
        <v>41</v>
      </c>
      <c r="H13">
        <v>4.0078201368523948E-2</v>
      </c>
      <c r="I13">
        <v>41</v>
      </c>
      <c r="J13">
        <v>936</v>
      </c>
      <c r="K13">
        <v>0.91495601173020524</v>
      </c>
      <c r="L13">
        <v>1009.51219512195</v>
      </c>
      <c r="M13">
        <v>16687</v>
      </c>
      <c r="N13" t="s">
        <v>77</v>
      </c>
    </row>
    <row r="14" spans="1:14" x14ac:dyDescent="0.3">
      <c r="A14">
        <v>88836</v>
      </c>
      <c r="B14" t="s">
        <v>73</v>
      </c>
      <c r="C14" t="s">
        <v>55</v>
      </c>
      <c r="D14" t="s">
        <v>56</v>
      </c>
      <c r="E14" t="s">
        <v>56</v>
      </c>
      <c r="F14">
        <v>6199</v>
      </c>
      <c r="G14">
        <v>5</v>
      </c>
      <c r="H14">
        <v>8.0658170672689143E-4</v>
      </c>
      <c r="I14">
        <v>5</v>
      </c>
      <c r="J14">
        <v>5396</v>
      </c>
      <c r="K14">
        <v>0.87046297789966121</v>
      </c>
      <c r="L14">
        <v>22270.946</v>
      </c>
      <c r="M14">
        <v>16340</v>
      </c>
      <c r="N14">
        <v>22270</v>
      </c>
    </row>
    <row r="15" spans="1:14" x14ac:dyDescent="0.3">
      <c r="A15">
        <v>88837</v>
      </c>
      <c r="B15" t="s">
        <v>74</v>
      </c>
      <c r="C15" t="s">
        <v>55</v>
      </c>
      <c r="D15" t="s">
        <v>56</v>
      </c>
      <c r="E15" t="s">
        <v>56</v>
      </c>
      <c r="F15">
        <v>6538</v>
      </c>
      <c r="G15">
        <v>78</v>
      </c>
      <c r="H15">
        <v>1.1930253900275314E-2</v>
      </c>
      <c r="I15">
        <v>80</v>
      </c>
      <c r="J15">
        <v>5722</v>
      </c>
      <c r="K15">
        <v>0.87519118996635059</v>
      </c>
      <c r="L15">
        <v>942.82037500000001</v>
      </c>
      <c r="M15">
        <v>32560</v>
      </c>
      <c r="N15">
        <v>943</v>
      </c>
    </row>
    <row r="16" spans="1:14" x14ac:dyDescent="0.3">
      <c r="A16" t="s">
        <v>45</v>
      </c>
      <c r="F16">
        <v>20909</v>
      </c>
      <c r="G16">
        <v>740</v>
      </c>
      <c r="H16">
        <v>3.5391458223731409E-2</v>
      </c>
      <c r="I16">
        <v>1013</v>
      </c>
      <c r="J16">
        <v>18139</v>
      </c>
      <c r="K16">
        <v>0.86752116313549188</v>
      </c>
      <c r="L16">
        <v>197548.83770867702</v>
      </c>
      <c r="M16">
        <v>1057356</v>
      </c>
      <c r="N16">
        <v>15118.23076923077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6BA2-3A8B-4B23-BB48-3D7EC3765426}">
  <dimension ref="A1:N11"/>
  <sheetViews>
    <sheetView workbookViewId="0">
      <selection activeCell="G18" sqref="G18"/>
    </sheetView>
  </sheetViews>
  <sheetFormatPr defaultRowHeight="14.4" x14ac:dyDescent="0.3"/>
  <cols>
    <col min="1" max="1" width="10.5546875" customWidth="1"/>
    <col min="2" max="2" width="48" bestFit="1" customWidth="1"/>
    <col min="3" max="3" width="7.33203125" bestFit="1" customWidth="1"/>
    <col min="4" max="4" width="6.77734375" bestFit="1" customWidth="1"/>
    <col min="5" max="5" width="4.33203125" bestFit="1" customWidth="1"/>
    <col min="6" max="6" width="24.109375" bestFit="1" customWidth="1"/>
    <col min="7" max="7" width="26.33203125" bestFit="1" customWidth="1"/>
    <col min="8" max="8" width="13.77734375" bestFit="1" customWidth="1"/>
    <col min="9" max="9" width="21.6640625" bestFit="1" customWidth="1"/>
    <col min="10" max="10" width="18" bestFit="1" customWidth="1"/>
    <col min="11" max="11" width="15.77734375" bestFit="1" customWidth="1"/>
    <col min="12" max="12" width="32.33203125" bestFit="1" customWidth="1"/>
    <col min="13" max="13" width="15.21875" bestFit="1" customWidth="1"/>
    <col min="14" max="14" width="28.5546875" bestFit="1" customWidth="1"/>
  </cols>
  <sheetData>
    <row r="1" spans="1:14" x14ac:dyDescent="0.3">
      <c r="A1" t="s">
        <v>46</v>
      </c>
      <c r="B1" t="s">
        <v>103</v>
      </c>
      <c r="C1" t="s">
        <v>52</v>
      </c>
      <c r="D1" t="s">
        <v>53</v>
      </c>
      <c r="E1" t="s">
        <v>44</v>
      </c>
      <c r="F1" t="s">
        <v>38</v>
      </c>
      <c r="G1" t="s">
        <v>39</v>
      </c>
      <c r="H1" t="s">
        <v>75</v>
      </c>
      <c r="I1" t="s">
        <v>80</v>
      </c>
      <c r="J1" t="s">
        <v>40</v>
      </c>
      <c r="K1" t="s">
        <v>76</v>
      </c>
      <c r="L1" t="s">
        <v>41</v>
      </c>
      <c r="M1" t="s">
        <v>42</v>
      </c>
      <c r="N1" t="s">
        <v>43</v>
      </c>
    </row>
    <row r="2" spans="1:14" x14ac:dyDescent="0.3">
      <c r="A2">
        <v>88816</v>
      </c>
      <c r="B2" t="s">
        <v>57</v>
      </c>
      <c r="C2" t="s">
        <v>55</v>
      </c>
      <c r="D2" t="s">
        <v>56</v>
      </c>
      <c r="E2" t="s">
        <v>56</v>
      </c>
      <c r="F2">
        <v>527</v>
      </c>
      <c r="G2">
        <v>29</v>
      </c>
      <c r="H2">
        <v>5.5028462998102469E-2</v>
      </c>
      <c r="I2">
        <v>44</v>
      </c>
      <c r="J2">
        <v>187</v>
      </c>
      <c r="K2">
        <v>0.35483870967741937</v>
      </c>
      <c r="L2">
        <v>2933.1254545454499</v>
      </c>
      <c r="M2">
        <v>46485</v>
      </c>
      <c r="N2">
        <v>2933</v>
      </c>
    </row>
    <row r="3" spans="1:14" x14ac:dyDescent="0.3">
      <c r="A3">
        <v>88818</v>
      </c>
      <c r="B3" t="s">
        <v>58</v>
      </c>
      <c r="C3" t="s">
        <v>55</v>
      </c>
      <c r="D3" t="s">
        <v>56</v>
      </c>
      <c r="E3" t="s">
        <v>56</v>
      </c>
      <c r="F3">
        <v>1390</v>
      </c>
      <c r="G3">
        <v>211</v>
      </c>
      <c r="H3">
        <v>0.15179856115107915</v>
      </c>
      <c r="I3">
        <v>274</v>
      </c>
      <c r="J3">
        <v>564</v>
      </c>
      <c r="K3">
        <v>0.40575539568345326</v>
      </c>
      <c r="L3">
        <v>68978.386934306502</v>
      </c>
      <c r="M3">
        <v>123815</v>
      </c>
      <c r="N3">
        <v>68978</v>
      </c>
    </row>
    <row r="4" spans="1:14" x14ac:dyDescent="0.3">
      <c r="A4">
        <v>88819</v>
      </c>
      <c r="B4" t="s">
        <v>59</v>
      </c>
      <c r="C4" t="s">
        <v>55</v>
      </c>
      <c r="D4" t="s">
        <v>56</v>
      </c>
      <c r="E4" t="s">
        <v>56</v>
      </c>
      <c r="F4">
        <v>1234</v>
      </c>
      <c r="G4">
        <v>41</v>
      </c>
      <c r="H4">
        <v>3.3225283630470018E-2</v>
      </c>
      <c r="I4">
        <v>52</v>
      </c>
      <c r="J4">
        <v>99</v>
      </c>
      <c r="K4">
        <v>8.0226904376012972E-2</v>
      </c>
      <c r="L4">
        <v>57757.5911538461</v>
      </c>
      <c r="M4">
        <v>40389</v>
      </c>
      <c r="N4">
        <v>57757</v>
      </c>
    </row>
    <row r="5" spans="1:14" x14ac:dyDescent="0.3">
      <c r="A5">
        <v>88822</v>
      </c>
      <c r="B5" t="s">
        <v>61</v>
      </c>
      <c r="C5" t="s">
        <v>55</v>
      </c>
      <c r="D5" t="s">
        <v>56</v>
      </c>
      <c r="E5" t="s">
        <v>56</v>
      </c>
      <c r="F5">
        <v>96</v>
      </c>
      <c r="G5">
        <v>2</v>
      </c>
      <c r="H5">
        <v>2.0833333333333332E-2</v>
      </c>
      <c r="I5">
        <v>4</v>
      </c>
      <c r="J5">
        <v>4</v>
      </c>
      <c r="K5">
        <v>4.1666666666666664E-2</v>
      </c>
      <c r="L5">
        <v>25426.355</v>
      </c>
      <c r="M5">
        <v>1300</v>
      </c>
      <c r="N5">
        <v>25426</v>
      </c>
    </row>
    <row r="6" spans="1:14" x14ac:dyDescent="0.3">
      <c r="A6">
        <v>88825</v>
      </c>
      <c r="B6" t="s">
        <v>63</v>
      </c>
      <c r="C6" t="s">
        <v>55</v>
      </c>
      <c r="D6" t="s">
        <v>56</v>
      </c>
      <c r="E6" t="s">
        <v>56</v>
      </c>
      <c r="F6">
        <v>609</v>
      </c>
      <c r="G6">
        <v>4</v>
      </c>
      <c r="H6">
        <v>6.5681444991789817E-3</v>
      </c>
      <c r="I6">
        <v>5</v>
      </c>
      <c r="J6">
        <v>91</v>
      </c>
      <c r="K6">
        <v>0.14942528735632185</v>
      </c>
      <c r="L6">
        <v>498.18</v>
      </c>
      <c r="M6">
        <v>3718</v>
      </c>
      <c r="N6">
        <v>498</v>
      </c>
    </row>
    <row r="7" spans="1:14" x14ac:dyDescent="0.3">
      <c r="A7">
        <v>88833</v>
      </c>
      <c r="B7" t="s">
        <v>71</v>
      </c>
      <c r="C7" t="s">
        <v>55</v>
      </c>
      <c r="D7">
        <v>0</v>
      </c>
      <c r="E7" t="s">
        <v>56</v>
      </c>
      <c r="F7">
        <v>880</v>
      </c>
      <c r="G7">
        <v>106</v>
      </c>
      <c r="H7">
        <v>0.12045454545454545</v>
      </c>
      <c r="I7">
        <v>146</v>
      </c>
      <c r="J7">
        <v>880</v>
      </c>
      <c r="K7">
        <v>1</v>
      </c>
      <c r="L7">
        <v>44046.335753424602</v>
      </c>
      <c r="M7">
        <v>114345</v>
      </c>
      <c r="N7" t="s">
        <v>77</v>
      </c>
    </row>
    <row r="8" spans="1:14" x14ac:dyDescent="0.3">
      <c r="A8">
        <v>88835</v>
      </c>
      <c r="B8" t="s">
        <v>72</v>
      </c>
      <c r="C8" t="s">
        <v>55</v>
      </c>
      <c r="D8" t="s">
        <v>56</v>
      </c>
      <c r="E8" t="s">
        <v>56</v>
      </c>
      <c r="F8">
        <v>68</v>
      </c>
      <c r="G8">
        <v>1</v>
      </c>
      <c r="H8">
        <v>1.4705882352941176E-2</v>
      </c>
      <c r="I8">
        <v>1</v>
      </c>
      <c r="J8">
        <v>24</v>
      </c>
      <c r="K8">
        <v>0.35294117647058826</v>
      </c>
      <c r="L8">
        <v>384</v>
      </c>
      <c r="M8">
        <v>407</v>
      </c>
      <c r="N8">
        <v>384</v>
      </c>
    </row>
    <row r="9" spans="1:14" x14ac:dyDescent="0.3">
      <c r="A9">
        <v>88836</v>
      </c>
      <c r="B9" t="s">
        <v>73</v>
      </c>
      <c r="C9" t="s">
        <v>55</v>
      </c>
      <c r="D9" t="s">
        <v>56</v>
      </c>
      <c r="E9" t="s">
        <v>56</v>
      </c>
      <c r="F9">
        <v>304</v>
      </c>
      <c r="G9">
        <v>0</v>
      </c>
      <c r="H9">
        <v>0</v>
      </c>
      <c r="I9">
        <v>0</v>
      </c>
      <c r="J9">
        <v>30</v>
      </c>
      <c r="K9">
        <v>9.8684210526315791E-2</v>
      </c>
      <c r="L9">
        <v>0</v>
      </c>
      <c r="M9">
        <v>0</v>
      </c>
      <c r="N9">
        <v>0</v>
      </c>
    </row>
    <row r="10" spans="1:14" x14ac:dyDescent="0.3">
      <c r="A10">
        <v>88837</v>
      </c>
      <c r="B10" t="s">
        <v>74</v>
      </c>
      <c r="C10" t="s">
        <v>55</v>
      </c>
      <c r="D10" t="s">
        <v>56</v>
      </c>
      <c r="E10" t="s">
        <v>56</v>
      </c>
      <c r="F10">
        <v>359</v>
      </c>
      <c r="G10">
        <v>2</v>
      </c>
      <c r="H10">
        <v>5.5710306406685237E-3</v>
      </c>
      <c r="I10">
        <v>2</v>
      </c>
      <c r="J10">
        <v>48</v>
      </c>
      <c r="K10">
        <v>0.13370473537604458</v>
      </c>
      <c r="L10">
        <v>480.94</v>
      </c>
      <c r="M10">
        <v>814</v>
      </c>
      <c r="N10">
        <v>481</v>
      </c>
    </row>
    <row r="11" spans="1:14" x14ac:dyDescent="0.3">
      <c r="A11" t="s">
        <v>48</v>
      </c>
      <c r="F11">
        <v>5467</v>
      </c>
      <c r="G11">
        <v>396</v>
      </c>
      <c r="H11">
        <v>7.2434607645875254E-2</v>
      </c>
      <c r="I11">
        <v>528</v>
      </c>
      <c r="J11">
        <v>1927</v>
      </c>
      <c r="K11">
        <v>0.3524785074080849</v>
      </c>
      <c r="L11">
        <v>200504.91429612268</v>
      </c>
      <c r="M11">
        <v>331273</v>
      </c>
      <c r="N11">
        <v>19557.125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FBA2-5EA4-48E7-A3C7-3E39CAD9F677}">
  <dimension ref="A1:N39"/>
  <sheetViews>
    <sheetView zoomScale="194" zoomScaleNormal="80" workbookViewId="0">
      <selection sqref="A1:M38"/>
    </sheetView>
  </sheetViews>
  <sheetFormatPr defaultRowHeight="14.4" x14ac:dyDescent="0.3"/>
  <cols>
    <col min="1" max="1" width="26.33203125" bestFit="1" customWidth="1"/>
    <col min="2" max="2" width="23.44140625" style="57" bestFit="1" customWidth="1"/>
    <col min="3" max="3" width="25.44140625" bestFit="1" customWidth="1"/>
    <col min="4" max="4" width="13.21875" style="44" bestFit="1" customWidth="1"/>
    <col min="5" max="5" width="13.88671875" style="57" customWidth="1"/>
    <col min="6" max="6" width="13.109375" customWidth="1"/>
    <col min="7" max="7" width="15.33203125" style="44" bestFit="1" customWidth="1"/>
    <col min="8" max="8" width="13.44140625" style="57" customWidth="1"/>
    <col min="9" max="9" width="12.21875" customWidth="1"/>
    <col min="10" max="10" width="10.33203125" style="44" customWidth="1"/>
    <col min="11" max="11" width="13.109375" style="57" customWidth="1"/>
    <col min="12" max="12" width="9.21875" bestFit="1" customWidth="1"/>
    <col min="13" max="13" width="8.44140625" style="44" bestFit="1" customWidth="1"/>
  </cols>
  <sheetData>
    <row r="1" spans="1:13" s="4" customFormat="1" x14ac:dyDescent="0.3">
      <c r="A1" s="62" t="s">
        <v>78</v>
      </c>
      <c r="B1" s="98" t="s">
        <v>0</v>
      </c>
      <c r="C1" s="99"/>
      <c r="D1" s="100"/>
      <c r="E1" s="98" t="s">
        <v>1</v>
      </c>
      <c r="F1" s="99"/>
      <c r="G1" s="100"/>
      <c r="H1" s="63" t="s">
        <v>2</v>
      </c>
      <c r="I1" s="64"/>
      <c r="J1" s="65"/>
      <c r="K1" s="98" t="s">
        <v>3</v>
      </c>
      <c r="L1" s="99"/>
      <c r="M1" s="100"/>
    </row>
    <row r="2" spans="1:13" s="32" customFormat="1" x14ac:dyDescent="0.3">
      <c r="A2" s="32" t="s">
        <v>79</v>
      </c>
      <c r="B2" s="33" t="s">
        <v>83</v>
      </c>
      <c r="C2" s="34" t="s">
        <v>4</v>
      </c>
      <c r="D2" s="35" t="s">
        <v>5</v>
      </c>
      <c r="E2" s="33" t="s">
        <v>83</v>
      </c>
      <c r="F2" s="34" t="s">
        <v>4</v>
      </c>
      <c r="G2" s="35" t="s">
        <v>5</v>
      </c>
      <c r="H2" s="33" t="s">
        <v>83</v>
      </c>
      <c r="I2" s="34" t="s">
        <v>4</v>
      </c>
      <c r="J2" s="35" t="s">
        <v>5</v>
      </c>
      <c r="K2" s="33" t="s">
        <v>83</v>
      </c>
      <c r="L2" s="34" t="s">
        <v>4</v>
      </c>
      <c r="M2" s="35" t="s">
        <v>5</v>
      </c>
    </row>
    <row r="3" spans="1:13" x14ac:dyDescent="0.3">
      <c r="A3" s="1" t="s">
        <v>6</v>
      </c>
      <c r="B3" s="36">
        <v>325802</v>
      </c>
      <c r="C3" s="37">
        <v>244046</v>
      </c>
      <c r="D3" s="38">
        <f>B3/C3-1</f>
        <v>0.3350024175770141</v>
      </c>
      <c r="E3" s="36">
        <v>124695</v>
      </c>
      <c r="F3" s="37">
        <v>117372</v>
      </c>
      <c r="G3" s="38">
        <f>E3/F3-1</f>
        <v>6.2391371025457554E-2</v>
      </c>
      <c r="H3" s="36">
        <v>486380</v>
      </c>
      <c r="I3" s="37">
        <v>367617</v>
      </c>
      <c r="J3" s="38">
        <f>H3/I3-1</f>
        <v>0.32306177353060384</v>
      </c>
      <c r="K3" s="36">
        <v>23367</v>
      </c>
      <c r="L3" s="37">
        <v>4270</v>
      </c>
      <c r="M3" s="58">
        <f>K3/L3-1</f>
        <v>4.4723653395784542</v>
      </c>
    </row>
    <row r="4" spans="1:13" x14ac:dyDescent="0.3">
      <c r="A4" s="1" t="s">
        <v>37</v>
      </c>
      <c r="B4" s="39">
        <v>1.7899999999999999E-2</v>
      </c>
      <c r="C4" s="40">
        <v>1.9E-2</v>
      </c>
      <c r="D4" s="38">
        <f t="shared" ref="D4:D24" si="0">B4/C4-1</f>
        <v>-5.7894736842105332E-2</v>
      </c>
      <c r="E4" s="39">
        <v>1E-3</v>
      </c>
      <c r="F4" s="40">
        <v>1E-3</v>
      </c>
      <c r="G4" s="38">
        <f t="shared" ref="G4:G7" si="1">E4/F4-1</f>
        <v>0</v>
      </c>
      <c r="H4" s="39">
        <v>3.2000000000000002E-3</v>
      </c>
      <c r="I4" s="40">
        <v>5.4999999999999997E-3</v>
      </c>
      <c r="J4" s="38">
        <f t="shared" ref="J4:J7" si="2">H4/I4-1</f>
        <v>-0.4181818181818181</v>
      </c>
      <c r="K4" s="59">
        <v>7.1999999999999995E-2</v>
      </c>
      <c r="L4" s="60">
        <v>5.0799999999999998E-2</v>
      </c>
      <c r="M4" s="58">
        <f t="shared" ref="M4:M7" si="3">K4/L4-1</f>
        <v>0.41732283464566922</v>
      </c>
    </row>
    <row r="5" spans="1:13" x14ac:dyDescent="0.3">
      <c r="A5" s="1" t="s">
        <v>81</v>
      </c>
      <c r="B5" s="36">
        <v>6131</v>
      </c>
      <c r="C5" s="37">
        <v>4382</v>
      </c>
      <c r="D5" s="38">
        <f t="shared" si="0"/>
        <v>0.39913281606572348</v>
      </c>
      <c r="E5" s="36">
        <v>124</v>
      </c>
      <c r="F5" s="37">
        <v>112</v>
      </c>
      <c r="G5" s="38">
        <f t="shared" si="1"/>
        <v>0.10714285714285721</v>
      </c>
      <c r="H5" s="36">
        <v>1288</v>
      </c>
      <c r="I5" s="37">
        <v>1548</v>
      </c>
      <c r="J5" s="38">
        <f t="shared" si="2"/>
        <v>-0.16795865633074936</v>
      </c>
      <c r="K5" s="36">
        <v>1136</v>
      </c>
      <c r="L5" s="37">
        <v>257</v>
      </c>
      <c r="M5" s="58">
        <f t="shared" si="3"/>
        <v>3.4202334630350197</v>
      </c>
    </row>
    <row r="6" spans="1:13" x14ac:dyDescent="0.3">
      <c r="A6" s="1" t="s">
        <v>7</v>
      </c>
      <c r="B6" s="41">
        <v>168944785</v>
      </c>
      <c r="C6" s="42">
        <v>42225164</v>
      </c>
      <c r="D6" s="38">
        <f t="shared" si="0"/>
        <v>3.0010450877112049</v>
      </c>
      <c r="E6" s="41">
        <v>992672</v>
      </c>
      <c r="F6" s="42">
        <v>964501</v>
      </c>
      <c r="G6" s="38">
        <f t="shared" si="1"/>
        <v>2.920784944753807E-2</v>
      </c>
      <c r="H6" s="41">
        <v>451617</v>
      </c>
      <c r="I6" s="42">
        <v>556652</v>
      </c>
      <c r="J6" s="38">
        <f t="shared" si="2"/>
        <v>-0.18869060023138329</v>
      </c>
      <c r="K6" s="41">
        <v>398053</v>
      </c>
      <c r="L6" s="42">
        <v>54830</v>
      </c>
      <c r="M6" s="58">
        <f t="shared" si="3"/>
        <v>6.2597665511581253</v>
      </c>
    </row>
    <row r="7" spans="1:13" x14ac:dyDescent="0.3">
      <c r="A7" s="1" t="s">
        <v>8</v>
      </c>
      <c r="B7" s="41">
        <v>5231797</v>
      </c>
      <c r="C7" s="42">
        <v>4793132</v>
      </c>
      <c r="D7" s="38">
        <f t="shared" si="0"/>
        <v>9.1519490804759851E-2</v>
      </c>
      <c r="E7" s="41">
        <v>114115</v>
      </c>
      <c r="F7" s="42">
        <v>83776</v>
      </c>
      <c r="G7" s="38">
        <f t="shared" si="1"/>
        <v>0.36214428953399547</v>
      </c>
      <c r="H7" s="41">
        <v>523809</v>
      </c>
      <c r="I7" s="42">
        <v>630036</v>
      </c>
      <c r="J7" s="38">
        <f t="shared" si="2"/>
        <v>-0.16860465116279066</v>
      </c>
      <c r="K7" s="41">
        <v>1388629</v>
      </c>
      <c r="L7" s="42">
        <v>386045</v>
      </c>
      <c r="M7" s="58">
        <f t="shared" si="3"/>
        <v>2.5970651089898844</v>
      </c>
    </row>
    <row r="8" spans="1:13" x14ac:dyDescent="0.3">
      <c r="B8" s="36"/>
      <c r="C8" s="37"/>
      <c r="D8" s="38"/>
    </row>
    <row r="9" spans="1:13" x14ac:dyDescent="0.3">
      <c r="A9" s="66" t="s">
        <v>9</v>
      </c>
      <c r="B9" s="67"/>
      <c r="C9" s="68"/>
      <c r="D9" s="69"/>
      <c r="E9" s="70"/>
      <c r="F9" s="71"/>
      <c r="G9" s="72"/>
      <c r="H9" s="70"/>
      <c r="I9" s="71"/>
      <c r="J9" s="72"/>
      <c r="K9" s="70"/>
      <c r="L9" s="71"/>
      <c r="M9" s="72"/>
    </row>
    <row r="10" spans="1:13" x14ac:dyDescent="0.3">
      <c r="A10" t="s">
        <v>29</v>
      </c>
      <c r="B10" s="43">
        <v>17</v>
      </c>
      <c r="C10" s="37">
        <v>30</v>
      </c>
      <c r="D10" s="38">
        <f t="shared" si="0"/>
        <v>-0.43333333333333335</v>
      </c>
      <c r="H10" s="36"/>
      <c r="I10" s="37"/>
      <c r="K10" s="57" t="s">
        <v>102</v>
      </c>
    </row>
    <row r="11" spans="1:13" x14ac:dyDescent="0.3">
      <c r="A11" t="s">
        <v>36</v>
      </c>
      <c r="B11" s="43"/>
      <c r="C11" s="37">
        <v>1</v>
      </c>
      <c r="D11" s="38"/>
      <c r="H11" s="36"/>
      <c r="I11" s="37"/>
    </row>
    <row r="12" spans="1:13" x14ac:dyDescent="0.3">
      <c r="A12" t="s">
        <v>34</v>
      </c>
      <c r="B12" s="43"/>
      <c r="C12" s="37">
        <v>4</v>
      </c>
      <c r="D12" s="38"/>
      <c r="H12" s="36"/>
      <c r="I12" s="37"/>
    </row>
    <row r="13" spans="1:13" x14ac:dyDescent="0.3">
      <c r="A13" t="s">
        <v>23</v>
      </c>
      <c r="B13" s="43">
        <v>1625</v>
      </c>
      <c r="C13" s="37">
        <v>53</v>
      </c>
      <c r="D13" s="38">
        <f t="shared" si="0"/>
        <v>29.660377358490567</v>
      </c>
      <c r="H13" s="36"/>
      <c r="I13" s="37"/>
    </row>
    <row r="14" spans="1:13" x14ac:dyDescent="0.3">
      <c r="A14" t="s">
        <v>32</v>
      </c>
      <c r="B14" s="43">
        <v>3</v>
      </c>
      <c r="C14" s="37">
        <v>0</v>
      </c>
      <c r="D14" s="38"/>
      <c r="H14" s="36">
        <v>1</v>
      </c>
      <c r="I14" s="37">
        <v>3</v>
      </c>
      <c r="J14" s="38">
        <f t="shared" ref="J14:J15" si="4">H14/I14-1</f>
        <v>-0.66666666666666674</v>
      </c>
    </row>
    <row r="15" spans="1:13" x14ac:dyDescent="0.3">
      <c r="A15" t="s">
        <v>25</v>
      </c>
      <c r="B15" s="43">
        <v>838</v>
      </c>
      <c r="C15" s="37">
        <v>466</v>
      </c>
      <c r="D15" s="38">
        <f t="shared" si="0"/>
        <v>0.79828326180257503</v>
      </c>
      <c r="H15" s="36">
        <v>1288</v>
      </c>
      <c r="I15" s="37">
        <v>1548</v>
      </c>
      <c r="J15" s="38">
        <f t="shared" si="4"/>
        <v>-0.16795865633074936</v>
      </c>
    </row>
    <row r="16" spans="1:13" x14ac:dyDescent="0.3">
      <c r="A16" t="s">
        <v>30</v>
      </c>
      <c r="B16" s="43">
        <v>14</v>
      </c>
      <c r="C16" s="37">
        <v>50</v>
      </c>
      <c r="D16" s="38">
        <f t="shared" si="0"/>
        <v>-0.72</v>
      </c>
      <c r="H16" s="36"/>
      <c r="I16" s="37"/>
    </row>
    <row r="17" spans="1:13" x14ac:dyDescent="0.3">
      <c r="A17" t="s">
        <v>35</v>
      </c>
      <c r="B17" s="43"/>
      <c r="C17" s="37">
        <v>1</v>
      </c>
      <c r="D17" s="38"/>
      <c r="H17" s="36"/>
      <c r="I17" s="37"/>
    </row>
    <row r="18" spans="1:13" x14ac:dyDescent="0.3">
      <c r="A18" t="s">
        <v>27</v>
      </c>
      <c r="B18" s="43">
        <v>94</v>
      </c>
      <c r="C18" s="37">
        <v>5</v>
      </c>
      <c r="D18" s="38">
        <f t="shared" si="0"/>
        <v>17.8</v>
      </c>
      <c r="H18" s="36"/>
      <c r="I18" s="37"/>
    </row>
    <row r="19" spans="1:13" x14ac:dyDescent="0.3">
      <c r="A19" t="s">
        <v>31</v>
      </c>
      <c r="B19" s="43">
        <v>3</v>
      </c>
      <c r="C19" s="37">
        <v>15</v>
      </c>
      <c r="D19" s="38">
        <f t="shared" si="0"/>
        <v>-0.8</v>
      </c>
      <c r="H19" s="36"/>
      <c r="I19" s="37"/>
    </row>
    <row r="20" spans="1:13" x14ac:dyDescent="0.3">
      <c r="A20" t="s">
        <v>24</v>
      </c>
      <c r="B20" s="43">
        <v>1111</v>
      </c>
      <c r="C20" s="37">
        <v>1194</v>
      </c>
      <c r="D20" s="38">
        <f t="shared" si="0"/>
        <v>-6.9514237855946348E-2</v>
      </c>
      <c r="E20" s="57">
        <v>111</v>
      </c>
      <c r="F20">
        <v>112</v>
      </c>
      <c r="G20" s="38">
        <f>E20/F20-1</f>
        <v>-8.9285714285713969E-3</v>
      </c>
      <c r="H20" s="36"/>
      <c r="I20" s="37"/>
    </row>
    <row r="21" spans="1:13" x14ac:dyDescent="0.3">
      <c r="A21" s="2" t="s">
        <v>26</v>
      </c>
      <c r="B21" s="43">
        <v>243</v>
      </c>
      <c r="C21" s="37">
        <v>144</v>
      </c>
      <c r="D21" s="38">
        <f t="shared" si="0"/>
        <v>0.6875</v>
      </c>
      <c r="E21" s="57">
        <v>4</v>
      </c>
      <c r="H21" s="36"/>
      <c r="I21" s="37"/>
    </row>
    <row r="22" spans="1:13" x14ac:dyDescent="0.3">
      <c r="A22" t="s">
        <v>33</v>
      </c>
      <c r="B22" s="43">
        <v>1</v>
      </c>
      <c r="C22" s="37"/>
      <c r="D22" s="38"/>
      <c r="H22" s="36"/>
      <c r="I22" s="37"/>
    </row>
    <row r="23" spans="1:13" x14ac:dyDescent="0.3">
      <c r="A23" t="s">
        <v>22</v>
      </c>
      <c r="B23" s="43">
        <v>2168</v>
      </c>
      <c r="C23" s="37">
        <v>2407</v>
      </c>
      <c r="D23" s="38">
        <f t="shared" si="0"/>
        <v>-9.9293726630660606E-2</v>
      </c>
      <c r="E23" s="57">
        <v>9</v>
      </c>
      <c r="H23" s="36"/>
      <c r="I23" s="37"/>
    </row>
    <row r="24" spans="1:13" x14ac:dyDescent="0.3">
      <c r="A24" t="s">
        <v>28</v>
      </c>
      <c r="B24" s="43">
        <v>17</v>
      </c>
      <c r="C24" s="37">
        <v>12</v>
      </c>
      <c r="D24" s="38">
        <f t="shared" si="0"/>
        <v>0.41666666666666674</v>
      </c>
      <c r="H24" s="36"/>
      <c r="I24" s="37"/>
    </row>
    <row r="25" spans="1:13" x14ac:dyDescent="0.3">
      <c r="B25" s="36"/>
      <c r="C25" s="37"/>
    </row>
    <row r="26" spans="1:13" x14ac:dyDescent="0.3">
      <c r="A26" s="66" t="s">
        <v>10</v>
      </c>
      <c r="B26" s="73"/>
      <c r="C26" s="68"/>
      <c r="D26" s="72"/>
      <c r="E26" s="70"/>
      <c r="F26" s="71"/>
      <c r="G26" s="72"/>
      <c r="H26" s="70"/>
      <c r="I26" s="71"/>
      <c r="J26" s="72"/>
      <c r="K26" s="70"/>
      <c r="L26" s="71"/>
      <c r="M26" s="72"/>
    </row>
    <row r="27" spans="1:13" x14ac:dyDescent="0.3">
      <c r="A27" s="1" t="s">
        <v>11</v>
      </c>
      <c r="B27" s="45">
        <v>104292</v>
      </c>
      <c r="C27" s="46">
        <v>10596</v>
      </c>
      <c r="D27" s="38">
        <f t="shared" ref="D27:D31" si="5">B27/C27-1</f>
        <v>8.8425821064552661</v>
      </c>
      <c r="H27" s="45">
        <v>2664</v>
      </c>
      <c r="I27" s="46">
        <v>56952</v>
      </c>
      <c r="J27" s="38">
        <f t="shared" ref="J27:J31" si="6">H27/I27-1</f>
        <v>-0.95322376738305947</v>
      </c>
    </row>
    <row r="28" spans="1:13" x14ac:dyDescent="0.3">
      <c r="A28" s="1" t="s">
        <v>12</v>
      </c>
      <c r="B28" s="47">
        <f>B27*B30</f>
        <v>73212.983999999997</v>
      </c>
      <c r="C28" s="48">
        <f>C27*C30</f>
        <v>8349.648000000001</v>
      </c>
      <c r="D28" s="38">
        <f t="shared" si="5"/>
        <v>7.7683916735172538</v>
      </c>
      <c r="H28" s="47">
        <f>H27*H30</f>
        <v>1617.048</v>
      </c>
      <c r="I28" s="48">
        <f>I27*I30</f>
        <v>48580.055999999997</v>
      </c>
      <c r="J28" s="38">
        <f t="shared" si="6"/>
        <v>-0.96671374771572927</v>
      </c>
    </row>
    <row r="29" spans="1:13" x14ac:dyDescent="0.3">
      <c r="A29" s="1" t="s">
        <v>13</v>
      </c>
      <c r="B29" s="45">
        <f>B28*B31</f>
        <v>24672.775608</v>
      </c>
      <c r="C29" s="46">
        <f>C28*C31</f>
        <v>2989.1739840000005</v>
      </c>
      <c r="D29" s="38">
        <f t="shared" si="5"/>
        <v>7.2540446759087001</v>
      </c>
      <c r="H29" s="45">
        <f>H28*H31</f>
        <v>528.77469600000006</v>
      </c>
      <c r="I29" s="46">
        <f>I28*I31</f>
        <v>14428.276631999999</v>
      </c>
      <c r="J29" s="38">
        <f t="shared" si="6"/>
        <v>-0.96335150001024739</v>
      </c>
    </row>
    <row r="30" spans="1:13" x14ac:dyDescent="0.3">
      <c r="A30" s="1" t="s">
        <v>15</v>
      </c>
      <c r="B30" s="49">
        <v>0.70199999999999996</v>
      </c>
      <c r="C30" s="50">
        <v>0.78800000000000003</v>
      </c>
      <c r="D30" s="38">
        <f t="shared" si="5"/>
        <v>-0.1091370558375635</v>
      </c>
      <c r="H30" s="49">
        <v>0.60699999999999998</v>
      </c>
      <c r="I30" s="50">
        <v>0.85299999999999998</v>
      </c>
      <c r="J30" s="38">
        <f t="shared" si="6"/>
        <v>-0.28839390386869868</v>
      </c>
    </row>
    <row r="31" spans="1:13" x14ac:dyDescent="0.3">
      <c r="A31" s="1" t="s">
        <v>14</v>
      </c>
      <c r="B31" s="51">
        <v>0.33700000000000002</v>
      </c>
      <c r="C31" s="52">
        <v>0.35799999999999998</v>
      </c>
      <c r="D31" s="38">
        <f t="shared" si="5"/>
        <v>-5.8659217877094827E-2</v>
      </c>
      <c r="H31" s="51">
        <v>0.32700000000000001</v>
      </c>
      <c r="I31" s="52">
        <v>0.29699999999999999</v>
      </c>
      <c r="J31" s="38">
        <f t="shared" si="6"/>
        <v>0.10101010101010099</v>
      </c>
    </row>
    <row r="32" spans="1:13" x14ac:dyDescent="0.3">
      <c r="B32" s="53"/>
      <c r="C32" s="54"/>
    </row>
    <row r="33" spans="1:14" x14ac:dyDescent="0.3">
      <c r="A33" s="3" t="s">
        <v>16</v>
      </c>
      <c r="B33" s="53"/>
      <c r="C33" s="54"/>
      <c r="E33" s="53"/>
      <c r="F33" s="54"/>
    </row>
    <row r="34" spans="1:14" x14ac:dyDescent="0.3">
      <c r="A34" s="1" t="s">
        <v>17</v>
      </c>
      <c r="B34" s="55">
        <v>287724</v>
      </c>
      <c r="C34" s="56">
        <v>240460</v>
      </c>
      <c r="D34" s="38">
        <f t="shared" ref="D34:D38" si="7">B34/C34-1</f>
        <v>0.19655659985028695</v>
      </c>
      <c r="E34" s="55">
        <v>124695</v>
      </c>
      <c r="F34" s="56">
        <v>117372</v>
      </c>
      <c r="G34" s="38">
        <f t="shared" ref="G34:G38" si="8">E34/F34-1</f>
        <v>6.2391371025457554E-2</v>
      </c>
      <c r="H34" s="55">
        <v>328468</v>
      </c>
      <c r="I34" s="56">
        <v>214104</v>
      </c>
      <c r="J34" s="38">
        <f t="shared" ref="J34:J38" si="9">H34/I34-1</f>
        <v>0.53415162724657184</v>
      </c>
    </row>
    <row r="35" spans="1:14" x14ac:dyDescent="0.3">
      <c r="A35" s="1" t="s">
        <v>18</v>
      </c>
      <c r="B35" s="55">
        <f>B34*B36</f>
        <v>133503.93600000002</v>
      </c>
      <c r="C35" s="56">
        <f>C34*C36</f>
        <v>90893.88</v>
      </c>
      <c r="D35" s="38">
        <f t="shared" si="7"/>
        <v>0.46878905378447921</v>
      </c>
      <c r="E35" s="55">
        <f>E34*E36</f>
        <v>53494.154999999999</v>
      </c>
      <c r="F35" s="56">
        <f>F34*F36</f>
        <v>44483.987999999998</v>
      </c>
      <c r="G35" s="38">
        <f t="shared" si="8"/>
        <v>0.20254854398396116</v>
      </c>
      <c r="H35" s="55">
        <f>H34*H36</f>
        <v>162591.66</v>
      </c>
      <c r="I35" s="56">
        <f>I34*I36</f>
        <v>106837.89599999999</v>
      </c>
      <c r="J35" s="38">
        <f t="shared" si="9"/>
        <v>0.52185381861132885</v>
      </c>
    </row>
    <row r="36" spans="1:14" x14ac:dyDescent="0.3">
      <c r="A36" s="1" t="s">
        <v>19</v>
      </c>
      <c r="B36" s="51">
        <v>0.46400000000000002</v>
      </c>
      <c r="C36" s="52">
        <v>0.378</v>
      </c>
      <c r="D36" s="38">
        <f t="shared" si="7"/>
        <v>0.22751322751322767</v>
      </c>
      <c r="E36" s="51">
        <v>0.42899999999999999</v>
      </c>
      <c r="F36" s="52">
        <v>0.379</v>
      </c>
      <c r="G36" s="38">
        <f t="shared" si="8"/>
        <v>0.13192612137203152</v>
      </c>
      <c r="H36" s="51">
        <v>0.495</v>
      </c>
      <c r="I36" s="52">
        <v>0.499</v>
      </c>
      <c r="J36" s="38">
        <f t="shared" si="9"/>
        <v>-8.0160320641282645E-3</v>
      </c>
    </row>
    <row r="37" spans="1:14" x14ac:dyDescent="0.3">
      <c r="A37" s="1" t="s">
        <v>20</v>
      </c>
      <c r="B37" s="55">
        <f>B35*B38</f>
        <v>667.51968000000011</v>
      </c>
      <c r="C37" s="56">
        <f>C35*C38</f>
        <v>545.36328000000003</v>
      </c>
      <c r="D37" s="38">
        <f t="shared" si="7"/>
        <v>0.22399087815373275</v>
      </c>
      <c r="E37" s="55">
        <f>E35*E38</f>
        <v>320.96492999999998</v>
      </c>
      <c r="F37" s="56">
        <f>F35*F38</f>
        <v>177.93595199999999</v>
      </c>
      <c r="G37" s="38">
        <f t="shared" si="8"/>
        <v>0.80382281597594174</v>
      </c>
      <c r="H37" s="55">
        <f>H35*H38</f>
        <v>1138.1416200000001</v>
      </c>
      <c r="I37" s="56">
        <f>I35*I38</f>
        <v>961.54106399999989</v>
      </c>
      <c r="J37" s="38">
        <f t="shared" si="9"/>
        <v>0.18366408114214483</v>
      </c>
    </row>
    <row r="38" spans="1:14" x14ac:dyDescent="0.3">
      <c r="A38" s="1" t="s">
        <v>21</v>
      </c>
      <c r="B38" s="51">
        <v>5.0000000000000001E-3</v>
      </c>
      <c r="C38" s="52">
        <v>6.0000000000000001E-3</v>
      </c>
      <c r="D38" s="38">
        <f t="shared" si="7"/>
        <v>-0.16666666666666663</v>
      </c>
      <c r="E38" s="51">
        <v>6.0000000000000001E-3</v>
      </c>
      <c r="F38" s="52">
        <v>4.0000000000000001E-3</v>
      </c>
      <c r="G38" s="38">
        <f t="shared" si="8"/>
        <v>0.5</v>
      </c>
      <c r="H38" s="51">
        <v>7.0000000000000001E-3</v>
      </c>
      <c r="I38" s="52">
        <v>8.9999999999999993E-3</v>
      </c>
      <c r="J38" s="38">
        <f t="shared" si="9"/>
        <v>-0.2222222222222221</v>
      </c>
    </row>
    <row r="39" spans="1:14" x14ac:dyDescent="0.3">
      <c r="B39" s="53"/>
      <c r="C39" s="54"/>
      <c r="L39" s="7"/>
      <c r="M39" s="61"/>
      <c r="N39" s="7"/>
    </row>
  </sheetData>
  <mergeCells count="3">
    <mergeCell ref="K1:M1"/>
    <mergeCell ref="B1:D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27D0-EACF-40EE-A52C-4FE9C41E04A7}">
  <dimension ref="A1:D38"/>
  <sheetViews>
    <sheetView workbookViewId="0">
      <selection activeCell="B1" sqref="B1"/>
    </sheetView>
  </sheetViews>
  <sheetFormatPr defaultRowHeight="14.4" x14ac:dyDescent="0.3"/>
  <cols>
    <col min="1" max="1" width="27.44140625" bestFit="1" customWidth="1"/>
    <col min="2" max="2" width="21.5546875" customWidth="1"/>
    <col min="3" max="3" width="55.6640625" customWidth="1"/>
    <col min="4" max="4" width="66.6640625" customWidth="1"/>
  </cols>
  <sheetData>
    <row r="1" spans="1:4" x14ac:dyDescent="0.3">
      <c r="A1" s="62" t="s">
        <v>78</v>
      </c>
      <c r="B1" s="63" t="s">
        <v>2</v>
      </c>
      <c r="C1" s="64"/>
      <c r="D1" s="65"/>
    </row>
    <row r="2" spans="1:4" x14ac:dyDescent="0.3">
      <c r="A2" s="32" t="s">
        <v>79</v>
      </c>
      <c r="B2" s="33" t="s">
        <v>83</v>
      </c>
      <c r="C2" s="34" t="s">
        <v>4</v>
      </c>
      <c r="D2" s="35" t="s">
        <v>5</v>
      </c>
    </row>
    <row r="3" spans="1:4" x14ac:dyDescent="0.3">
      <c r="A3" s="1" t="s">
        <v>6</v>
      </c>
      <c r="B3" s="36">
        <v>486380</v>
      </c>
      <c r="C3" s="37">
        <v>367617</v>
      </c>
      <c r="D3" s="38">
        <f>B3/C3-1</f>
        <v>0.32306177353060384</v>
      </c>
    </row>
    <row r="4" spans="1:4" x14ac:dyDescent="0.3">
      <c r="A4" s="1" t="s">
        <v>37</v>
      </c>
      <c r="B4" s="39">
        <v>3.2000000000000002E-3</v>
      </c>
      <c r="C4" s="40">
        <v>5.4999999999999997E-3</v>
      </c>
      <c r="D4" s="38">
        <f t="shared" ref="D4:D7" si="0">B4/C4-1</f>
        <v>-0.4181818181818181</v>
      </c>
    </row>
    <row r="5" spans="1:4" x14ac:dyDescent="0.3">
      <c r="A5" s="1" t="s">
        <v>81</v>
      </c>
      <c r="B5" s="36">
        <v>1288</v>
      </c>
      <c r="C5" s="37">
        <v>1548</v>
      </c>
      <c r="D5" s="38">
        <f t="shared" si="0"/>
        <v>-0.16795865633074936</v>
      </c>
    </row>
    <row r="6" spans="1:4" x14ac:dyDescent="0.3">
      <c r="A6" s="1" t="s">
        <v>7</v>
      </c>
      <c r="B6" s="41">
        <v>451617</v>
      </c>
      <c r="C6" s="42">
        <v>556652</v>
      </c>
      <c r="D6" s="38">
        <f t="shared" si="0"/>
        <v>-0.18869060023138329</v>
      </c>
    </row>
    <row r="7" spans="1:4" x14ac:dyDescent="0.3">
      <c r="A7" s="1" t="s">
        <v>8</v>
      </c>
      <c r="B7" s="41">
        <v>523809</v>
      </c>
      <c r="C7" s="42">
        <v>630036</v>
      </c>
      <c r="D7" s="38">
        <f t="shared" si="0"/>
        <v>-0.16860465116279066</v>
      </c>
    </row>
    <row r="8" spans="1:4" x14ac:dyDescent="0.3">
      <c r="B8" s="57"/>
      <c r="D8" s="44"/>
    </row>
    <row r="9" spans="1:4" x14ac:dyDescent="0.3">
      <c r="A9" s="66" t="s">
        <v>9</v>
      </c>
      <c r="B9" s="70"/>
      <c r="C9" s="71"/>
      <c r="D9" s="72"/>
    </row>
    <row r="10" spans="1:4" x14ac:dyDescent="0.3">
      <c r="A10" t="s">
        <v>29</v>
      </c>
      <c r="B10" s="36"/>
      <c r="C10" s="37"/>
      <c r="D10" s="44"/>
    </row>
    <row r="11" spans="1:4" x14ac:dyDescent="0.3">
      <c r="A11" t="s">
        <v>36</v>
      </c>
      <c r="B11" s="36"/>
      <c r="C11" s="37"/>
      <c r="D11" s="44"/>
    </row>
    <row r="12" spans="1:4" x14ac:dyDescent="0.3">
      <c r="A12" t="s">
        <v>34</v>
      </c>
      <c r="B12" s="36"/>
      <c r="C12" s="37"/>
      <c r="D12" s="44"/>
    </row>
    <row r="13" spans="1:4" x14ac:dyDescent="0.3">
      <c r="A13" t="s">
        <v>23</v>
      </c>
      <c r="B13" s="36"/>
      <c r="C13" s="37"/>
      <c r="D13" s="44"/>
    </row>
    <row r="14" spans="1:4" x14ac:dyDescent="0.3">
      <c r="A14" t="s">
        <v>32</v>
      </c>
      <c r="B14" s="36">
        <v>1</v>
      </c>
      <c r="C14" s="37">
        <v>3</v>
      </c>
      <c r="D14" s="38">
        <f t="shared" ref="D14:D15" si="1">B14/C14-1</f>
        <v>-0.66666666666666674</v>
      </c>
    </row>
    <row r="15" spans="1:4" x14ac:dyDescent="0.3">
      <c r="A15" t="s">
        <v>25</v>
      </c>
      <c r="B15" s="36">
        <v>1288</v>
      </c>
      <c r="C15" s="37">
        <v>1548</v>
      </c>
      <c r="D15" s="38">
        <f t="shared" si="1"/>
        <v>-0.16795865633074936</v>
      </c>
    </row>
    <row r="16" spans="1:4" x14ac:dyDescent="0.3">
      <c r="A16" t="s">
        <v>30</v>
      </c>
      <c r="B16" s="36"/>
      <c r="C16" s="37"/>
      <c r="D16" s="44"/>
    </row>
    <row r="17" spans="1:4" x14ac:dyDescent="0.3">
      <c r="A17" t="s">
        <v>35</v>
      </c>
      <c r="B17" s="36"/>
      <c r="C17" s="37"/>
      <c r="D17" s="44"/>
    </row>
    <row r="18" spans="1:4" x14ac:dyDescent="0.3">
      <c r="A18" t="s">
        <v>27</v>
      </c>
      <c r="B18" s="36"/>
      <c r="C18" s="37"/>
      <c r="D18" s="44"/>
    </row>
    <row r="19" spans="1:4" x14ac:dyDescent="0.3">
      <c r="A19" t="s">
        <v>31</v>
      </c>
      <c r="B19" s="36"/>
      <c r="C19" s="37"/>
      <c r="D19" s="44"/>
    </row>
    <row r="20" spans="1:4" x14ac:dyDescent="0.3">
      <c r="A20" t="s">
        <v>24</v>
      </c>
      <c r="B20" s="36"/>
      <c r="C20" s="37"/>
      <c r="D20" s="44"/>
    </row>
    <row r="21" spans="1:4" x14ac:dyDescent="0.3">
      <c r="A21" s="2" t="s">
        <v>26</v>
      </c>
      <c r="B21" s="36"/>
      <c r="C21" s="37"/>
      <c r="D21" s="44"/>
    </row>
    <row r="22" spans="1:4" x14ac:dyDescent="0.3">
      <c r="A22" t="s">
        <v>33</v>
      </c>
      <c r="B22" s="36"/>
      <c r="C22" s="37"/>
      <c r="D22" s="44"/>
    </row>
    <row r="23" spans="1:4" x14ac:dyDescent="0.3">
      <c r="A23" t="s">
        <v>22</v>
      </c>
      <c r="B23" s="36"/>
      <c r="C23" s="37"/>
      <c r="D23" s="44"/>
    </row>
    <row r="24" spans="1:4" x14ac:dyDescent="0.3">
      <c r="A24" t="s">
        <v>28</v>
      </c>
      <c r="B24" s="36"/>
      <c r="C24" s="37"/>
      <c r="D24" s="44"/>
    </row>
    <row r="25" spans="1:4" x14ac:dyDescent="0.3">
      <c r="B25" s="57"/>
      <c r="D25" s="44"/>
    </row>
    <row r="26" spans="1:4" x14ac:dyDescent="0.3">
      <c r="A26" s="66" t="s">
        <v>10</v>
      </c>
      <c r="B26" s="70"/>
      <c r="C26" s="71"/>
      <c r="D26" s="72"/>
    </row>
    <row r="27" spans="1:4" x14ac:dyDescent="0.3">
      <c r="A27" s="1" t="s">
        <v>11</v>
      </c>
      <c r="B27" s="45">
        <v>2664</v>
      </c>
      <c r="C27" s="46">
        <v>56952</v>
      </c>
      <c r="D27" s="38">
        <f t="shared" ref="D27:D31" si="2">B27/C27-1</f>
        <v>-0.95322376738305947</v>
      </c>
    </row>
    <row r="28" spans="1:4" x14ac:dyDescent="0.3">
      <c r="A28" s="1" t="s">
        <v>12</v>
      </c>
      <c r="B28" s="47">
        <f>B27*B30</f>
        <v>1617.048</v>
      </c>
      <c r="C28" s="48">
        <f>C27*C30</f>
        <v>48580.055999999997</v>
      </c>
      <c r="D28" s="38">
        <f t="shared" si="2"/>
        <v>-0.96671374771572927</v>
      </c>
    </row>
    <row r="29" spans="1:4" x14ac:dyDescent="0.3">
      <c r="A29" s="1" t="s">
        <v>13</v>
      </c>
      <c r="B29" s="45">
        <f>B28*B31</f>
        <v>528.77469600000006</v>
      </c>
      <c r="C29" s="46">
        <f>C28*C31</f>
        <v>14428.276631999999</v>
      </c>
      <c r="D29" s="38">
        <f t="shared" si="2"/>
        <v>-0.96335150001024739</v>
      </c>
    </row>
    <row r="30" spans="1:4" x14ac:dyDescent="0.3">
      <c r="A30" s="1" t="s">
        <v>15</v>
      </c>
      <c r="B30" s="49">
        <v>0.60699999999999998</v>
      </c>
      <c r="C30" s="50">
        <v>0.85299999999999998</v>
      </c>
      <c r="D30" s="38">
        <f t="shared" si="2"/>
        <v>-0.28839390386869868</v>
      </c>
    </row>
    <row r="31" spans="1:4" x14ac:dyDescent="0.3">
      <c r="A31" s="1" t="s">
        <v>14</v>
      </c>
      <c r="B31" s="51">
        <v>0.32700000000000001</v>
      </c>
      <c r="C31" s="52">
        <v>0.29699999999999999</v>
      </c>
      <c r="D31" s="38">
        <f t="shared" si="2"/>
        <v>0.10101010101010099</v>
      </c>
    </row>
    <row r="32" spans="1:4" x14ac:dyDescent="0.3">
      <c r="B32" s="57"/>
      <c r="D32" s="44"/>
    </row>
    <row r="33" spans="1:4" x14ac:dyDescent="0.3">
      <c r="A33" s="3" t="s">
        <v>16</v>
      </c>
      <c r="B33" s="57"/>
      <c r="D33" s="44"/>
    </row>
    <row r="34" spans="1:4" x14ac:dyDescent="0.3">
      <c r="A34" s="1" t="s">
        <v>17</v>
      </c>
      <c r="B34" s="55">
        <v>328468</v>
      </c>
      <c r="C34" s="56">
        <v>214104</v>
      </c>
      <c r="D34" s="38">
        <f t="shared" ref="D34:D38" si="3">B34/C34-1</f>
        <v>0.53415162724657184</v>
      </c>
    </row>
    <row r="35" spans="1:4" x14ac:dyDescent="0.3">
      <c r="A35" s="1" t="s">
        <v>18</v>
      </c>
      <c r="B35" s="55">
        <f>B34*B36</f>
        <v>162591.66</v>
      </c>
      <c r="C35" s="56">
        <f>C34*C36</f>
        <v>106837.89599999999</v>
      </c>
      <c r="D35" s="38">
        <f t="shared" si="3"/>
        <v>0.52185381861132885</v>
      </c>
    </row>
    <row r="36" spans="1:4" x14ac:dyDescent="0.3">
      <c r="A36" s="1" t="s">
        <v>19</v>
      </c>
      <c r="B36" s="51">
        <v>0.495</v>
      </c>
      <c r="C36" s="52">
        <v>0.499</v>
      </c>
      <c r="D36" s="38">
        <f t="shared" si="3"/>
        <v>-8.0160320641282645E-3</v>
      </c>
    </row>
    <row r="37" spans="1:4" x14ac:dyDescent="0.3">
      <c r="A37" s="1" t="s">
        <v>20</v>
      </c>
      <c r="B37" s="55">
        <f>B35*B38</f>
        <v>1138.1416200000001</v>
      </c>
      <c r="C37" s="56">
        <f>C35*C38</f>
        <v>961.54106399999989</v>
      </c>
      <c r="D37" s="38">
        <f t="shared" si="3"/>
        <v>0.18366408114214483</v>
      </c>
    </row>
    <row r="38" spans="1:4" x14ac:dyDescent="0.3">
      <c r="A38" s="1" t="s">
        <v>21</v>
      </c>
      <c r="B38" s="51">
        <v>7.0000000000000001E-3</v>
      </c>
      <c r="C38" s="52">
        <v>8.9999999999999993E-3</v>
      </c>
      <c r="D38" s="38">
        <f t="shared" si="3"/>
        <v>-0.2222222222222221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0C33-2EC7-4292-9476-9F8D277C67E6}">
  <dimension ref="A1:D38"/>
  <sheetViews>
    <sheetView workbookViewId="0">
      <selection activeCell="D24" sqref="D24"/>
    </sheetView>
  </sheetViews>
  <sheetFormatPr defaultRowHeight="14.4" x14ac:dyDescent="0.3"/>
  <cols>
    <col min="1" max="1" width="27.44140625" bestFit="1" customWidth="1"/>
    <col min="2" max="2" width="28.33203125" customWidth="1"/>
    <col min="3" max="3" width="25.109375" customWidth="1"/>
    <col min="4" max="4" width="57.88671875" customWidth="1"/>
  </cols>
  <sheetData>
    <row r="1" spans="1:4" x14ac:dyDescent="0.3">
      <c r="A1" s="62" t="s">
        <v>78</v>
      </c>
      <c r="B1" s="98" t="s">
        <v>1</v>
      </c>
      <c r="C1" s="99"/>
      <c r="D1" s="100"/>
    </row>
    <row r="2" spans="1:4" x14ac:dyDescent="0.3">
      <c r="A2" s="32" t="s">
        <v>79</v>
      </c>
      <c r="B2" s="33" t="s">
        <v>83</v>
      </c>
      <c r="C2" s="34" t="s">
        <v>4</v>
      </c>
      <c r="D2" s="35" t="s">
        <v>5</v>
      </c>
    </row>
    <row r="3" spans="1:4" x14ac:dyDescent="0.3">
      <c r="A3" s="1" t="s">
        <v>6</v>
      </c>
      <c r="B3" s="36">
        <v>124695</v>
      </c>
      <c r="C3" s="37">
        <v>117372</v>
      </c>
      <c r="D3" s="38">
        <f>B3/C3-1</f>
        <v>6.2391371025457554E-2</v>
      </c>
    </row>
    <row r="4" spans="1:4" x14ac:dyDescent="0.3">
      <c r="A4" s="1" t="s">
        <v>37</v>
      </c>
      <c r="B4" s="39">
        <v>1E-3</v>
      </c>
      <c r="C4" s="40">
        <v>1E-3</v>
      </c>
      <c r="D4" s="38">
        <f t="shared" ref="D4:D7" si="0">B4/C4-1</f>
        <v>0</v>
      </c>
    </row>
    <row r="5" spans="1:4" x14ac:dyDescent="0.3">
      <c r="A5" s="1" t="s">
        <v>81</v>
      </c>
      <c r="B5" s="36">
        <v>124</v>
      </c>
      <c r="C5" s="37">
        <v>112</v>
      </c>
      <c r="D5" s="38">
        <f t="shared" si="0"/>
        <v>0.10714285714285721</v>
      </c>
    </row>
    <row r="6" spans="1:4" x14ac:dyDescent="0.3">
      <c r="A6" s="1" t="s">
        <v>7</v>
      </c>
      <c r="B6" s="41">
        <v>992672</v>
      </c>
      <c r="C6" s="42">
        <v>964501</v>
      </c>
      <c r="D6" s="38">
        <f t="shared" si="0"/>
        <v>2.920784944753807E-2</v>
      </c>
    </row>
    <row r="7" spans="1:4" x14ac:dyDescent="0.3">
      <c r="A7" s="1" t="s">
        <v>8</v>
      </c>
      <c r="B7" s="41">
        <v>114115</v>
      </c>
      <c r="C7" s="42">
        <v>83776</v>
      </c>
      <c r="D7" s="38">
        <f t="shared" si="0"/>
        <v>0.36214428953399547</v>
      </c>
    </row>
    <row r="8" spans="1:4" x14ac:dyDescent="0.3">
      <c r="B8" s="57"/>
      <c r="D8" s="44"/>
    </row>
    <row r="9" spans="1:4" x14ac:dyDescent="0.3">
      <c r="A9" s="66" t="s">
        <v>9</v>
      </c>
      <c r="B9" s="70"/>
      <c r="C9" s="71"/>
      <c r="D9" s="72"/>
    </row>
    <row r="10" spans="1:4" x14ac:dyDescent="0.3">
      <c r="A10" t="s">
        <v>29</v>
      </c>
      <c r="B10" s="57"/>
      <c r="D10" s="44"/>
    </row>
    <row r="11" spans="1:4" x14ac:dyDescent="0.3">
      <c r="A11" t="s">
        <v>36</v>
      </c>
      <c r="B11" s="57"/>
      <c r="D11" s="44"/>
    </row>
    <row r="12" spans="1:4" x14ac:dyDescent="0.3">
      <c r="A12" t="s">
        <v>34</v>
      </c>
      <c r="B12" s="57"/>
      <c r="D12" s="44"/>
    </row>
    <row r="13" spans="1:4" x14ac:dyDescent="0.3">
      <c r="A13" t="s">
        <v>23</v>
      </c>
      <c r="B13" s="57"/>
      <c r="D13" s="44"/>
    </row>
    <row r="14" spans="1:4" x14ac:dyDescent="0.3">
      <c r="A14" t="s">
        <v>32</v>
      </c>
      <c r="B14" s="57"/>
      <c r="D14" s="44"/>
    </row>
    <row r="15" spans="1:4" x14ac:dyDescent="0.3">
      <c r="A15" t="s">
        <v>25</v>
      </c>
      <c r="B15" s="57"/>
      <c r="D15" s="44"/>
    </row>
    <row r="16" spans="1:4" x14ac:dyDescent="0.3">
      <c r="A16" t="s">
        <v>30</v>
      </c>
      <c r="B16" s="57"/>
      <c r="D16" s="44"/>
    </row>
    <row r="17" spans="1:4" x14ac:dyDescent="0.3">
      <c r="A17" t="s">
        <v>35</v>
      </c>
      <c r="B17" s="57"/>
      <c r="D17" s="44"/>
    </row>
    <row r="18" spans="1:4" x14ac:dyDescent="0.3">
      <c r="A18" t="s">
        <v>27</v>
      </c>
      <c r="B18" s="57"/>
      <c r="D18" s="44"/>
    </row>
    <row r="19" spans="1:4" x14ac:dyDescent="0.3">
      <c r="A19" t="s">
        <v>31</v>
      </c>
      <c r="B19" s="57"/>
      <c r="D19" s="44"/>
    </row>
    <row r="20" spans="1:4" x14ac:dyDescent="0.3">
      <c r="A20" t="s">
        <v>24</v>
      </c>
      <c r="B20" s="57">
        <v>111</v>
      </c>
      <c r="C20">
        <v>112</v>
      </c>
      <c r="D20" s="38">
        <f>B20/C20-1</f>
        <v>-8.9285714285713969E-3</v>
      </c>
    </row>
    <row r="21" spans="1:4" x14ac:dyDescent="0.3">
      <c r="A21" s="2" t="s">
        <v>26</v>
      </c>
      <c r="B21" s="57">
        <v>4</v>
      </c>
      <c r="D21" s="44"/>
    </row>
    <row r="22" spans="1:4" x14ac:dyDescent="0.3">
      <c r="A22" t="s">
        <v>33</v>
      </c>
      <c r="B22" s="57"/>
      <c r="D22" s="44"/>
    </row>
    <row r="23" spans="1:4" x14ac:dyDescent="0.3">
      <c r="A23" t="s">
        <v>22</v>
      </c>
      <c r="B23" s="57">
        <v>9</v>
      </c>
      <c r="D23" s="44"/>
    </row>
    <row r="24" spans="1:4" x14ac:dyDescent="0.3">
      <c r="A24" t="s">
        <v>28</v>
      </c>
      <c r="B24" s="57"/>
      <c r="D24" s="44"/>
    </row>
    <row r="25" spans="1:4" x14ac:dyDescent="0.3">
      <c r="B25" s="57"/>
      <c r="D25" s="44"/>
    </row>
    <row r="26" spans="1:4" x14ac:dyDescent="0.3">
      <c r="A26" s="66" t="s">
        <v>10</v>
      </c>
      <c r="B26" s="70"/>
      <c r="C26" s="71"/>
      <c r="D26" s="72"/>
    </row>
    <row r="27" spans="1:4" x14ac:dyDescent="0.3">
      <c r="A27" s="1" t="s">
        <v>11</v>
      </c>
      <c r="B27" s="57"/>
      <c r="D27" s="44"/>
    </row>
    <row r="28" spans="1:4" x14ac:dyDescent="0.3">
      <c r="A28" s="1" t="s">
        <v>12</v>
      </c>
      <c r="B28" s="57"/>
      <c r="D28" s="44"/>
    </row>
    <row r="29" spans="1:4" x14ac:dyDescent="0.3">
      <c r="A29" s="1" t="s">
        <v>13</v>
      </c>
      <c r="B29" s="57"/>
      <c r="D29" s="44"/>
    </row>
    <row r="30" spans="1:4" x14ac:dyDescent="0.3">
      <c r="A30" s="1" t="s">
        <v>15</v>
      </c>
      <c r="B30" s="57"/>
      <c r="D30" s="44"/>
    </row>
    <row r="31" spans="1:4" x14ac:dyDescent="0.3">
      <c r="A31" s="1" t="s">
        <v>14</v>
      </c>
      <c r="B31" s="57"/>
      <c r="D31" s="44"/>
    </row>
    <row r="32" spans="1:4" x14ac:dyDescent="0.3">
      <c r="B32" s="57"/>
      <c r="D32" s="44"/>
    </row>
    <row r="33" spans="1:4" x14ac:dyDescent="0.3">
      <c r="A33" s="3" t="s">
        <v>16</v>
      </c>
      <c r="B33" s="53"/>
      <c r="C33" s="54"/>
      <c r="D33" s="44"/>
    </row>
    <row r="34" spans="1:4" x14ac:dyDescent="0.3">
      <c r="A34" s="1" t="s">
        <v>17</v>
      </c>
      <c r="B34" s="55">
        <v>124695</v>
      </c>
      <c r="C34" s="56">
        <v>117372</v>
      </c>
      <c r="D34" s="38">
        <f t="shared" ref="D34:D38" si="1">B34/C34-1</f>
        <v>6.2391371025457554E-2</v>
      </c>
    </row>
    <row r="35" spans="1:4" x14ac:dyDescent="0.3">
      <c r="A35" s="1" t="s">
        <v>18</v>
      </c>
      <c r="B35" s="55">
        <f>B34*B36</f>
        <v>53494.154999999999</v>
      </c>
      <c r="C35" s="56">
        <f>C34*C36</f>
        <v>44483.987999999998</v>
      </c>
      <c r="D35" s="38">
        <f t="shared" si="1"/>
        <v>0.20254854398396116</v>
      </c>
    </row>
    <row r="36" spans="1:4" x14ac:dyDescent="0.3">
      <c r="A36" s="1" t="s">
        <v>19</v>
      </c>
      <c r="B36" s="51">
        <v>0.42899999999999999</v>
      </c>
      <c r="C36" s="52">
        <v>0.379</v>
      </c>
      <c r="D36" s="38">
        <f t="shared" si="1"/>
        <v>0.13192612137203152</v>
      </c>
    </row>
    <row r="37" spans="1:4" x14ac:dyDescent="0.3">
      <c r="A37" s="1" t="s">
        <v>20</v>
      </c>
      <c r="B37" s="55">
        <f>B35*B38</f>
        <v>320.96492999999998</v>
      </c>
      <c r="C37" s="56">
        <f>C35*C38</f>
        <v>177.93595199999999</v>
      </c>
      <c r="D37" s="38">
        <f t="shared" si="1"/>
        <v>0.80382281597594174</v>
      </c>
    </row>
    <row r="38" spans="1:4" x14ac:dyDescent="0.3">
      <c r="A38" s="1" t="s">
        <v>21</v>
      </c>
      <c r="B38" s="51">
        <v>6.0000000000000001E-3</v>
      </c>
      <c r="C38" s="52">
        <v>4.0000000000000001E-3</v>
      </c>
      <c r="D38" s="38">
        <f t="shared" si="1"/>
        <v>0.5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7B66-2478-4A0F-97A7-7619299D6D91}">
  <dimension ref="A1:D38"/>
  <sheetViews>
    <sheetView tabSelected="1" workbookViewId="0">
      <selection activeCell="K43" sqref="K43"/>
    </sheetView>
  </sheetViews>
  <sheetFormatPr defaultRowHeight="14.4" x14ac:dyDescent="0.3"/>
  <cols>
    <col min="1" max="1" width="27.44140625" bestFit="1" customWidth="1"/>
    <col min="2" max="2" width="12.33203125" bestFit="1" customWidth="1"/>
    <col min="3" max="3" width="9" bestFit="1" customWidth="1"/>
  </cols>
  <sheetData>
    <row r="1" spans="1:4" x14ac:dyDescent="0.3">
      <c r="A1" s="62" t="s">
        <v>78</v>
      </c>
      <c r="B1" s="98" t="s">
        <v>3</v>
      </c>
      <c r="C1" s="99"/>
      <c r="D1" s="100"/>
    </row>
    <row r="2" spans="1:4" x14ac:dyDescent="0.3">
      <c r="A2" s="32" t="s">
        <v>79</v>
      </c>
      <c r="B2" s="33" t="s">
        <v>83</v>
      </c>
      <c r="C2" s="34" t="s">
        <v>4</v>
      </c>
      <c r="D2" s="35" t="s">
        <v>5</v>
      </c>
    </row>
    <row r="3" spans="1:4" x14ac:dyDescent="0.3">
      <c r="A3" s="1" t="s">
        <v>6</v>
      </c>
      <c r="B3" s="36">
        <v>23367</v>
      </c>
      <c r="C3" s="37">
        <v>4270</v>
      </c>
      <c r="D3" s="58">
        <f>B3/C3-1</f>
        <v>4.4723653395784542</v>
      </c>
    </row>
    <row r="4" spans="1:4" x14ac:dyDescent="0.3">
      <c r="A4" s="1" t="s">
        <v>37</v>
      </c>
      <c r="B4" s="59">
        <v>7.1999999999999995E-2</v>
      </c>
      <c r="C4" s="60">
        <v>5.0799999999999998E-2</v>
      </c>
      <c r="D4" s="58">
        <f t="shared" ref="D4:D7" si="0">B4/C4-1</f>
        <v>0.41732283464566922</v>
      </c>
    </row>
    <row r="5" spans="1:4" x14ac:dyDescent="0.3">
      <c r="A5" s="1" t="s">
        <v>81</v>
      </c>
      <c r="B5" s="36">
        <v>1136</v>
      </c>
      <c r="C5" s="37">
        <v>257</v>
      </c>
      <c r="D5" s="58">
        <f t="shared" si="0"/>
        <v>3.4202334630350197</v>
      </c>
    </row>
    <row r="6" spans="1:4" x14ac:dyDescent="0.3">
      <c r="A6" s="1" t="s">
        <v>7</v>
      </c>
      <c r="B6" s="41">
        <v>398053</v>
      </c>
      <c r="C6" s="42">
        <v>54830</v>
      </c>
      <c r="D6" s="58">
        <f t="shared" si="0"/>
        <v>6.2597665511581253</v>
      </c>
    </row>
    <row r="7" spans="1:4" x14ac:dyDescent="0.3">
      <c r="A7" s="1" t="s">
        <v>8</v>
      </c>
      <c r="B7" s="41">
        <v>1388629</v>
      </c>
      <c r="C7" s="42">
        <v>386045</v>
      </c>
      <c r="D7" s="58">
        <f t="shared" si="0"/>
        <v>2.5970651089898844</v>
      </c>
    </row>
    <row r="8" spans="1:4" x14ac:dyDescent="0.3">
      <c r="B8" s="57"/>
      <c r="D8" s="44"/>
    </row>
    <row r="9" spans="1:4" x14ac:dyDescent="0.3">
      <c r="A9" s="66" t="s">
        <v>9</v>
      </c>
      <c r="B9" s="70"/>
      <c r="C9" s="71"/>
      <c r="D9" s="72"/>
    </row>
    <row r="10" spans="1:4" x14ac:dyDescent="0.3">
      <c r="A10" t="s">
        <v>29</v>
      </c>
      <c r="B10" s="57" t="s">
        <v>102</v>
      </c>
      <c r="D10" s="44"/>
    </row>
    <row r="11" spans="1:4" x14ac:dyDescent="0.3">
      <c r="A11" t="s">
        <v>36</v>
      </c>
      <c r="B11" s="57"/>
      <c r="D11" s="44"/>
    </row>
    <row r="12" spans="1:4" x14ac:dyDescent="0.3">
      <c r="A12" t="s">
        <v>34</v>
      </c>
      <c r="B12" s="57"/>
      <c r="D12" s="44"/>
    </row>
    <row r="13" spans="1:4" x14ac:dyDescent="0.3">
      <c r="A13" t="s">
        <v>23</v>
      </c>
      <c r="B13" s="57"/>
      <c r="D13" s="44"/>
    </row>
    <row r="14" spans="1:4" x14ac:dyDescent="0.3">
      <c r="A14" t="s">
        <v>32</v>
      </c>
      <c r="B14" s="57"/>
      <c r="D14" s="44"/>
    </row>
    <row r="15" spans="1:4" x14ac:dyDescent="0.3">
      <c r="A15" t="s">
        <v>25</v>
      </c>
      <c r="B15" s="57"/>
      <c r="D15" s="44"/>
    </row>
    <row r="16" spans="1:4" x14ac:dyDescent="0.3">
      <c r="A16" t="s">
        <v>30</v>
      </c>
      <c r="B16" s="57"/>
      <c r="D16" s="44"/>
    </row>
    <row r="17" spans="1:4" x14ac:dyDescent="0.3">
      <c r="A17" t="s">
        <v>35</v>
      </c>
      <c r="B17" s="57"/>
      <c r="D17" s="44"/>
    </row>
    <row r="18" spans="1:4" x14ac:dyDescent="0.3">
      <c r="A18" t="s">
        <v>27</v>
      </c>
      <c r="B18" s="57"/>
      <c r="D18" s="44"/>
    </row>
    <row r="19" spans="1:4" x14ac:dyDescent="0.3">
      <c r="A19" t="s">
        <v>31</v>
      </c>
      <c r="B19" s="57"/>
      <c r="D19" s="44"/>
    </row>
    <row r="20" spans="1:4" x14ac:dyDescent="0.3">
      <c r="A20" t="s">
        <v>24</v>
      </c>
      <c r="B20" s="57"/>
      <c r="D20" s="44"/>
    </row>
    <row r="21" spans="1:4" x14ac:dyDescent="0.3">
      <c r="A21" s="2" t="s">
        <v>26</v>
      </c>
      <c r="B21" s="57"/>
      <c r="D21" s="44"/>
    </row>
    <row r="22" spans="1:4" x14ac:dyDescent="0.3">
      <c r="A22" t="s">
        <v>33</v>
      </c>
      <c r="B22" s="57"/>
      <c r="D22" s="44"/>
    </row>
    <row r="23" spans="1:4" x14ac:dyDescent="0.3">
      <c r="A23" t="s">
        <v>22</v>
      </c>
      <c r="B23" s="57"/>
      <c r="D23" s="44"/>
    </row>
    <row r="24" spans="1:4" x14ac:dyDescent="0.3">
      <c r="A24" t="s">
        <v>28</v>
      </c>
      <c r="B24" s="57"/>
      <c r="D24" s="44"/>
    </row>
    <row r="25" spans="1:4" x14ac:dyDescent="0.3">
      <c r="B25" s="57"/>
      <c r="D25" s="44"/>
    </row>
    <row r="26" spans="1:4" x14ac:dyDescent="0.3">
      <c r="A26" s="66" t="s">
        <v>10</v>
      </c>
      <c r="B26" s="70"/>
      <c r="C26" s="71"/>
      <c r="D26" s="72"/>
    </row>
    <row r="27" spans="1:4" x14ac:dyDescent="0.3">
      <c r="A27" s="1" t="s">
        <v>11</v>
      </c>
      <c r="B27" s="57"/>
      <c r="D27" s="44"/>
    </row>
    <row r="28" spans="1:4" x14ac:dyDescent="0.3">
      <c r="A28" s="1" t="s">
        <v>12</v>
      </c>
      <c r="B28" s="57"/>
      <c r="D28" s="44"/>
    </row>
    <row r="29" spans="1:4" x14ac:dyDescent="0.3">
      <c r="A29" s="1" t="s">
        <v>13</v>
      </c>
      <c r="B29" s="57"/>
      <c r="D29" s="44"/>
    </row>
    <row r="30" spans="1:4" x14ac:dyDescent="0.3">
      <c r="A30" s="1" t="s">
        <v>15</v>
      </c>
      <c r="B30" s="57"/>
      <c r="D30" s="44"/>
    </row>
    <row r="31" spans="1:4" x14ac:dyDescent="0.3">
      <c r="A31" s="1" t="s">
        <v>14</v>
      </c>
      <c r="B31" s="57"/>
      <c r="D31" s="44"/>
    </row>
    <row r="32" spans="1:4" x14ac:dyDescent="0.3">
      <c r="B32" s="57"/>
      <c r="D32" s="44"/>
    </row>
    <row r="33" spans="1:4" x14ac:dyDescent="0.3">
      <c r="A33" s="3" t="s">
        <v>16</v>
      </c>
      <c r="B33" s="57"/>
      <c r="D33" s="44"/>
    </row>
    <row r="34" spans="1:4" x14ac:dyDescent="0.3">
      <c r="A34" s="1" t="s">
        <v>17</v>
      </c>
      <c r="B34" s="57"/>
      <c r="D34" s="44"/>
    </row>
    <row r="35" spans="1:4" x14ac:dyDescent="0.3">
      <c r="A35" s="1" t="s">
        <v>18</v>
      </c>
      <c r="B35" s="57"/>
      <c r="D35" s="44"/>
    </row>
    <row r="36" spans="1:4" x14ac:dyDescent="0.3">
      <c r="A36" s="1" t="s">
        <v>19</v>
      </c>
      <c r="B36" s="57"/>
      <c r="D36" s="44"/>
    </row>
    <row r="37" spans="1:4" x14ac:dyDescent="0.3">
      <c r="A37" s="1" t="s">
        <v>20</v>
      </c>
      <c r="B37" s="57"/>
      <c r="D37" s="44"/>
    </row>
    <row r="38" spans="1:4" x14ac:dyDescent="0.3">
      <c r="A38" s="1" t="s">
        <v>21</v>
      </c>
      <c r="B38" s="57"/>
      <c r="D38" s="44"/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161C-E442-4805-846F-9DF0B3BE0AE0}">
  <dimension ref="A1:B10"/>
  <sheetViews>
    <sheetView workbookViewId="0">
      <selection activeCell="B17" sqref="B17"/>
    </sheetView>
  </sheetViews>
  <sheetFormatPr defaultRowHeight="14.4" x14ac:dyDescent="0.3"/>
  <cols>
    <col min="1" max="1" width="34.21875" customWidth="1"/>
    <col min="2" max="2" width="54" customWidth="1"/>
  </cols>
  <sheetData>
    <row r="1" spans="1:2" x14ac:dyDescent="0.3">
      <c r="A1" s="86" t="s">
        <v>91</v>
      </c>
      <c r="B1" s="87" t="s">
        <v>90</v>
      </c>
    </row>
    <row r="2" spans="1:2" x14ac:dyDescent="0.3">
      <c r="A2" s="89" t="s">
        <v>38</v>
      </c>
      <c r="B2" s="44" t="s">
        <v>92</v>
      </c>
    </row>
    <row r="3" spans="1:2" x14ac:dyDescent="0.3">
      <c r="A3" s="89" t="s">
        <v>39</v>
      </c>
      <c r="B3" s="44" t="s">
        <v>93</v>
      </c>
    </row>
    <row r="4" spans="1:2" x14ac:dyDescent="0.3">
      <c r="A4" s="88" t="s">
        <v>75</v>
      </c>
      <c r="B4" s="44" t="s">
        <v>95</v>
      </c>
    </row>
    <row r="5" spans="1:2" x14ac:dyDescent="0.3">
      <c r="A5" s="89" t="s">
        <v>80</v>
      </c>
      <c r="B5" s="44" t="s">
        <v>94</v>
      </c>
    </row>
    <row r="6" spans="1:2" x14ac:dyDescent="0.3">
      <c r="A6" s="89" t="s">
        <v>40</v>
      </c>
      <c r="B6" s="44" t="s">
        <v>96</v>
      </c>
    </row>
    <row r="7" spans="1:2" x14ac:dyDescent="0.3">
      <c r="A7" s="88" t="s">
        <v>76</v>
      </c>
      <c r="B7" s="44" t="s">
        <v>97</v>
      </c>
    </row>
    <row r="8" spans="1:2" x14ac:dyDescent="0.3">
      <c r="A8" s="89" t="s">
        <v>41</v>
      </c>
      <c r="B8" s="44" t="s">
        <v>98</v>
      </c>
    </row>
    <row r="9" spans="1:2" x14ac:dyDescent="0.3">
      <c r="A9" s="89" t="s">
        <v>42</v>
      </c>
      <c r="B9" s="44" t="s">
        <v>99</v>
      </c>
    </row>
    <row r="10" spans="1:2" ht="15" thickBot="1" x14ac:dyDescent="0.35">
      <c r="A10" s="90" t="s">
        <v>43</v>
      </c>
      <c r="B10" s="79" t="s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514196C8A14683D6ABD0BD4BE10E" ma:contentTypeVersion="8" ma:contentTypeDescription="Create a new document." ma:contentTypeScope="" ma:versionID="e37726921c4133fd85bdb2c722e8badb">
  <xsd:schema xmlns:xsd="http://www.w3.org/2001/XMLSchema" xmlns:xs="http://www.w3.org/2001/XMLSchema" xmlns:p="http://schemas.microsoft.com/office/2006/metadata/properties" xmlns:ns1="http://schemas.microsoft.com/sharepoint/v3" xmlns:ns2="754cb3ed-93b1-4a42-b7f5-74e17aa26113" xmlns:ns3="89029050-499b-445b-979d-dcf724c65afb" targetNamespace="http://schemas.microsoft.com/office/2006/metadata/properties" ma:root="true" ma:fieldsID="10b05b75816d48e72bde0e217bd315f6" ns1:_="" ns2:_="" ns3:_="">
    <xsd:import namespace="http://schemas.microsoft.com/sharepoint/v3"/>
    <xsd:import namespace="754cb3ed-93b1-4a42-b7f5-74e17aa26113"/>
    <xsd:import namespace="89029050-499b-445b-979d-dcf724c65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cb3ed-93b1-4a42-b7f5-74e17aa26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29050-499b-445b-979d-dcf724c65a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39D5C5-4EAD-474A-B7CB-043C94A754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886FCCD-966A-4464-8DD2-4B9475A47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4cb3ed-93b1-4a42-b7f5-74e17aa26113"/>
    <ds:schemaRef ds:uri="89029050-499b-445b-979d-dcf724c65a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AD0AC2-0FA0-45C1-82CD-8FCDC153B7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 of  Campaigns</vt:lpstr>
      <vt:lpstr>Trigger Campaign Performance</vt:lpstr>
      <vt:lpstr>Triggers (Branch) - F23'Nov</vt:lpstr>
      <vt:lpstr>Triggers (CCC) - F23'Nov</vt:lpstr>
      <vt:lpstr>Cross Sell campaign performance</vt:lpstr>
      <vt:lpstr>Cross Sell - CC</vt:lpstr>
      <vt:lpstr>Cross Sell - Tenure</vt:lpstr>
      <vt:lpstr>Cross Sell - Triggers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Che, Peyran</dc:creator>
  <cp:lastModifiedBy>Ssanidhya Barraptay</cp:lastModifiedBy>
  <dcterms:created xsi:type="dcterms:W3CDTF">2023-01-25T20:33:17Z</dcterms:created>
  <dcterms:modified xsi:type="dcterms:W3CDTF">2024-08-05T01:39:56Z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f00cb3-7a5d-4674-b157-6d675423df49_Enabled">
    <vt:lpwstr>true</vt:lpwstr>
  </property>
  <property fmtid="{D5CDD505-2E9C-101B-9397-08002B2CF9AE}" pid="3" name="MSIP_Label_0cf00cb3-7a5d-4674-b157-6d675423df49_SetDate">
    <vt:lpwstr>2023-01-25T20:33:18Z</vt:lpwstr>
  </property>
  <property fmtid="{D5CDD505-2E9C-101B-9397-08002B2CF9AE}" pid="4" name="MSIP_Label_0cf00cb3-7a5d-4674-b157-6d675423df49_Method">
    <vt:lpwstr>Standard</vt:lpwstr>
  </property>
  <property fmtid="{D5CDD505-2E9C-101B-9397-08002B2CF9AE}" pid="5" name="MSIP_Label_0cf00cb3-7a5d-4674-b157-6d675423df49_Name">
    <vt:lpwstr>Internal</vt:lpwstr>
  </property>
  <property fmtid="{D5CDD505-2E9C-101B-9397-08002B2CF9AE}" pid="6" name="MSIP_Label_0cf00cb3-7a5d-4674-b157-6d675423df49_SiteId">
    <vt:lpwstr>ece76e02-a02b-4c4a-906d-98a34c5ce07a</vt:lpwstr>
  </property>
  <property fmtid="{D5CDD505-2E9C-101B-9397-08002B2CF9AE}" pid="7" name="MSIP_Label_0cf00cb3-7a5d-4674-b157-6d675423df49_ActionId">
    <vt:lpwstr>9d6ad544-13a6-4480-8d3d-70f7f69a11ba</vt:lpwstr>
  </property>
  <property fmtid="{D5CDD505-2E9C-101B-9397-08002B2CF9AE}" pid="8" name="MSIP_Label_0cf00cb3-7a5d-4674-b157-6d675423df49_ContentBits">
    <vt:lpwstr>0</vt:lpwstr>
  </property>
  <property fmtid="{D5CDD505-2E9C-101B-9397-08002B2CF9AE}" pid="9" name="ContentTypeId">
    <vt:lpwstr>0x010100C8CC514196C8A14683D6ABD0BD4BE10E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