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0" documentId="8_{D3BBAE01-3D4F-4F10-8D7B-2FA44AB9FC45}" xr6:coauthVersionLast="47" xr6:coauthVersionMax="47" xr10:uidLastSave="{00000000-0000-0000-0000-000000000000}"/>
  <bookViews>
    <workbookView xWindow="4260" yWindow="2355" windowWidth="25223" windowHeight="11332" activeTab="2" xr2:uid="{25EE216C-A482-454F-B0D0-1BF1C4BDF4A8}"/>
  </bookViews>
  <sheets>
    <sheet name="Sheet1" sheetId="1" r:id="rId1"/>
    <sheet name="Main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3" l="1"/>
  <c r="K48" i="3" s="1"/>
  <c r="N42" i="3"/>
  <c r="N48" i="3" s="1"/>
  <c r="I11" i="3"/>
  <c r="I17" i="3"/>
  <c r="I23" i="3" s="1"/>
  <c r="I27" i="3" s="1"/>
  <c r="I29" i="3" s="1"/>
  <c r="N17" i="3"/>
  <c r="N23" i="3" s="1"/>
  <c r="N11" i="3"/>
  <c r="N24" i="3" s="1"/>
  <c r="N27" i="3" s="1"/>
  <c r="N29" i="3" s="1"/>
  <c r="M7" i="2"/>
  <c r="M10" i="2" s="1"/>
  <c r="N31" i="3" l="1"/>
  <c r="N30" i="3"/>
  <c r="I31" i="3"/>
  <c r="I30" i="3"/>
</calcChain>
</file>

<file path=xl/sharedStrings.xml><?xml version="1.0" encoding="utf-8"?>
<sst xmlns="http://schemas.openxmlformats.org/spreadsheetml/2006/main" count="82" uniqueCount="76">
  <si>
    <t>Cava</t>
  </si>
  <si>
    <t>Price</t>
  </si>
  <si>
    <t>Shares</t>
  </si>
  <si>
    <t>MC</t>
  </si>
  <si>
    <t>Debt</t>
  </si>
  <si>
    <t>Cash</t>
  </si>
  <si>
    <t>EV</t>
  </si>
  <si>
    <t>Sum</t>
  </si>
  <si>
    <t>Average</t>
  </si>
  <si>
    <t>Running Total</t>
  </si>
  <si>
    <t>Count</t>
  </si>
  <si>
    <t>Q324</t>
  </si>
  <si>
    <t>Q324 Earning</t>
  </si>
  <si>
    <t xml:space="preserve">Co-founder &amp; CEO </t>
  </si>
  <si>
    <t xml:space="preserve">Brett Schulman </t>
  </si>
  <si>
    <t>Quarter Traffic grew 12.9</t>
  </si>
  <si>
    <t>Main</t>
  </si>
  <si>
    <t>Net new resturant openings of 11, total 352. 21% Yoy</t>
  </si>
  <si>
    <t>CAVA AUV 2.8m vs 2.6m</t>
  </si>
  <si>
    <t>Resturant level profit margin of 25.6%</t>
  </si>
  <si>
    <t>Digital Rev Mix was 35.8%</t>
  </si>
  <si>
    <t xml:space="preserve">FCF </t>
  </si>
  <si>
    <t xml:space="preserve">OCF </t>
  </si>
  <si>
    <t>IS</t>
  </si>
  <si>
    <t>Q424</t>
  </si>
  <si>
    <t>FY24</t>
  </si>
  <si>
    <t>Q224</t>
  </si>
  <si>
    <t>Q124</t>
  </si>
  <si>
    <t>FY23</t>
  </si>
  <si>
    <t>Q123</t>
  </si>
  <si>
    <t>Q223</t>
  </si>
  <si>
    <t>Q323</t>
  </si>
  <si>
    <t>Q423</t>
  </si>
  <si>
    <t>Food, Beverage &amp; Packaging</t>
  </si>
  <si>
    <t>Labor</t>
  </si>
  <si>
    <t xml:space="preserve">Resturant </t>
  </si>
  <si>
    <t>CPG and Other</t>
  </si>
  <si>
    <t xml:space="preserve">Total Revenue </t>
  </si>
  <si>
    <t>Units in Milions</t>
  </si>
  <si>
    <t>Occupancy</t>
  </si>
  <si>
    <t>Other</t>
  </si>
  <si>
    <t>Total OpEx</t>
  </si>
  <si>
    <t>G&amp;A</t>
  </si>
  <si>
    <t>D&amp;A</t>
  </si>
  <si>
    <t>RX</t>
  </si>
  <si>
    <t>Pre-opening</t>
  </si>
  <si>
    <t>Impariment and asset disposal</t>
  </si>
  <si>
    <t>Total Restaurant OpEx</t>
  </si>
  <si>
    <t>Restaurant OpEx:</t>
  </si>
  <si>
    <t>EBIT</t>
  </si>
  <si>
    <t>Interest income</t>
  </si>
  <si>
    <t>Income before taxes</t>
  </si>
  <si>
    <t>NI</t>
  </si>
  <si>
    <t>EPS</t>
  </si>
  <si>
    <t>Diluted EPS</t>
  </si>
  <si>
    <t>Basic shares</t>
  </si>
  <si>
    <t>Diluted shares</t>
  </si>
  <si>
    <t>(Benefit )Taxes</t>
  </si>
  <si>
    <t>BS</t>
  </si>
  <si>
    <t>Trade AR</t>
  </si>
  <si>
    <t>Inventories</t>
  </si>
  <si>
    <t>Prepaid</t>
  </si>
  <si>
    <t>Total current</t>
  </si>
  <si>
    <t>PP&amp;E</t>
  </si>
  <si>
    <t>Lease</t>
  </si>
  <si>
    <t>Goodwill</t>
  </si>
  <si>
    <t>Intangible</t>
  </si>
  <si>
    <t xml:space="preserve">Total </t>
  </si>
  <si>
    <t>Assets</t>
  </si>
  <si>
    <t>Liabilities</t>
  </si>
  <si>
    <t>AP</t>
  </si>
  <si>
    <t xml:space="preserve">Accrued Expenses </t>
  </si>
  <si>
    <t>Lease, current</t>
  </si>
  <si>
    <t>Deferred income taxes</t>
  </si>
  <si>
    <t xml:space="preserve">Other LT 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</si>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</sst>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00_);_(* \(#,##0.000\);_(* &quot;-&quot;???_);_(@_)"/>
    <numFmt numFmtId="166" formatCode="_(&quot;$&quot;* #,##0.0000_);_(&quot;$&quot;* \(#,##0.0000\);_(&quot;$&quot;* &quot;-&quot;????_);_(@_)"/>
  </numFmts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wrapText="1"/>
    </xf>
    <xf numFmtId="0" fontId="0" fillId="0" borderId="0" xfId="0" applyAlignment="1"/>
    <xf numFmtId="4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EB0E-9C2C-4F14-AD4E-3B4986F5EC62}">
  <dimension ref="J3"/>
  <sheetViews>
    <sheetView topLeftCell="A34" workbookViewId="0">
      <selection activeCell="D21" sqref="D21"/>
    </sheetView>
  </sheetViews>
  <sheetFormatPr defaultRowHeight="14.25" x14ac:dyDescent="0.45"/>
  <cols>
    <col min="10" max="10" width="9.06640625" style="1"/>
  </cols>
  <sheetData>
    <row r="3" spans="10:10" x14ac:dyDescent="0.45">
      <c r="J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6CC8-B9A1-4213-BCB7-E449AC0066C4}">
  <dimension ref="A1:M30"/>
  <sheetViews>
    <sheetView showGridLines="0" workbookViewId="0">
      <selection activeCell="D13" sqref="D13"/>
    </sheetView>
  </sheetViews>
  <sheetFormatPr defaultRowHeight="14.25" x14ac:dyDescent="0.45"/>
  <cols>
    <col min="1" max="3" width="2.59765625" customWidth="1"/>
    <col min="5" max="5" width="15.265625" bestFit="1" customWidth="1"/>
  </cols>
  <sheetData>
    <row r="1" spans="1:13" x14ac:dyDescent="0.45">
      <c r="C1" t="s">
        <v>16</v>
      </c>
    </row>
    <row r="3" spans="1:13" x14ac:dyDescent="0.45">
      <c r="D3" t="s">
        <v>0</v>
      </c>
    </row>
    <row r="5" spans="1:13" x14ac:dyDescent="0.45">
      <c r="D5" t="s">
        <v>12</v>
      </c>
      <c r="L5" t="s">
        <v>1</v>
      </c>
      <c r="M5">
        <v>141.38</v>
      </c>
    </row>
    <row r="6" spans="1:13" x14ac:dyDescent="0.45">
      <c r="A6" s="4"/>
      <c r="B6" s="4"/>
      <c r="C6" s="4"/>
      <c r="D6" t="s">
        <v>15</v>
      </c>
      <c r="L6" t="s">
        <v>2</v>
      </c>
      <c r="M6">
        <v>114.00223699999999</v>
      </c>
    </row>
    <row r="7" spans="1:13" x14ac:dyDescent="0.45">
      <c r="D7" t="s">
        <v>17</v>
      </c>
      <c r="L7" t="s">
        <v>3</v>
      </c>
      <c r="M7" s="5">
        <f>M5*M6</f>
        <v>16117.636267059999</v>
      </c>
    </row>
    <row r="8" spans="1:13" x14ac:dyDescent="0.45">
      <c r="D8" t="s">
        <v>18</v>
      </c>
      <c r="L8" t="s">
        <v>4</v>
      </c>
      <c r="M8">
        <v>300</v>
      </c>
    </row>
    <row r="9" spans="1:13" x14ac:dyDescent="0.45">
      <c r="D9" t="s">
        <v>19</v>
      </c>
      <c r="L9" t="s">
        <v>5</v>
      </c>
      <c r="M9">
        <v>332.428</v>
      </c>
    </row>
    <row r="10" spans="1:13" x14ac:dyDescent="0.45">
      <c r="D10" t="s">
        <v>20</v>
      </c>
      <c r="L10" t="s">
        <v>6</v>
      </c>
      <c r="M10" s="5">
        <f>M7+M8-M9</f>
        <v>16085.208267059999</v>
      </c>
    </row>
    <row r="11" spans="1:13" x14ac:dyDescent="0.45">
      <c r="D11" t="s">
        <v>21</v>
      </c>
      <c r="E11">
        <v>23.4</v>
      </c>
    </row>
    <row r="12" spans="1:13" x14ac:dyDescent="0.45">
      <c r="D12" t="s">
        <v>22</v>
      </c>
      <c r="E12">
        <v>43.9</v>
      </c>
    </row>
    <row r="30" spans="5:6" x14ac:dyDescent="0.45">
      <c r="E30" t="s">
        <v>13</v>
      </c>
      <c r="F3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DFC4-F0F0-4CBA-B117-E8DEA0022FBC}">
  <dimension ref="A1:P59"/>
  <sheetViews>
    <sheetView showGridLines="0" tabSelected="1" workbookViewId="0">
      <selection activeCell="D60" sqref="D60"/>
    </sheetView>
  </sheetViews>
  <sheetFormatPr defaultRowHeight="14.25" x14ac:dyDescent="0.45"/>
  <cols>
    <col min="1" max="3" width="2.59765625" customWidth="1"/>
  </cols>
  <sheetData>
    <row r="1" spans="1:16" x14ac:dyDescent="0.45">
      <c r="A1" s="3"/>
    </row>
    <row r="6" spans="1:16" x14ac:dyDescent="0.45">
      <c r="D6" t="s">
        <v>38</v>
      </c>
      <c r="G6" t="s">
        <v>29</v>
      </c>
      <c r="H6" t="s">
        <v>30</v>
      </c>
      <c r="I6" t="s">
        <v>31</v>
      </c>
      <c r="J6" t="s">
        <v>32</v>
      </c>
      <c r="K6" t="s">
        <v>28</v>
      </c>
      <c r="L6" t="s">
        <v>27</v>
      </c>
      <c r="M6" t="s">
        <v>26</v>
      </c>
      <c r="N6" t="s">
        <v>11</v>
      </c>
      <c r="O6" t="s">
        <v>24</v>
      </c>
      <c r="P6" t="s">
        <v>25</v>
      </c>
    </row>
    <row r="7" spans="1:16" x14ac:dyDescent="0.45">
      <c r="I7" s="6">
        <v>45200</v>
      </c>
      <c r="N7" s="6">
        <v>45566</v>
      </c>
    </row>
    <row r="8" spans="1:16" x14ac:dyDescent="0.45">
      <c r="C8" t="s">
        <v>23</v>
      </c>
    </row>
    <row r="9" spans="1:16" x14ac:dyDescent="0.45">
      <c r="D9" t="s">
        <v>35</v>
      </c>
      <c r="I9">
        <v>173.75899999999999</v>
      </c>
      <c r="N9" s="7">
        <v>241.499</v>
      </c>
    </row>
    <row r="10" spans="1:16" x14ac:dyDescent="0.45">
      <c r="D10" t="s">
        <v>36</v>
      </c>
      <c r="I10">
        <v>1.794</v>
      </c>
      <c r="N10" s="7">
        <v>2.3180000000000001</v>
      </c>
    </row>
    <row r="11" spans="1:16" x14ac:dyDescent="0.45">
      <c r="D11" t="s">
        <v>37</v>
      </c>
      <c r="I11">
        <f>SUM(I9:I10)</f>
        <v>175.553</v>
      </c>
      <c r="N11" s="7">
        <f>SUM(N9:N10)</f>
        <v>243.81700000000001</v>
      </c>
    </row>
    <row r="12" spans="1:16" x14ac:dyDescent="0.45">
      <c r="D12" t="s">
        <v>48</v>
      </c>
      <c r="N12" s="7"/>
    </row>
    <row r="13" spans="1:16" x14ac:dyDescent="0.45">
      <c r="D13" t="s">
        <v>33</v>
      </c>
      <c r="I13" s="7">
        <v>51.817999999999998</v>
      </c>
      <c r="N13" s="7">
        <v>73.540000000000006</v>
      </c>
    </row>
    <row r="14" spans="1:16" x14ac:dyDescent="0.45">
      <c r="D14" t="s">
        <v>34</v>
      </c>
      <c r="I14" s="7">
        <v>43.912999999999997</v>
      </c>
      <c r="N14" s="7">
        <v>61.232999999999997</v>
      </c>
    </row>
    <row r="15" spans="1:16" x14ac:dyDescent="0.45">
      <c r="D15" t="s">
        <v>39</v>
      </c>
      <c r="I15" s="7">
        <v>13.782</v>
      </c>
      <c r="N15" s="7">
        <v>16.411999999999999</v>
      </c>
    </row>
    <row r="16" spans="1:16" x14ac:dyDescent="0.45">
      <c r="D16" t="s">
        <v>40</v>
      </c>
      <c r="I16" s="7">
        <v>21.553000000000001</v>
      </c>
      <c r="N16" s="7">
        <v>29.984999999999999</v>
      </c>
    </row>
    <row r="17" spans="4:14" x14ac:dyDescent="0.45">
      <c r="D17" t="s">
        <v>47</v>
      </c>
      <c r="I17" s="7">
        <f>SUM(I13:I16)</f>
        <v>131.066</v>
      </c>
      <c r="N17" s="7">
        <f>SUM(N13:N16)</f>
        <v>181.17000000000002</v>
      </c>
    </row>
    <row r="18" spans="4:14" x14ac:dyDescent="0.45">
      <c r="D18" t="s">
        <v>42</v>
      </c>
      <c r="I18" s="7">
        <v>24.472000000000001</v>
      </c>
      <c r="N18" s="7">
        <v>29.83</v>
      </c>
    </row>
    <row r="19" spans="4:14" x14ac:dyDescent="0.45">
      <c r="D19" t="s">
        <v>43</v>
      </c>
      <c r="I19" s="7">
        <v>11.528</v>
      </c>
      <c r="N19" s="7">
        <v>14.324999999999999</v>
      </c>
    </row>
    <row r="20" spans="4:14" x14ac:dyDescent="0.45">
      <c r="D20" t="s">
        <v>44</v>
      </c>
      <c r="I20" s="7">
        <v>1.0920000000000001</v>
      </c>
      <c r="N20" s="7">
        <v>0.23</v>
      </c>
    </row>
    <row r="21" spans="4:14" x14ac:dyDescent="0.45">
      <c r="D21" t="s">
        <v>45</v>
      </c>
      <c r="I21" s="7">
        <v>3.41</v>
      </c>
      <c r="N21" s="7">
        <v>2.819</v>
      </c>
    </row>
    <row r="22" spans="4:14" x14ac:dyDescent="0.45">
      <c r="D22" t="s">
        <v>46</v>
      </c>
      <c r="I22" s="7">
        <v>1.19</v>
      </c>
      <c r="N22" s="7">
        <v>1.675</v>
      </c>
    </row>
    <row r="23" spans="4:14" x14ac:dyDescent="0.45">
      <c r="D23" t="s">
        <v>41</v>
      </c>
      <c r="I23" s="7">
        <f>SUM(I17:I22)</f>
        <v>172.75800000000001</v>
      </c>
      <c r="N23" s="7">
        <f>SUM(N17:N22)</f>
        <v>230.04899999999998</v>
      </c>
    </row>
    <row r="24" spans="4:14" x14ac:dyDescent="0.45">
      <c r="D24" t="s">
        <v>49</v>
      </c>
      <c r="I24" s="7">
        <v>2.7949999999999999</v>
      </c>
      <c r="N24" s="7">
        <f>N11-N23</f>
        <v>13.768000000000029</v>
      </c>
    </row>
    <row r="25" spans="4:14" x14ac:dyDescent="0.45">
      <c r="D25" t="s">
        <v>50</v>
      </c>
      <c r="I25" s="7">
        <v>-3.956</v>
      </c>
      <c r="N25" s="7">
        <v>-4.0910000000000002</v>
      </c>
    </row>
    <row r="26" spans="4:14" x14ac:dyDescent="0.45">
      <c r="D26" t="s">
        <v>40</v>
      </c>
      <c r="I26" s="7">
        <v>-0.12</v>
      </c>
      <c r="N26" s="7">
        <v>-0.05</v>
      </c>
    </row>
    <row r="27" spans="4:14" x14ac:dyDescent="0.45">
      <c r="D27" t="s">
        <v>51</v>
      </c>
      <c r="I27" s="7">
        <f>I24-I25-I26</f>
        <v>6.8709999999999996</v>
      </c>
      <c r="N27" s="7">
        <f>N24-N25-N26</f>
        <v>17.909000000000031</v>
      </c>
    </row>
    <row r="28" spans="4:14" x14ac:dyDescent="0.45">
      <c r="D28" t="s">
        <v>57</v>
      </c>
      <c r="I28" s="7">
        <v>3.7999999999999999E-2</v>
      </c>
      <c r="N28" s="7">
        <v>-5.7000000000000002E-2</v>
      </c>
    </row>
    <row r="29" spans="4:14" x14ac:dyDescent="0.45">
      <c r="D29" t="s">
        <v>52</v>
      </c>
      <c r="I29" s="7">
        <f>I27-I28</f>
        <v>6.8329999999999993</v>
      </c>
      <c r="N29" s="7">
        <f>N27-N28</f>
        <v>17.96600000000003</v>
      </c>
    </row>
    <row r="30" spans="4:14" x14ac:dyDescent="0.45">
      <c r="D30" t="s">
        <v>53</v>
      </c>
      <c r="I30" s="8">
        <f>I29/I32</f>
        <v>6.0158120862093246E-2</v>
      </c>
      <c r="N30" s="8">
        <f>N29/N32</f>
        <v>0.15699879406470132</v>
      </c>
    </row>
    <row r="31" spans="4:14" x14ac:dyDescent="0.45">
      <c r="D31" t="s">
        <v>54</v>
      </c>
      <c r="I31" s="8">
        <f>I29/I33</f>
        <v>5.8047964116112918E-2</v>
      </c>
      <c r="N31" s="8">
        <f>N29/N33</f>
        <v>0.15170142700329334</v>
      </c>
    </row>
    <row r="32" spans="4:14" x14ac:dyDescent="0.45">
      <c r="D32" t="s">
        <v>55</v>
      </c>
      <c r="I32" s="7">
        <v>113.584</v>
      </c>
      <c r="N32" s="7">
        <v>114.434</v>
      </c>
    </row>
    <row r="33" spans="3:14" x14ac:dyDescent="0.45">
      <c r="D33" t="s">
        <v>56</v>
      </c>
      <c r="I33" s="7">
        <v>117.71299999999999</v>
      </c>
      <c r="N33" s="7">
        <v>118.43</v>
      </c>
    </row>
    <row r="35" spans="3:14" x14ac:dyDescent="0.45">
      <c r="C35" t="s">
        <v>58</v>
      </c>
    </row>
    <row r="36" spans="3:14" x14ac:dyDescent="0.45">
      <c r="D36" t="s">
        <v>68</v>
      </c>
    </row>
    <row r="37" spans="3:14" x14ac:dyDescent="0.45">
      <c r="D37" t="s">
        <v>5</v>
      </c>
      <c r="K37">
        <v>332.428</v>
      </c>
      <c r="N37">
        <v>367.16</v>
      </c>
    </row>
    <row r="38" spans="3:14" x14ac:dyDescent="0.45">
      <c r="D38" t="s">
        <v>59</v>
      </c>
      <c r="K38">
        <v>3.6619999999999999</v>
      </c>
      <c r="N38">
        <v>6.4829999999999997</v>
      </c>
    </row>
    <row r="39" spans="3:14" x14ac:dyDescent="0.45">
      <c r="D39" t="s">
        <v>40</v>
      </c>
      <c r="K39">
        <v>8.2230000000000008</v>
      </c>
      <c r="N39">
        <v>6.7169999999999996</v>
      </c>
    </row>
    <row r="40" spans="3:14" x14ac:dyDescent="0.45">
      <c r="D40" t="s">
        <v>60</v>
      </c>
      <c r="K40">
        <v>5.6369999999999996</v>
      </c>
      <c r="N40">
        <v>7.335</v>
      </c>
    </row>
    <row r="41" spans="3:14" x14ac:dyDescent="0.45">
      <c r="D41" t="s">
        <v>61</v>
      </c>
      <c r="K41">
        <v>4.9619999999999997</v>
      </c>
      <c r="N41">
        <v>5.5650000000000004</v>
      </c>
    </row>
    <row r="42" spans="3:14" x14ac:dyDescent="0.45">
      <c r="D42" t="s">
        <v>62</v>
      </c>
      <c r="K42">
        <f>SUM(K37:K41)</f>
        <v>354.91199999999998</v>
      </c>
      <c r="N42">
        <f>SUM(N37:N41)</f>
        <v>393.26</v>
      </c>
    </row>
    <row r="43" spans="3:14" x14ac:dyDescent="0.45">
      <c r="D43" t="s">
        <v>63</v>
      </c>
      <c r="K43">
        <v>330.73</v>
      </c>
      <c r="N43">
        <v>363.21600000000001</v>
      </c>
    </row>
    <row r="44" spans="3:14" x14ac:dyDescent="0.45">
      <c r="D44" t="s">
        <v>64</v>
      </c>
      <c r="K44">
        <v>289.45100000000002</v>
      </c>
      <c r="N44">
        <v>314.07299999999998</v>
      </c>
    </row>
    <row r="45" spans="3:14" x14ac:dyDescent="0.45">
      <c r="D45" t="s">
        <v>65</v>
      </c>
      <c r="K45">
        <v>1.944</v>
      </c>
      <c r="N45">
        <v>1.944</v>
      </c>
    </row>
    <row r="46" spans="3:14" x14ac:dyDescent="0.45">
      <c r="D46" t="s">
        <v>66</v>
      </c>
      <c r="K46">
        <v>1.355</v>
      </c>
      <c r="N46">
        <v>1.355</v>
      </c>
    </row>
    <row r="47" spans="3:14" x14ac:dyDescent="0.45">
      <c r="D47" t="s">
        <v>40</v>
      </c>
      <c r="K47">
        <v>5.3650000000000002</v>
      </c>
      <c r="N47">
        <v>5.6909999999999998</v>
      </c>
    </row>
    <row r="48" spans="3:14" x14ac:dyDescent="0.45">
      <c r="D48" t="s">
        <v>67</v>
      </c>
      <c r="K48">
        <f>SUM(K42:K47)</f>
        <v>983.75700000000006</v>
      </c>
      <c r="N48">
        <f>SUM(N42:N47)</f>
        <v>1079.539</v>
      </c>
    </row>
    <row r="51" spans="4:4" x14ac:dyDescent="0.45">
      <c r="D51" t="s">
        <v>69</v>
      </c>
    </row>
    <row r="52" spans="4:4" x14ac:dyDescent="0.45">
      <c r="D52" t="s">
        <v>70</v>
      </c>
    </row>
    <row r="53" spans="4:4" x14ac:dyDescent="0.45">
      <c r="D53" t="s">
        <v>71</v>
      </c>
    </row>
    <row r="54" spans="4:4" x14ac:dyDescent="0.45">
      <c r="D54" t="s">
        <v>72</v>
      </c>
    </row>
    <row r="55" spans="4:4" x14ac:dyDescent="0.45">
      <c r="D55" t="s">
        <v>62</v>
      </c>
    </row>
    <row r="56" spans="4:4" x14ac:dyDescent="0.45">
      <c r="D56" t="s">
        <v>73</v>
      </c>
    </row>
    <row r="57" spans="4:4" x14ac:dyDescent="0.45">
      <c r="D57" t="s">
        <v>72</v>
      </c>
    </row>
    <row r="58" spans="4:4" x14ac:dyDescent="0.45">
      <c r="D58" t="s">
        <v>74</v>
      </c>
    </row>
    <row r="59" spans="4:4" x14ac:dyDescent="0.45">
      <c r="D5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2024-11-16T22:14:40Z</dcterms:created>
  <dcterms:modified xsi:type="dcterms:W3CDTF">2024-11-18T17:41:55Z</dcterms:modified>
</cp:coreProperties>
</file>