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312" documentId="8_{46DDF970-A3AD-40B6-B5C1-AF14AC13BB46}" xr6:coauthVersionLast="47" xr6:coauthVersionMax="47" xr10:uidLastSave="{D6984BAB-A1B9-44C7-82DF-E79DA2640DD9}"/>
  <bookViews>
    <workbookView xWindow="12" yWindow="0" windowWidth="21492" windowHeight="12336" activeTab="2" xr2:uid="{94E0E3C8-D5AB-408C-B8A4-A27430D80E84}"/>
  </bookViews>
  <sheets>
    <sheet name="Sheet1" sheetId="1" r:id="rId1"/>
    <sheet name="Executive Summary" sheetId="2" r:id="rId2"/>
    <sheet name="S-1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3" l="1"/>
  <c r="H62" i="3"/>
  <c r="D16" i="3"/>
  <c r="D11" i="3"/>
  <c r="D12" i="3" s="1"/>
  <c r="D17" i="3" s="1"/>
  <c r="D19" i="3" s="1"/>
  <c r="H54" i="3"/>
  <c r="H45" i="3"/>
  <c r="H48" i="3" s="1"/>
  <c r="F54" i="3"/>
  <c r="F55" i="3" s="1"/>
  <c r="F45" i="3"/>
  <c r="F48" i="3" s="1"/>
  <c r="F33" i="3"/>
  <c r="F38" i="3" s="1"/>
  <c r="H31" i="3"/>
  <c r="H33" i="3" s="1"/>
  <c r="H38" i="3" s="1"/>
  <c r="H16" i="3"/>
  <c r="H11" i="3"/>
  <c r="H12" i="3" s="1"/>
  <c r="H17" i="3" s="1"/>
  <c r="H19" i="3" s="1"/>
  <c r="D4" i="3"/>
  <c r="E4" i="3" s="1"/>
  <c r="F4" i="3" s="1"/>
  <c r="G4" i="3" s="1"/>
  <c r="H4" i="3" s="1"/>
  <c r="I4" i="3" s="1"/>
  <c r="J4" i="3" s="1"/>
  <c r="K4" i="3" s="1"/>
  <c r="L4" i="3" s="1"/>
  <c r="C9" i="1"/>
  <c r="C6" i="1"/>
  <c r="D22" i="3" l="1"/>
  <c r="D21" i="3"/>
  <c r="D23" i="3" s="1"/>
  <c r="H55" i="3"/>
  <c r="H22" i="3"/>
  <c r="H21" i="3"/>
  <c r="H23" i="3" s="1"/>
</calcChain>
</file>

<file path=xl/sharedStrings.xml><?xml version="1.0" encoding="utf-8"?>
<sst xmlns="http://schemas.openxmlformats.org/spreadsheetml/2006/main" count="96" uniqueCount="89">
  <si>
    <t>OKLO</t>
  </si>
  <si>
    <t>Stock Price</t>
  </si>
  <si>
    <t>Shares</t>
  </si>
  <si>
    <t>Market Cap</t>
  </si>
  <si>
    <t>Debt</t>
  </si>
  <si>
    <t>Cash</t>
  </si>
  <si>
    <t>Ev</t>
  </si>
  <si>
    <t>Mission Statement:</t>
  </si>
  <si>
    <t xml:space="preserve">A fast mission clean power technology and nuclear fuel recycling company </t>
  </si>
  <si>
    <t>developing powr plants to provide clean, reliable, and affordable energy at scale</t>
  </si>
  <si>
    <t>First Aurora Power house is epected to be opertional by 2027</t>
  </si>
  <si>
    <t>Base: New Mexico</t>
  </si>
  <si>
    <t>Founder &amp; CEO : Jacob DeWitte</t>
  </si>
  <si>
    <t>Cofounder: Caroline Cochran</t>
  </si>
  <si>
    <t>Merger: AltC Acqusition group in May with 300 mm</t>
  </si>
  <si>
    <t>First Plant in Idaho</t>
  </si>
  <si>
    <t>Board</t>
  </si>
  <si>
    <t>Michael Klein</t>
  </si>
  <si>
    <t>Founder of Churchill Captial</t>
  </si>
  <si>
    <t>Chris Wright</t>
  </si>
  <si>
    <t>Founder of Liberty Energy(NYSE: LBRT)</t>
  </si>
  <si>
    <t>Richard W. Kinzley</t>
  </si>
  <si>
    <t>Former CFO of Black hills Corp(NYSE: BKH)</t>
  </si>
  <si>
    <t>LT. Gen(RET.) John Jansen</t>
  </si>
  <si>
    <t>US Marine Corps</t>
  </si>
  <si>
    <t>MIT Engineer</t>
  </si>
  <si>
    <t>Sam Altman</t>
  </si>
  <si>
    <t>Chairman  | Founder of Open AI</t>
  </si>
  <si>
    <t xml:space="preserve">Wyoming Hyperscale </t>
  </si>
  <si>
    <t>Clients</t>
  </si>
  <si>
    <t>As of 24</t>
  </si>
  <si>
    <t>Centrus</t>
  </si>
  <si>
    <t>Diamondback energy</t>
  </si>
  <si>
    <t>Equinix</t>
  </si>
  <si>
    <t>US Airforce</t>
  </si>
  <si>
    <t>Demand Drivers</t>
  </si>
  <si>
    <t>--&gt;</t>
  </si>
  <si>
    <t>Non Binding LOI to enter a 20-yr power purchase agreement; supply 50 megawatts</t>
  </si>
  <si>
    <t>Non Binding LOI to enter a 20-yr power purchase agreement; supply 100 megawatts</t>
  </si>
  <si>
    <t>Key Markets to Target:</t>
  </si>
  <si>
    <t>Data centers, Defense, Industrial &amp; Manufacturing, Real Estate, Oil &amp; Gas</t>
  </si>
  <si>
    <t>Mutually Benficial</t>
  </si>
  <si>
    <t>IS</t>
  </si>
  <si>
    <t>BS</t>
  </si>
  <si>
    <t>Date</t>
  </si>
  <si>
    <t>Rev</t>
  </si>
  <si>
    <t>OpEx</t>
  </si>
  <si>
    <t>R&amp;D</t>
  </si>
  <si>
    <t>G&amp;A</t>
  </si>
  <si>
    <t>Loss From Op</t>
  </si>
  <si>
    <t>Units In Million</t>
  </si>
  <si>
    <t>Total OpEx</t>
  </si>
  <si>
    <t>Other Income(Loss)</t>
  </si>
  <si>
    <t>Change in FV of simple agreements for future equity</t>
  </si>
  <si>
    <t>Interest and div income</t>
  </si>
  <si>
    <t>Total Other Loss</t>
  </si>
  <si>
    <t>Loss Before income Taxes</t>
  </si>
  <si>
    <t>Income Taxes</t>
  </si>
  <si>
    <t>Net Loss</t>
  </si>
  <si>
    <t>Deemed Dividned - earnout and founder shares</t>
  </si>
  <si>
    <t>Net Loss attributed to common stockholders</t>
  </si>
  <si>
    <t>LPS</t>
  </si>
  <si>
    <t xml:space="preserve">LPS to Common </t>
  </si>
  <si>
    <t xml:space="preserve">Weighted Avg # of shares </t>
  </si>
  <si>
    <t>Assets</t>
  </si>
  <si>
    <t>Current:</t>
  </si>
  <si>
    <t>Prepaid</t>
  </si>
  <si>
    <t xml:space="preserve">Total Current </t>
  </si>
  <si>
    <t>Mktable Securities</t>
  </si>
  <si>
    <t>PP&amp;E, Net</t>
  </si>
  <si>
    <t>Op Lease</t>
  </si>
  <si>
    <t>Other</t>
  </si>
  <si>
    <t>Total Assets</t>
  </si>
  <si>
    <t>Liabilities &amp; SE</t>
  </si>
  <si>
    <t>AP</t>
  </si>
  <si>
    <t>AE</t>
  </si>
  <si>
    <t>Lease</t>
  </si>
  <si>
    <t>Total Current</t>
  </si>
  <si>
    <t>Simple agreement for future equity</t>
  </si>
  <si>
    <t xml:space="preserve">Right of first refusal liabiltiy </t>
  </si>
  <si>
    <t>Total Liabilities</t>
  </si>
  <si>
    <t>SE</t>
  </si>
  <si>
    <t>Class A common</t>
  </si>
  <si>
    <t>APIC</t>
  </si>
  <si>
    <t xml:space="preserve">Accumulated Deficit </t>
  </si>
  <si>
    <t>Accumulated Other Comprehesive income</t>
  </si>
  <si>
    <t>Total SE (Deficit)</t>
  </si>
  <si>
    <t>Total Liabilities &amp; SE</t>
  </si>
  <si>
    <t>Fule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</si>
</sst>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  <xf numFmtId="41" fontId="0" fillId="0" borderId="0" xfId="0" applyNumberFormat="1"/>
    <xf numFmtId="43" fontId="0" fillId="0" borderId="0" xfId="0" applyNumberForma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43" fontId="0" fillId="0" borderId="0" xfId="1" applyFon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631761</xdr:colOff>
      <xdr:row>0</xdr:row>
      <xdr:rowOff>0</xdr:rowOff>
    </xdr:from>
    <xdr:to>
      <xdr:col>8</xdr:col>
      <xdr:colOff>641479</xdr:colOff>
      <xdr:row>41</xdr:row>
      <xdr:rowOff>97194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C98262-BF2A-9410-9803-A224EE14FF7F}"/>
            </a:ext>
          </a:extLst>
        </xdr:cNvPr>
        <xdr:cNvCxnSpPr/>
      </xdr:nvCxnSpPr>
      <xdr:spPr>
        <a:xfrm flipH="1">
          <a:off x="5481735" y="0"/>
          <a:ext cx="9718" cy="78727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9469-C706-4CAD-BC81-7CBFCE743186}">
  <dimension ref="A2:C9"/>
  <sheetViews>
    <sheetView showGridLines="0" workbookViewId="0">
      <selection activeCell="K24" sqref="K24"/>
    </sheetView>
  </sheetViews>
  <sheetFormatPr defaultRowHeight="15" x14ac:dyDescent="0.25"/>
  <cols>
    <col min="1" max="1" width="1.7109375" customWidth="1"/>
    <col min="2" max="2" width="10.85546875" bestFit="1" customWidth="1"/>
  </cols>
  <sheetData>
    <row r="2" spans="1:3" x14ac:dyDescent="0.25">
      <c r="A2" s="1"/>
      <c r="B2" t="s">
        <v>0</v>
      </c>
    </row>
    <row r="4" spans="1:3" x14ac:dyDescent="0.25">
      <c r="B4" t="s">
        <v>1</v>
      </c>
      <c r="C4">
        <v>16.22</v>
      </c>
    </row>
    <row r="5" spans="1:3" x14ac:dyDescent="0.25">
      <c r="B5" t="s">
        <v>2</v>
      </c>
      <c r="C5">
        <v>122.09627</v>
      </c>
    </row>
    <row r="6" spans="1:3" x14ac:dyDescent="0.25">
      <c r="B6" t="s">
        <v>3</v>
      </c>
      <c r="C6" s="4">
        <f>C5*C4</f>
        <v>1980.4014993999999</v>
      </c>
    </row>
    <row r="7" spans="1:3" x14ac:dyDescent="0.25">
      <c r="B7" t="s">
        <v>4</v>
      </c>
      <c r="C7">
        <v>0</v>
      </c>
    </row>
    <row r="8" spans="1:3" x14ac:dyDescent="0.25">
      <c r="B8" t="s">
        <v>5</v>
      </c>
      <c r="C8">
        <v>105.676772</v>
      </c>
    </row>
    <row r="9" spans="1:3" x14ac:dyDescent="0.25">
      <c r="B9" t="s">
        <v>6</v>
      </c>
      <c r="C9" s="4">
        <f>C6+C7-C8</f>
        <v>1874.7247273999999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9123-14B7-44FE-B38C-02DDB2D3360D}">
  <dimension ref="B2:F38"/>
  <sheetViews>
    <sheetView showGridLines="0" topLeftCell="A19" workbookViewId="0">
      <selection activeCell="D29" sqref="D29"/>
    </sheetView>
  </sheetViews>
  <sheetFormatPr defaultRowHeight="15" x14ac:dyDescent="0.25"/>
  <cols>
    <col min="1" max="1" width="2.7109375" customWidth="1"/>
    <col min="2" max="2" width="24" bestFit="1" customWidth="1"/>
    <col min="3" max="3" width="15.140625" bestFit="1" customWidth="1"/>
  </cols>
  <sheetData>
    <row r="2" spans="2:2" x14ac:dyDescent="0.25">
      <c r="B2" t="s">
        <v>0</v>
      </c>
    </row>
    <row r="4" spans="2:2" x14ac:dyDescent="0.25">
      <c r="B4" t="s">
        <v>7</v>
      </c>
    </row>
    <row r="5" spans="2:2" x14ac:dyDescent="0.25">
      <c r="B5" t="s">
        <v>8</v>
      </c>
    </row>
    <row r="6" spans="2:2" x14ac:dyDescent="0.25">
      <c r="B6" t="s">
        <v>9</v>
      </c>
    </row>
    <row r="9" spans="2:2" x14ac:dyDescent="0.25">
      <c r="B9" t="s">
        <v>10</v>
      </c>
    </row>
    <row r="11" spans="2:2" x14ac:dyDescent="0.25">
      <c r="B11" t="s">
        <v>11</v>
      </c>
    </row>
    <row r="12" spans="2:2" x14ac:dyDescent="0.25">
      <c r="B12" t="s">
        <v>12</v>
      </c>
    </row>
    <row r="13" spans="2:2" x14ac:dyDescent="0.25">
      <c r="B13" t="s">
        <v>13</v>
      </c>
    </row>
    <row r="15" spans="2:2" x14ac:dyDescent="0.25">
      <c r="B15" t="s">
        <v>14</v>
      </c>
    </row>
    <row r="16" spans="2:2" x14ac:dyDescent="0.25">
      <c r="B16" t="s">
        <v>15</v>
      </c>
    </row>
    <row r="18" spans="2:6" x14ac:dyDescent="0.25">
      <c r="B18" s="2" t="s">
        <v>16</v>
      </c>
    </row>
    <row r="19" spans="2:6" x14ac:dyDescent="0.25">
      <c r="B19" s="2" t="s">
        <v>26</v>
      </c>
      <c r="D19" t="s">
        <v>27</v>
      </c>
    </row>
    <row r="20" spans="2:6" x14ac:dyDescent="0.25">
      <c r="B20" t="s">
        <v>17</v>
      </c>
      <c r="D20" t="s">
        <v>18</v>
      </c>
    </row>
    <row r="21" spans="2:6" x14ac:dyDescent="0.25">
      <c r="B21" t="s">
        <v>19</v>
      </c>
      <c r="D21" t="s">
        <v>20</v>
      </c>
    </row>
    <row r="22" spans="2:6" x14ac:dyDescent="0.25">
      <c r="B22" t="s">
        <v>21</v>
      </c>
      <c r="D22" t="s">
        <v>22</v>
      </c>
    </row>
    <row r="23" spans="2:6" x14ac:dyDescent="0.25">
      <c r="B23" t="s">
        <v>23</v>
      </c>
      <c r="D23" t="s">
        <v>24</v>
      </c>
    </row>
    <row r="24" spans="2:6" x14ac:dyDescent="0.25">
      <c r="B24" t="s">
        <v>12</v>
      </c>
      <c r="D24" t="s">
        <v>25</v>
      </c>
    </row>
    <row r="25" spans="2:6" x14ac:dyDescent="0.25">
      <c r="B25" t="s">
        <v>13</v>
      </c>
      <c r="D25" t="s">
        <v>25</v>
      </c>
    </row>
    <row r="29" spans="2:6" x14ac:dyDescent="0.25">
      <c r="B29" s="2" t="s">
        <v>29</v>
      </c>
      <c r="C29" t="s">
        <v>30</v>
      </c>
    </row>
    <row r="31" spans="2:6" x14ac:dyDescent="0.25">
      <c r="B31" t="s">
        <v>31</v>
      </c>
      <c r="C31" t="s">
        <v>88</v>
      </c>
      <c r="D31" t="s">
        <v>41</v>
      </c>
    </row>
    <row r="32" spans="2:6" x14ac:dyDescent="0.25">
      <c r="B32" t="s">
        <v>28</v>
      </c>
      <c r="F32" t="s">
        <v>38</v>
      </c>
    </row>
    <row r="33" spans="2:6" x14ac:dyDescent="0.25">
      <c r="B33" t="s">
        <v>32</v>
      </c>
      <c r="C33" t="s">
        <v>35</v>
      </c>
      <c r="E33" s="3" t="s">
        <v>36</v>
      </c>
      <c r="F33" t="s">
        <v>37</v>
      </c>
    </row>
    <row r="34" spans="2:6" x14ac:dyDescent="0.25">
      <c r="B34" t="s">
        <v>33</v>
      </c>
    </row>
    <row r="35" spans="2:6" x14ac:dyDescent="0.25">
      <c r="B35" t="s">
        <v>34</v>
      </c>
    </row>
    <row r="37" spans="2:6" x14ac:dyDescent="0.25">
      <c r="B37" t="s">
        <v>39</v>
      </c>
    </row>
    <row r="38" spans="2:6" x14ac:dyDescent="0.25">
      <c r="B3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6AE4-8F6C-4A3E-B110-CA844941DE52}">
  <dimension ref="A3:L65"/>
  <sheetViews>
    <sheetView showGridLines="0" tabSelected="1" zoomScale="98" zoomScaleNormal="98" workbookViewId="0">
      <selection activeCell="C4" sqref="C4:L4"/>
    </sheetView>
  </sheetViews>
  <sheetFormatPr defaultRowHeight="15" x14ac:dyDescent="0.25"/>
  <cols>
    <col min="1" max="1" width="2.7109375" customWidth="1"/>
    <col min="2" max="2" width="6.42578125" bestFit="1" customWidth="1"/>
    <col min="3" max="12" width="10.7109375" bestFit="1" customWidth="1"/>
  </cols>
  <sheetData>
    <row r="3" spans="2:12" x14ac:dyDescent="0.25">
      <c r="B3" t="s">
        <v>50</v>
      </c>
    </row>
    <row r="4" spans="2:12" s="9" customFormat="1" ht="12" customHeight="1" x14ac:dyDescent="0.25">
      <c r="B4" s="9" t="s">
        <v>44</v>
      </c>
      <c r="C4" s="10">
        <v>45015</v>
      </c>
      <c r="D4" s="10">
        <f>EOMONTH(C4,3)</f>
        <v>45107</v>
      </c>
      <c r="E4" s="10">
        <f t="shared" ref="E4:L4" si="0">EOMONTH(D4,3)</f>
        <v>45199</v>
      </c>
      <c r="F4" s="10">
        <f t="shared" si="0"/>
        <v>45291</v>
      </c>
      <c r="G4" s="10">
        <f t="shared" si="0"/>
        <v>45382</v>
      </c>
      <c r="H4" s="10">
        <f t="shared" si="0"/>
        <v>45473</v>
      </c>
      <c r="I4" s="10">
        <f t="shared" si="0"/>
        <v>45565</v>
      </c>
      <c r="J4" s="10">
        <f t="shared" si="0"/>
        <v>45657</v>
      </c>
      <c r="K4" s="10">
        <f t="shared" si="0"/>
        <v>45747</v>
      </c>
      <c r="L4" s="10">
        <f t="shared" si="0"/>
        <v>45838</v>
      </c>
    </row>
    <row r="6" spans="2:12" x14ac:dyDescent="0.25">
      <c r="B6" t="s">
        <v>42</v>
      </c>
    </row>
    <row r="7" spans="2:12" x14ac:dyDescent="0.25">
      <c r="B7" t="s">
        <v>45</v>
      </c>
      <c r="C7" s="7"/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  <row r="8" spans="2:12" x14ac:dyDescent="0.25">
      <c r="B8" t="s">
        <v>46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 x14ac:dyDescent="0.25">
      <c r="B9" t="s">
        <v>47</v>
      </c>
      <c r="C9" s="7"/>
      <c r="D9" s="7">
        <v>1.833269</v>
      </c>
      <c r="E9" s="7"/>
      <c r="F9" s="7"/>
      <c r="G9" s="7"/>
      <c r="H9" s="7">
        <v>10.719142</v>
      </c>
      <c r="I9" s="7"/>
      <c r="J9" s="7"/>
      <c r="K9" s="7"/>
      <c r="L9" s="7"/>
    </row>
    <row r="10" spans="2:12" x14ac:dyDescent="0.25">
      <c r="B10" t="s">
        <v>48</v>
      </c>
      <c r="C10" s="7"/>
      <c r="D10" s="7">
        <v>1.5196970000000001</v>
      </c>
      <c r="E10" s="7"/>
      <c r="F10" s="7"/>
      <c r="G10" s="7"/>
      <c r="H10" s="7">
        <v>7.0518359999999998</v>
      </c>
      <c r="I10" s="7"/>
      <c r="J10" s="7"/>
      <c r="K10" s="7"/>
      <c r="L10" s="7"/>
    </row>
    <row r="11" spans="2:12" x14ac:dyDescent="0.25">
      <c r="B11" t="s">
        <v>51</v>
      </c>
      <c r="C11" s="7"/>
      <c r="D11" s="7">
        <f>D9+D10</f>
        <v>3.3529660000000003</v>
      </c>
      <c r="E11" s="7"/>
      <c r="F11" s="7"/>
      <c r="G11" s="7"/>
      <c r="H11" s="7">
        <f>H9+H10</f>
        <v>17.770977999999999</v>
      </c>
      <c r="I11" s="7"/>
      <c r="J11" s="7"/>
      <c r="K11" s="7"/>
      <c r="L11" s="7"/>
    </row>
    <row r="12" spans="2:12" x14ac:dyDescent="0.25">
      <c r="B12" t="s">
        <v>49</v>
      </c>
      <c r="C12" s="7"/>
      <c r="D12" s="7">
        <f>-D11</f>
        <v>-3.3529660000000003</v>
      </c>
      <c r="E12" s="7"/>
      <c r="F12" s="7"/>
      <c r="G12" s="7"/>
      <c r="H12" s="7">
        <f>-H11</f>
        <v>-17.770977999999999</v>
      </c>
      <c r="I12" s="7"/>
      <c r="J12" s="7"/>
      <c r="K12" s="7"/>
      <c r="L12" s="7"/>
    </row>
    <row r="13" spans="2:12" x14ac:dyDescent="0.25">
      <c r="B13" t="s">
        <v>52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2:12" x14ac:dyDescent="0.25">
      <c r="B14" t="s">
        <v>53</v>
      </c>
      <c r="C14" s="7"/>
      <c r="D14" s="7">
        <v>-1.1220000000000001</v>
      </c>
      <c r="E14" s="7"/>
      <c r="F14" s="7"/>
      <c r="G14" s="7"/>
      <c r="H14" s="7">
        <v>-13.126958999999999</v>
      </c>
      <c r="I14" s="7"/>
      <c r="J14" s="7"/>
      <c r="K14" s="7"/>
      <c r="L14" s="7"/>
    </row>
    <row r="15" spans="2:12" x14ac:dyDescent="0.25">
      <c r="B15" t="s">
        <v>54</v>
      </c>
      <c r="C15" s="7"/>
      <c r="D15" s="7">
        <v>1.37E-4</v>
      </c>
      <c r="E15" s="7"/>
      <c r="F15" s="7"/>
      <c r="G15" s="7"/>
      <c r="H15" s="7">
        <v>1.7155739999999999</v>
      </c>
      <c r="I15" s="7"/>
      <c r="J15" s="7"/>
      <c r="K15" s="7"/>
      <c r="L15" s="7"/>
    </row>
    <row r="16" spans="2:12" x14ac:dyDescent="0.25">
      <c r="B16" t="s">
        <v>55</v>
      </c>
      <c r="C16" s="7"/>
      <c r="D16" s="7">
        <f>SUM(D14:D15)</f>
        <v>-1.1218630000000001</v>
      </c>
      <c r="E16" s="7"/>
      <c r="F16" s="7"/>
      <c r="G16" s="7"/>
      <c r="H16" s="7">
        <f>SUM(H14:H15)</f>
        <v>-11.411384999999999</v>
      </c>
      <c r="I16" s="7"/>
      <c r="J16" s="7"/>
      <c r="K16" s="7"/>
      <c r="L16" s="7"/>
    </row>
    <row r="17" spans="1:12" x14ac:dyDescent="0.25">
      <c r="B17" t="s">
        <v>56</v>
      </c>
      <c r="C17" s="7"/>
      <c r="D17" s="7">
        <f>D12+D16</f>
        <v>-4.4748290000000006</v>
      </c>
      <c r="E17" s="7"/>
      <c r="F17" s="7"/>
      <c r="G17" s="7"/>
      <c r="H17" s="7">
        <f>H12+H16</f>
        <v>-29.182362999999999</v>
      </c>
      <c r="I17" s="7"/>
      <c r="J17" s="7"/>
      <c r="K17" s="7"/>
      <c r="L17" s="7"/>
    </row>
    <row r="18" spans="1:12" x14ac:dyDescent="0.25">
      <c r="B18" s="6" t="s">
        <v>57</v>
      </c>
      <c r="C18" s="8"/>
      <c r="D18" s="8">
        <v>0</v>
      </c>
      <c r="E18" s="8"/>
      <c r="F18" s="8"/>
      <c r="G18" s="8"/>
      <c r="H18" s="8">
        <v>-0.16362099999999999</v>
      </c>
      <c r="I18" s="8"/>
      <c r="J18" s="8"/>
      <c r="K18" s="8"/>
      <c r="L18" s="8"/>
    </row>
    <row r="19" spans="1:12" x14ac:dyDescent="0.25">
      <c r="B19" t="s">
        <v>58</v>
      </c>
      <c r="C19" s="7"/>
      <c r="D19" s="7">
        <f>D17+D18</f>
        <v>-4.4748290000000006</v>
      </c>
      <c r="E19" s="7"/>
      <c r="F19" s="7"/>
      <c r="G19" s="7"/>
      <c r="H19" s="7">
        <f>H17+H18</f>
        <v>-29.345983999999998</v>
      </c>
      <c r="I19" s="7"/>
      <c r="J19" s="7"/>
      <c r="K19" s="7"/>
      <c r="L19" s="7"/>
    </row>
    <row r="20" spans="1:12" x14ac:dyDescent="0.25">
      <c r="B20" t="s">
        <v>59</v>
      </c>
      <c r="C20" s="7"/>
      <c r="D20" s="7">
        <v>0</v>
      </c>
      <c r="E20" s="7"/>
      <c r="F20" s="7"/>
      <c r="G20" s="7"/>
      <c r="H20" s="7">
        <v>-487.93459999999999</v>
      </c>
      <c r="I20" s="7"/>
      <c r="J20" s="7"/>
      <c r="K20" s="7"/>
      <c r="L20" s="7"/>
    </row>
    <row r="21" spans="1:12" x14ac:dyDescent="0.25">
      <c r="B21" t="s">
        <v>60</v>
      </c>
      <c r="C21" s="7"/>
      <c r="D21" s="7">
        <f>SUM(D19:D20)</f>
        <v>-4.4748290000000006</v>
      </c>
      <c r="E21" s="7"/>
      <c r="F21" s="7"/>
      <c r="G21" s="7"/>
      <c r="H21" s="7">
        <f>SUM(H19:H20)</f>
        <v>-517.28058399999998</v>
      </c>
      <c r="I21" s="7"/>
      <c r="J21" s="7"/>
      <c r="K21" s="7"/>
      <c r="L21" s="7"/>
    </row>
    <row r="22" spans="1:12" s="5" customFormat="1" x14ac:dyDescent="0.25">
      <c r="A22"/>
      <c r="B22" t="s">
        <v>61</v>
      </c>
      <c r="D22" s="5">
        <f>D19/D24</f>
        <v>-6.499807307846299E-2</v>
      </c>
      <c r="H22" s="5">
        <f>H19/H24</f>
        <v>-0.29339664529656956</v>
      </c>
    </row>
    <row r="23" spans="1:12" s="5" customFormat="1" x14ac:dyDescent="0.25">
      <c r="A23"/>
      <c r="B23" t="s">
        <v>62</v>
      </c>
      <c r="D23" s="5">
        <f>D21/D24</f>
        <v>-6.499807307846299E-2</v>
      </c>
      <c r="H23" s="5">
        <f>H21/H24</f>
        <v>-5.1716919092796596</v>
      </c>
    </row>
    <row r="24" spans="1:12" x14ac:dyDescent="0.25">
      <c r="B24" t="s">
        <v>63</v>
      </c>
      <c r="C24" s="7"/>
      <c r="D24" s="7">
        <v>68.845563999999996</v>
      </c>
      <c r="E24" s="7"/>
      <c r="F24" s="7"/>
      <c r="G24" s="7"/>
      <c r="H24" s="7">
        <v>100.021539</v>
      </c>
      <c r="I24" s="7"/>
      <c r="J24" s="7"/>
      <c r="K24" s="7"/>
      <c r="L24" s="7"/>
    </row>
    <row r="25" spans="1:12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B28" t="s">
        <v>43</v>
      </c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B29" t="s">
        <v>64</v>
      </c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B30" t="s">
        <v>65</v>
      </c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5">
      <c r="B31" t="s">
        <v>5</v>
      </c>
      <c r="D31" s="7"/>
      <c r="E31" s="7"/>
      <c r="F31" s="7">
        <v>9.8675879999999996</v>
      </c>
      <c r="G31" s="7"/>
      <c r="H31" s="7">
        <f>105.676772+129.607093</f>
        <v>235.28386499999999</v>
      </c>
      <c r="I31" s="7"/>
      <c r="J31" s="7"/>
      <c r="K31" s="7"/>
      <c r="L31" s="7"/>
    </row>
    <row r="32" spans="1:12" x14ac:dyDescent="0.25">
      <c r="B32" t="s">
        <v>66</v>
      </c>
      <c r="D32" s="7"/>
      <c r="E32" s="7"/>
      <c r="F32" s="7">
        <v>4.3304650000000002</v>
      </c>
      <c r="G32" s="7"/>
      <c r="H32" s="7">
        <v>3.9388879999999999</v>
      </c>
      <c r="I32" s="7"/>
      <c r="J32" s="7"/>
      <c r="K32" s="7"/>
      <c r="L32" s="7"/>
    </row>
    <row r="33" spans="2:12" x14ac:dyDescent="0.25">
      <c r="B33" t="s">
        <v>67</v>
      </c>
      <c r="D33" s="7"/>
      <c r="E33" s="7"/>
      <c r="F33" s="7">
        <f>SUM(F31:F32)</f>
        <v>14.198053</v>
      </c>
      <c r="G33" s="7"/>
      <c r="H33" s="7">
        <f>SUM(H31:H32)</f>
        <v>239.22275299999998</v>
      </c>
      <c r="I33" s="7"/>
      <c r="J33" s="7"/>
      <c r="K33" s="7"/>
      <c r="L33" s="7"/>
    </row>
    <row r="34" spans="2:12" x14ac:dyDescent="0.25">
      <c r="B34" t="s">
        <v>68</v>
      </c>
      <c r="D34" s="7"/>
      <c r="E34" s="7"/>
      <c r="F34" s="7">
        <v>0</v>
      </c>
      <c r="G34" s="7"/>
      <c r="H34" s="7">
        <v>59.287343999999997</v>
      </c>
      <c r="I34" s="7"/>
      <c r="J34" s="7"/>
      <c r="K34" s="7"/>
      <c r="L34" s="7"/>
    </row>
    <row r="35" spans="2:12" x14ac:dyDescent="0.25">
      <c r="B35" t="s">
        <v>69</v>
      </c>
      <c r="D35" s="7"/>
      <c r="E35" s="7"/>
      <c r="F35" s="7">
        <v>0.57767100000000005</v>
      </c>
      <c r="G35" s="7"/>
      <c r="H35" s="7">
        <v>0.63773100000000005</v>
      </c>
      <c r="I35" s="7"/>
      <c r="J35" s="7"/>
      <c r="K35" s="7"/>
      <c r="L35" s="7"/>
    </row>
    <row r="36" spans="2:12" x14ac:dyDescent="0.25">
      <c r="B36" t="s">
        <v>70</v>
      </c>
      <c r="D36" s="7"/>
      <c r="E36" s="7"/>
      <c r="F36" s="7">
        <v>8.2677E-2</v>
      </c>
      <c r="G36" s="7"/>
      <c r="H36" s="7">
        <v>3.7784999999999999E-2</v>
      </c>
      <c r="I36" s="7"/>
      <c r="J36" s="7"/>
      <c r="K36" s="7"/>
      <c r="L36" s="7"/>
    </row>
    <row r="37" spans="2:12" x14ac:dyDescent="0.25">
      <c r="B37" t="s">
        <v>71</v>
      </c>
      <c r="D37" s="7"/>
      <c r="E37" s="7"/>
      <c r="F37" s="7">
        <v>2.5361000000000002E-2</v>
      </c>
      <c r="G37" s="7"/>
      <c r="H37" s="7">
        <v>0</v>
      </c>
      <c r="I37" s="7"/>
      <c r="J37" s="7"/>
      <c r="K37" s="7"/>
      <c r="L37" s="7"/>
    </row>
    <row r="38" spans="2:12" x14ac:dyDescent="0.25">
      <c r="B38" t="s">
        <v>72</v>
      </c>
      <c r="D38" s="7"/>
      <c r="E38" s="7"/>
      <c r="F38" s="7">
        <f>SUM(F33:F37)</f>
        <v>14.883762000000001</v>
      </c>
      <c r="G38" s="7"/>
      <c r="H38" s="7">
        <f>SUM(H33:H37)</f>
        <v>299.18561299999993</v>
      </c>
      <c r="I38" s="7"/>
      <c r="J38" s="7"/>
      <c r="K38" s="7"/>
      <c r="L38" s="7"/>
    </row>
    <row r="39" spans="2:12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x14ac:dyDescent="0.25">
      <c r="B40" t="s">
        <v>73</v>
      </c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x14ac:dyDescent="0.25">
      <c r="B41" t="s">
        <v>65</v>
      </c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x14ac:dyDescent="0.25">
      <c r="B42" t="s">
        <v>74</v>
      </c>
      <c r="C42" s="7"/>
      <c r="D42" s="7"/>
      <c r="E42" s="7"/>
      <c r="F42" s="7">
        <v>2.2738230000000001</v>
      </c>
      <c r="G42" s="7"/>
      <c r="H42" s="7">
        <v>1.0682050000000001</v>
      </c>
      <c r="I42" s="7"/>
      <c r="J42" s="7"/>
      <c r="K42" s="7"/>
      <c r="L42" s="7"/>
    </row>
    <row r="43" spans="2:12" x14ac:dyDescent="0.25">
      <c r="B43" t="s">
        <v>75</v>
      </c>
      <c r="C43" s="7"/>
      <c r="D43" s="7"/>
      <c r="E43" s="7"/>
      <c r="F43" s="7">
        <v>0.83554099999999998</v>
      </c>
      <c r="G43" s="7"/>
      <c r="H43" s="7">
        <v>3.7732899999999998</v>
      </c>
      <c r="I43" s="7"/>
      <c r="J43" s="7"/>
      <c r="K43" s="7"/>
      <c r="L43" s="7"/>
    </row>
    <row r="44" spans="2:12" x14ac:dyDescent="0.25">
      <c r="B44" t="s">
        <v>76</v>
      </c>
      <c r="C44" s="7"/>
      <c r="D44" s="7"/>
      <c r="E44" s="7"/>
      <c r="F44" s="7">
        <v>9.3935000000000005E-2</v>
      </c>
      <c r="G44" s="7"/>
      <c r="H44" s="7">
        <v>3.7784999999999999E-2</v>
      </c>
      <c r="I44" s="7"/>
      <c r="J44" s="7"/>
      <c r="K44" s="7"/>
      <c r="L44" s="7"/>
    </row>
    <row r="45" spans="2:12" x14ac:dyDescent="0.25">
      <c r="B45" t="s">
        <v>77</v>
      </c>
      <c r="C45" s="5"/>
      <c r="D45" s="5"/>
      <c r="E45" s="5"/>
      <c r="F45" s="7">
        <f>SUM(F42:F44)</f>
        <v>3.2032990000000003</v>
      </c>
      <c r="G45" s="7"/>
      <c r="H45" s="7">
        <f>SUM(H42:H44)</f>
        <v>4.8792800000000005</v>
      </c>
      <c r="I45" s="5"/>
      <c r="J45" s="5"/>
      <c r="K45" s="5"/>
      <c r="L45" s="5"/>
    </row>
    <row r="46" spans="2:12" x14ac:dyDescent="0.25">
      <c r="B46" t="s">
        <v>78</v>
      </c>
      <c r="C46" s="5"/>
      <c r="D46" s="5"/>
      <c r="E46" s="5"/>
      <c r="F46" s="7">
        <v>46.042000000000002</v>
      </c>
      <c r="G46" s="7"/>
      <c r="H46" s="7">
        <v>0</v>
      </c>
      <c r="I46" s="5"/>
      <c r="J46" s="5"/>
      <c r="K46" s="5"/>
      <c r="L46" s="5"/>
    </row>
    <row r="47" spans="2:12" x14ac:dyDescent="0.25">
      <c r="B47" t="s">
        <v>79</v>
      </c>
      <c r="C47" s="5"/>
      <c r="D47" s="5"/>
      <c r="E47" s="5"/>
      <c r="F47" s="5">
        <v>0</v>
      </c>
      <c r="G47" s="5"/>
      <c r="H47" s="5">
        <v>25</v>
      </c>
      <c r="I47" s="5"/>
      <c r="J47" s="5"/>
      <c r="K47" s="5"/>
      <c r="L47" s="5"/>
    </row>
    <row r="48" spans="2:12" x14ac:dyDescent="0.25">
      <c r="B48" t="s">
        <v>80</v>
      </c>
      <c r="C48" s="5"/>
      <c r="D48" s="5"/>
      <c r="E48" s="5"/>
      <c r="F48" s="7">
        <f>SUM(F45:F47)</f>
        <v>49.245299000000003</v>
      </c>
      <c r="G48" s="7"/>
      <c r="H48" s="7">
        <f>SUM(H45:H47)</f>
        <v>29.879280000000001</v>
      </c>
      <c r="I48" s="5"/>
      <c r="J48" s="5"/>
      <c r="K48" s="5"/>
      <c r="L48" s="5"/>
    </row>
    <row r="49" spans="2:12" x14ac:dyDescent="0.25">
      <c r="B49" t="s">
        <v>81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2:12" x14ac:dyDescent="0.25">
      <c r="B50" t="s">
        <v>82</v>
      </c>
      <c r="C50" s="5"/>
      <c r="D50" s="5"/>
      <c r="E50" s="5"/>
      <c r="F50" s="5">
        <v>6.9239999999999996E-3</v>
      </c>
      <c r="G50" s="5"/>
      <c r="H50" s="5">
        <v>1.221E-2</v>
      </c>
      <c r="I50" s="5"/>
      <c r="J50" s="5"/>
      <c r="K50" s="5"/>
      <c r="L50" s="5"/>
    </row>
    <row r="51" spans="2:12" x14ac:dyDescent="0.25">
      <c r="B51" t="s">
        <v>83</v>
      </c>
      <c r="C51" s="5"/>
      <c r="D51" s="5"/>
      <c r="E51" s="5"/>
      <c r="F51" s="5">
        <v>27.124983</v>
      </c>
      <c r="G51" s="5"/>
      <c r="H51" s="5">
        <v>383.737617</v>
      </c>
      <c r="I51" s="5"/>
      <c r="J51" s="5"/>
      <c r="K51" s="5"/>
      <c r="L51" s="5"/>
    </row>
    <row r="52" spans="2:12" x14ac:dyDescent="0.25">
      <c r="B52" t="s">
        <v>84</v>
      </c>
      <c r="F52" s="5">
        <v>-61.493443999999997</v>
      </c>
      <c r="G52" s="5"/>
      <c r="H52" s="5">
        <v>-114.861513</v>
      </c>
    </row>
    <row r="53" spans="2:12" x14ac:dyDescent="0.25">
      <c r="B53" t="s">
        <v>85</v>
      </c>
      <c r="F53" s="5">
        <v>0</v>
      </c>
      <c r="G53" s="5"/>
      <c r="H53" s="5">
        <v>0.41801899999999997</v>
      </c>
    </row>
    <row r="54" spans="2:12" x14ac:dyDescent="0.25">
      <c r="B54" t="s">
        <v>86</v>
      </c>
      <c r="F54" s="5">
        <f>SUM(F50:F53)</f>
        <v>-34.361536999999998</v>
      </c>
      <c r="G54" s="5"/>
      <c r="H54" s="5">
        <f>SUM(H50:H53)</f>
        <v>269.306333</v>
      </c>
    </row>
    <row r="55" spans="2:12" x14ac:dyDescent="0.25">
      <c r="B55" t="s">
        <v>87</v>
      </c>
      <c r="F55" s="5">
        <f>F54+F48</f>
        <v>14.883762000000004</v>
      </c>
      <c r="G55" s="5"/>
      <c r="H55" s="5">
        <f>H54+H48</f>
        <v>299.18561299999999</v>
      </c>
    </row>
    <row r="62" spans="2:12" x14ac:dyDescent="0.25">
      <c r="E62" t="s">
        <v>83</v>
      </c>
      <c r="H62">
        <f>MATCH(E62,B28:B55,0)</f>
        <v>24</v>
      </c>
    </row>
    <row r="65" spans="5:5" x14ac:dyDescent="0.25">
      <c r="E65">
        <f>COUNTIF(B40:B55,"AP")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Executive Summary</vt:lpstr>
      <vt:lpstr>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2024-10-16T18:42:26Z</dcterms:created>
  <dcterms:modified xsi:type="dcterms:W3CDTF">2024-10-24T17:04:34Z</dcterms:modified>
</cp:coreProperties>
</file>