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.berrada\OneDrive - Accenture\Shiseido\Shiseido ZBB\Workshop\EXCEL\"/>
    </mc:Choice>
  </mc:AlternateContent>
  <bookViews>
    <workbookView xWindow="0" yWindow="0" windowWidth="23040" windowHeight="8790" firstSheet="16" activeTab="19"/>
  </bookViews>
  <sheets>
    <sheet name="Sales BrLiSub" sheetId="15" r:id="rId1"/>
    <sheet name="Sales KA" sheetId="16" r:id="rId2"/>
    <sheet name="R_R_YEBQt_CD" sheetId="17" r:id="rId3"/>
    <sheet name="YEB PSR_Quali_ListF" sheetId="18" r:id="rId4"/>
    <sheet name="TP Coops" sheetId="19" r:id="rId5"/>
    <sheet name="Other" sheetId="20" r:id="rId6"/>
    <sheet name="LISTS" sheetId="21" r:id="rId7"/>
    <sheet name="MEDIA" sheetId="14" r:id="rId8"/>
    <sheet name="POSM" sheetId="2" r:id="rId9"/>
    <sheet name="BC" sheetId="3" r:id="rId10"/>
    <sheet name="PDEV_Shootings_Films" sheetId="4" r:id="rId11"/>
    <sheet name="PDEV_Product_Design" sheetId="5" r:id="rId12"/>
    <sheet name="ALL_Event" sheetId="6" r:id="rId13"/>
    <sheet name="ALL_Test_Surveys" sheetId="7" r:id="rId14"/>
    <sheet name="POS" sheetId="8" r:id="rId15"/>
    <sheet name="ALL_SGA_T&amp;E" sheetId="9" r:id="rId16"/>
    <sheet name="External_Personnel_Consulting" sheetId="10" r:id="rId17"/>
    <sheet name="SGA_Others" sheetId="11" r:id="rId18"/>
    <sheet name="COM_Material_Design" sheetId="12" r:id="rId19"/>
    <sheet name="Retail_Dev" sheetId="13" r:id="rId20"/>
  </sheets>
  <externalReferences>
    <externalReference r:id="rId21"/>
    <externalReference r:id="rId22"/>
  </externalReferences>
  <definedNames>
    <definedName name="ALL_EVENT">LISTS!$AR$1</definedName>
    <definedName name="ALL_SGA_Consult">LISTS!$BE$1</definedName>
    <definedName name="ALL_SGA_Other">LISTS!$BH$1</definedName>
    <definedName name="ALL_SGA_TE">LISTS!$BC$1</definedName>
    <definedName name="ALL_Test_Surveys">LISTS!$AV$1</definedName>
    <definedName name="BC">LISTS!$X$1</definedName>
    <definedName name="COM_Mat_Design">LISTS!$BJ$1</definedName>
    <definedName name="Common">LISTS!$A$1</definedName>
    <definedName name="DME_BeforeCloseCompleted" hidden="1">"True"</definedName>
    <definedName name="DME_LocalFile" hidden="1">"True"</definedName>
    <definedName name="MEDIA">LISTS!$K$1</definedName>
    <definedName name="PDEV_Product">LISTS!$AJ$1</definedName>
    <definedName name="PDEV_Shooting">LISTS!$AD$1</definedName>
    <definedName name="POS">LISTS!$AX$1</definedName>
    <definedName name="POSM">LISTS!$S$1</definedName>
    <definedName name="SIG_LngApp" hidden="1">[1]SIG_LANGUE!$A$2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Z15" i="13"/>
  <c r="AA15" i="13"/>
  <c r="AB15" i="13"/>
  <c r="AC15" i="13"/>
  <c r="AD15" i="13"/>
  <c r="AE15" i="13"/>
  <c r="AF15" i="13"/>
  <c r="AG15" i="13"/>
  <c r="AH15" i="13"/>
  <c r="AI15" i="13"/>
  <c r="AA15" i="12"/>
  <c r="AB15" i="12"/>
  <c r="AC15" i="12"/>
  <c r="AD15" i="12"/>
  <c r="AE15" i="12"/>
  <c r="AF15" i="12"/>
  <c r="AG15" i="12"/>
  <c r="AH15" i="12"/>
  <c r="AI15" i="12"/>
  <c r="AJ15" i="12"/>
  <c r="AK15" i="12"/>
  <c r="AB15" i="10"/>
  <c r="AC15" i="10"/>
  <c r="AD15" i="10"/>
  <c r="AE15" i="10"/>
  <c r="AF15" i="10"/>
  <c r="AG15" i="10"/>
  <c r="AH15" i="10"/>
  <c r="AI15" i="10"/>
  <c r="AJ15" i="10"/>
  <c r="AK15" i="10"/>
  <c r="AL15" i="10"/>
  <c r="AI15" i="9" l="1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S15" i="9"/>
  <c r="Y15" i="9"/>
  <c r="Q15" i="9"/>
  <c r="O15" i="9"/>
  <c r="R15" i="8" l="1"/>
  <c r="AA15" i="7"/>
  <c r="AB15" i="7"/>
  <c r="AC15" i="7"/>
  <c r="AD15" i="7"/>
  <c r="AE15" i="7"/>
  <c r="AF15" i="7"/>
  <c r="AG15" i="7"/>
  <c r="AC15" i="5"/>
  <c r="AD15" i="5"/>
  <c r="AE15" i="5"/>
  <c r="AF15" i="5"/>
  <c r="AG15" i="5"/>
  <c r="AH15" i="5"/>
  <c r="AI15" i="5"/>
  <c r="AJ15" i="5"/>
  <c r="AK15" i="5"/>
  <c r="AL15" i="5"/>
  <c r="AM15" i="5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S15" i="3"/>
  <c r="Y15" i="2"/>
  <c r="Z15" i="2"/>
  <c r="AA15" i="2"/>
  <c r="AB15" i="2"/>
  <c r="AC15" i="2"/>
  <c r="AD15" i="2"/>
  <c r="AE15" i="2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AH15" i="14"/>
  <c r="N5" i="21"/>
  <c r="N6" i="21" s="1"/>
  <c r="N7" i="21" s="1"/>
  <c r="N8" i="21" s="1"/>
  <c r="N9" i="21" s="1"/>
  <c r="N10" i="21" s="1"/>
  <c r="N11" i="21" s="1"/>
  <c r="N12" i="21" s="1"/>
  <c r="N13" i="21" s="1"/>
  <c r="N14" i="21" s="1"/>
  <c r="W15" i="20" l="1"/>
  <c r="X15" i="20"/>
  <c r="Y15" i="20"/>
  <c r="Z15" i="20"/>
  <c r="AA15" i="20"/>
  <c r="AB15" i="20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Y15" i="16"/>
  <c r="Z15" i="16"/>
  <c r="AA15" i="16"/>
  <c r="AB15" i="16"/>
  <c r="AC15" i="16"/>
  <c r="AD15" i="16"/>
  <c r="AE15" i="16"/>
  <c r="X15" i="15"/>
  <c r="Y15" i="15"/>
  <c r="Z15" i="15"/>
  <c r="AA15" i="15"/>
  <c r="AB15" i="15"/>
  <c r="AC15" i="15"/>
  <c r="AD15" i="15"/>
  <c r="AI15" i="20"/>
  <c r="AH4" i="20" s="1"/>
  <c r="AE15" i="20"/>
  <c r="AD15" i="20"/>
  <c r="AC15" i="20"/>
  <c r="V15" i="20"/>
  <c r="U15" i="20"/>
  <c r="T15" i="20"/>
  <c r="S15" i="20"/>
  <c r="R15" i="20"/>
  <c r="AF12" i="20"/>
  <c r="AH3" i="20"/>
  <c r="O3" i="20"/>
  <c r="B3" i="20"/>
  <c r="AH6" i="20" s="1"/>
  <c r="AY15" i="19"/>
  <c r="AX4" i="19" s="1"/>
  <c r="AU15" i="19"/>
  <c r="AT15" i="19"/>
  <c r="AS15" i="19"/>
  <c r="AR15" i="19"/>
  <c r="AQ15" i="19"/>
  <c r="AD15" i="19"/>
  <c r="AC15" i="19"/>
  <c r="AB15" i="19"/>
  <c r="AA15" i="19"/>
  <c r="Z15" i="19"/>
  <c r="AV12" i="19"/>
  <c r="AX3" i="19"/>
  <c r="W3" i="19"/>
  <c r="B3" i="19"/>
  <c r="AX6" i="19" s="1"/>
  <c r="W1" i="19"/>
  <c r="AW15" i="18"/>
  <c r="AV5" i="18" s="1"/>
  <c r="AS15" i="18"/>
  <c r="AR15" i="18"/>
  <c r="AQ15" i="18"/>
  <c r="AP15" i="18"/>
  <c r="AC15" i="18"/>
  <c r="AB15" i="18"/>
  <c r="AA15" i="18"/>
  <c r="Z15" i="18"/>
  <c r="Y15" i="18"/>
  <c r="AT12" i="18"/>
  <c r="AV3" i="18"/>
  <c r="V3" i="18"/>
  <c r="B3" i="18"/>
  <c r="V1" i="18"/>
  <c r="BK15" i="17"/>
  <c r="BJ5" i="17" s="1"/>
  <c r="BG15" i="17"/>
  <c r="BF15" i="17"/>
  <c r="BE15" i="17"/>
  <c r="BD15" i="17"/>
  <c r="AJ15" i="17"/>
  <c r="AI15" i="17"/>
  <c r="AH15" i="17"/>
  <c r="AG15" i="17"/>
  <c r="AF15" i="17"/>
  <c r="BH12" i="17"/>
  <c r="BJ3" i="17"/>
  <c r="AC3" i="17"/>
  <c r="B3" i="17"/>
  <c r="AC1" i="17"/>
  <c r="AM15" i="16"/>
  <c r="AL5" i="16" s="1"/>
  <c r="AI15" i="16"/>
  <c r="AH15" i="16"/>
  <c r="AG15" i="16"/>
  <c r="AF15" i="16"/>
  <c r="X15" i="16"/>
  <c r="W15" i="16"/>
  <c r="V15" i="16"/>
  <c r="U15" i="16"/>
  <c r="T15" i="16"/>
  <c r="AJ12" i="16"/>
  <c r="AL3" i="16"/>
  <c r="Q3" i="16"/>
  <c r="B3" i="16"/>
  <c r="AL6" i="16" s="1"/>
  <c r="Q1" i="16"/>
  <c r="AK15" i="15"/>
  <c r="AJ5" i="15" s="1"/>
  <c r="AG15" i="15"/>
  <c r="AF15" i="15"/>
  <c r="AE15" i="15"/>
  <c r="W15" i="15"/>
  <c r="V15" i="15"/>
  <c r="U15" i="15"/>
  <c r="T15" i="15"/>
  <c r="S15" i="15"/>
  <c r="AH12" i="15"/>
  <c r="AJ3" i="15"/>
  <c r="P3" i="15"/>
  <c r="B3" i="15"/>
  <c r="AJ6" i="15" s="1"/>
  <c r="P1" i="15"/>
  <c r="O1" i="20" l="1"/>
  <c r="AF15" i="20"/>
  <c r="AV15" i="19"/>
  <c r="AV6" i="18"/>
  <c r="AT15" i="18"/>
  <c r="BH15" i="17"/>
  <c r="BJ4" i="17"/>
  <c r="BJ6" i="17"/>
  <c r="AJ15" i="16"/>
  <c r="AH15" i="15"/>
  <c r="AH5" i="20"/>
  <c r="AX5" i="19"/>
  <c r="AV4" i="18"/>
  <c r="AL4" i="16"/>
  <c r="AJ4" i="15"/>
  <c r="R15" i="10" l="1"/>
  <c r="BY15" i="14" l="1"/>
  <c r="BX4" i="14" s="1"/>
  <c r="BU15" i="14"/>
  <c r="BT15" i="14"/>
  <c r="BS15" i="14"/>
  <c r="BR15" i="14"/>
  <c r="AQ15" i="14"/>
  <c r="AP15" i="14"/>
  <c r="AO15" i="14"/>
  <c r="AN15" i="14"/>
  <c r="AM15" i="14"/>
  <c r="BV12" i="14"/>
  <c r="BX3" i="14"/>
  <c r="AJ3" i="14"/>
  <c r="B3" i="14"/>
  <c r="AJ1" i="14" s="1"/>
  <c r="AO15" i="13"/>
  <c r="AN5" i="13" s="1"/>
  <c r="AK15" i="13"/>
  <c r="AJ15" i="13"/>
  <c r="X15" i="13"/>
  <c r="W15" i="13"/>
  <c r="V15" i="13"/>
  <c r="U15" i="13"/>
  <c r="AL12" i="13"/>
  <c r="AN3" i="13"/>
  <c r="R3" i="13"/>
  <c r="B3" i="13"/>
  <c r="R1" i="13"/>
  <c r="AQ15" i="12"/>
  <c r="AP5" i="12" s="1"/>
  <c r="AM15" i="12"/>
  <c r="AL15" i="12"/>
  <c r="Z15" i="12"/>
  <c r="Y15" i="12"/>
  <c r="X15" i="12"/>
  <c r="W15" i="12"/>
  <c r="V15" i="12"/>
  <c r="AN12" i="12"/>
  <c r="AP3" i="12"/>
  <c r="S3" i="12"/>
  <c r="B3" i="12"/>
  <c r="AP6" i="12" s="1"/>
  <c r="S1" i="12"/>
  <c r="N15" i="11"/>
  <c r="AD15" i="11" s="1"/>
  <c r="Y15" i="11"/>
  <c r="Z15" i="11"/>
  <c r="AA15" i="11"/>
  <c r="AB15" i="11"/>
  <c r="AC15" i="11"/>
  <c r="AK15" i="11"/>
  <c r="AJ4" i="11" s="1"/>
  <c r="AG15" i="11"/>
  <c r="AF15" i="11"/>
  <c r="AE15" i="11"/>
  <c r="X15" i="11"/>
  <c r="W15" i="11"/>
  <c r="V15" i="11"/>
  <c r="U15" i="11"/>
  <c r="T15" i="11"/>
  <c r="S15" i="11"/>
  <c r="AH12" i="11"/>
  <c r="AJ3" i="11"/>
  <c r="P3" i="11"/>
  <c r="B3" i="11"/>
  <c r="P1" i="11" s="1"/>
  <c r="AO15" i="10"/>
  <c r="AN15" i="10"/>
  <c r="AM15" i="10"/>
  <c r="AA15" i="10"/>
  <c r="Z15" i="10"/>
  <c r="Y15" i="10"/>
  <c r="X15" i="10"/>
  <c r="W15" i="10"/>
  <c r="AS15" i="10"/>
  <c r="AP12" i="10"/>
  <c r="AR3" i="10"/>
  <c r="T3" i="10"/>
  <c r="B3" i="10"/>
  <c r="T1" i="10" s="1"/>
  <c r="BC15" i="9"/>
  <c r="BB15" i="9"/>
  <c r="BA15" i="9"/>
  <c r="AH15" i="9"/>
  <c r="AG15" i="9"/>
  <c r="AF15" i="9"/>
  <c r="AE15" i="9"/>
  <c r="AD15" i="9"/>
  <c r="BG15" i="9"/>
  <c r="BD12" i="9"/>
  <c r="BF3" i="9"/>
  <c r="AA3" i="9"/>
  <c r="B3" i="9"/>
  <c r="AA1" i="9" s="1"/>
  <c r="AF15" i="8"/>
  <c r="AG15" i="8"/>
  <c r="AH15" i="8"/>
  <c r="AI15" i="8"/>
  <c r="AJ15" i="8"/>
  <c r="AK15" i="8"/>
  <c r="AL15" i="8"/>
  <c r="AM15" i="8"/>
  <c r="AN15" i="8"/>
  <c r="AO15" i="8"/>
  <c r="AP15" i="8"/>
  <c r="U15" i="8"/>
  <c r="AY15" i="8" s="1"/>
  <c r="AU15" i="8"/>
  <c r="AT15" i="8"/>
  <c r="AS15" i="8"/>
  <c r="AQ15" i="8"/>
  <c r="AE15" i="8"/>
  <c r="AD15" i="8"/>
  <c r="AC15" i="8"/>
  <c r="AB15" i="8"/>
  <c r="AA15" i="8"/>
  <c r="Z15" i="8"/>
  <c r="AV12" i="8"/>
  <c r="AX3" i="8"/>
  <c r="W3" i="8"/>
  <c r="B3" i="8"/>
  <c r="W1" i="8"/>
  <c r="Y15" i="7"/>
  <c r="Z15" i="7"/>
  <c r="AK15" i="7"/>
  <c r="AJ15" i="7"/>
  <c r="AI15" i="7"/>
  <c r="X15" i="7"/>
  <c r="W15" i="7"/>
  <c r="V15" i="7"/>
  <c r="U15" i="7"/>
  <c r="AO15" i="7"/>
  <c r="AL12" i="7"/>
  <c r="AN3" i="7"/>
  <c r="R3" i="7"/>
  <c r="B3" i="7"/>
  <c r="R1" i="7"/>
  <c r="AA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K15" i="6"/>
  <c r="BJ5" i="6" s="1"/>
  <c r="BG15" i="6"/>
  <c r="BF15" i="6"/>
  <c r="BE15" i="6"/>
  <c r="AJ15" i="6"/>
  <c r="AI15" i="6"/>
  <c r="AH15" i="6"/>
  <c r="AG15" i="6"/>
  <c r="AF15" i="6"/>
  <c r="BD15" i="6"/>
  <c r="BH12" i="6"/>
  <c r="BJ3" i="6"/>
  <c r="AC3" i="6"/>
  <c r="B3" i="6"/>
  <c r="BJ6" i="6" s="1"/>
  <c r="AC1" i="6"/>
  <c r="AQ15" i="5"/>
  <c r="AP15" i="5"/>
  <c r="AO15" i="5"/>
  <c r="AB15" i="5"/>
  <c r="AA15" i="5"/>
  <c r="Z15" i="5"/>
  <c r="Y15" i="5"/>
  <c r="X15" i="5"/>
  <c r="AU15" i="5"/>
  <c r="AR12" i="5"/>
  <c r="AT3" i="5"/>
  <c r="U3" i="5"/>
  <c r="B3" i="5"/>
  <c r="AT6" i="5" s="1"/>
  <c r="U1" i="5"/>
  <c r="U15" i="4"/>
  <c r="AR15" i="4" s="1"/>
  <c r="AG15" i="3"/>
  <c r="AH15" i="3"/>
  <c r="AI15" i="3"/>
  <c r="AJ15" i="3"/>
  <c r="AK15" i="3"/>
  <c r="AL15" i="3"/>
  <c r="AM15" i="3"/>
  <c r="AN15" i="3"/>
  <c r="AO15" i="3"/>
  <c r="AP15" i="3"/>
  <c r="AQ15" i="3"/>
  <c r="AR15" i="3"/>
  <c r="V15" i="3"/>
  <c r="AT15" i="3" s="1"/>
  <c r="AU15" i="4"/>
  <c r="AT15" i="4"/>
  <c r="AS15" i="4"/>
  <c r="AD15" i="4"/>
  <c r="AC15" i="4"/>
  <c r="AB15" i="4"/>
  <c r="AA15" i="4"/>
  <c r="Z15" i="4"/>
  <c r="AV12" i="4"/>
  <c r="AX3" i="4"/>
  <c r="W3" i="4"/>
  <c r="B3" i="4"/>
  <c r="AX6" i="4" s="1"/>
  <c r="W1" i="4"/>
  <c r="BA15" i="3"/>
  <c r="AZ4" i="3" s="1"/>
  <c r="AW15" i="3"/>
  <c r="AV15" i="3"/>
  <c r="AU15" i="3"/>
  <c r="AS15" i="3"/>
  <c r="AF15" i="3"/>
  <c r="AE15" i="3"/>
  <c r="AD15" i="3"/>
  <c r="AC15" i="3"/>
  <c r="AB15" i="3"/>
  <c r="AA15" i="3"/>
  <c r="AX12" i="3"/>
  <c r="AZ3" i="3"/>
  <c r="X3" i="3"/>
  <c r="B3" i="3"/>
  <c r="AZ6" i="3" s="1"/>
  <c r="AM15" i="2"/>
  <c r="AL4" i="2" s="1"/>
  <c r="AI15" i="2"/>
  <c r="AH15" i="2"/>
  <c r="AG15" i="2"/>
  <c r="AF15" i="2"/>
  <c r="X15" i="2"/>
  <c r="W15" i="2"/>
  <c r="V15" i="2"/>
  <c r="U15" i="2"/>
  <c r="T15" i="2"/>
  <c r="AJ12" i="2"/>
  <c r="AL3" i="2"/>
  <c r="Q3" i="2"/>
  <c r="B3" i="2"/>
  <c r="AL6" i="2" s="1"/>
  <c r="Q1" i="2"/>
  <c r="AJ15" i="2" l="1"/>
  <c r="AN4" i="13"/>
  <c r="AN6" i="13"/>
  <c r="AL15" i="13"/>
  <c r="BV15" i="14"/>
  <c r="BX6" i="14"/>
  <c r="BX5" i="14"/>
  <c r="AN15" i="12"/>
  <c r="AP4" i="12"/>
  <c r="AH15" i="11"/>
  <c r="AJ5" i="11"/>
  <c r="AJ6" i="11"/>
  <c r="AP15" i="10"/>
  <c r="AR4" i="10"/>
  <c r="AR5" i="10"/>
  <c r="AR6" i="10"/>
  <c r="BF6" i="9"/>
  <c r="BF5" i="9"/>
  <c r="BF4" i="9"/>
  <c r="AZ15" i="9"/>
  <c r="BD15" i="9" s="1"/>
  <c r="AX6" i="8"/>
  <c r="AX5" i="8"/>
  <c r="AX4" i="8"/>
  <c r="AR15" i="8"/>
  <c r="AV15" i="8" s="1"/>
  <c r="AN6" i="7"/>
  <c r="AN5" i="7"/>
  <c r="AN4" i="7"/>
  <c r="AH15" i="7"/>
  <c r="AL15" i="7" s="1"/>
  <c r="BH15" i="6"/>
  <c r="BJ4" i="6"/>
  <c r="AT5" i="5"/>
  <c r="AT4" i="5"/>
  <c r="AN15" i="5"/>
  <c r="AR15" i="5" s="1"/>
  <c r="AY15" i="4"/>
  <c r="AV15" i="4"/>
  <c r="X1" i="3"/>
  <c r="AX15" i="3"/>
  <c r="AZ5" i="3"/>
  <c r="AL5" i="2"/>
  <c r="AX4" i="4" l="1"/>
  <c r="AX5" i="4"/>
</calcChain>
</file>

<file path=xl/comments1.xml><?xml version="1.0" encoding="utf-8"?>
<comments xmlns="http://schemas.openxmlformats.org/spreadsheetml/2006/main">
  <authors>
    <author>Saye, Florent</author>
  </authors>
  <commentList>
    <comment ref="BK2" authorId="0" shapeId="0">
      <text>
        <r>
          <rPr>
            <b/>
            <sz val="9"/>
            <color indexed="81"/>
            <rFont val="Tahoma"/>
            <family val="2"/>
          </rPr>
          <t>Saye, Florent:</t>
        </r>
        <r>
          <rPr>
            <sz val="9"/>
            <color indexed="81"/>
            <rFont val="Tahoma"/>
            <family val="2"/>
          </rPr>
          <t xml:space="preserve">
Pole</t>
        </r>
      </text>
    </comment>
  </commentList>
</comments>
</file>

<file path=xl/sharedStrings.xml><?xml version="1.0" encoding="utf-8"?>
<sst xmlns="http://schemas.openxmlformats.org/spreadsheetml/2006/main" count="2893" uniqueCount="701">
  <si>
    <t>HideRow</t>
  </si>
  <si>
    <t>TOP SPEND</t>
  </si>
  <si>
    <t>End</t>
  </si>
  <si>
    <t>Blank</t>
  </si>
  <si>
    <t>Input</t>
  </si>
  <si>
    <t>Nothing</t>
  </si>
  <si>
    <t>Formula</t>
  </si>
  <si>
    <t>Default</t>
  </si>
  <si>
    <t>Hide</t>
  </si>
  <si>
    <t>EUR</t>
  </si>
  <si>
    <t>chris</t>
  </si>
  <si>
    <t>Show</t>
  </si>
  <si>
    <t>First Row</t>
  </si>
  <si>
    <t>Consultant</t>
  </si>
  <si>
    <t>Last Row</t>
  </si>
  <si>
    <t>Last UsedRow</t>
  </si>
  <si>
    <t>logcolumn</t>
  </si>
  <si>
    <t>Cc_Consultant</t>
  </si>
  <si>
    <t>GENERAL</t>
  </si>
  <si>
    <t>SPECIFICS</t>
  </si>
  <si>
    <t>FINANCIALS</t>
  </si>
  <si>
    <t>Budget Preparer</t>
  </si>
  <si>
    <t>Trade Org.</t>
  </si>
  <si>
    <t>Profit Center</t>
  </si>
  <si>
    <t>Brand</t>
  </si>
  <si>
    <t>Line</t>
  </si>
  <si>
    <t>Subline</t>
  </si>
  <si>
    <t>Business Area</t>
  </si>
  <si>
    <t>Vendor</t>
  </si>
  <si>
    <t>Project Name</t>
  </si>
  <si>
    <t>Local Currency</t>
  </si>
  <si>
    <t>Total in Local Currency</t>
  </si>
  <si>
    <t>Consolidated Currency</t>
  </si>
  <si>
    <t>Total Amount</t>
  </si>
  <si>
    <t>Name</t>
  </si>
  <si>
    <t>TOTAL ERROR</t>
  </si>
  <si>
    <t>Usage Marker</t>
  </si>
  <si>
    <t>USD</t>
  </si>
  <si>
    <t>Motive</t>
  </si>
  <si>
    <t>Material Type</t>
  </si>
  <si>
    <t>Channel</t>
  </si>
  <si>
    <t>Top Key accounts</t>
  </si>
  <si>
    <t>Number of Doors</t>
  </si>
  <si>
    <t>T</t>
  </si>
  <si>
    <t>U</t>
  </si>
  <si>
    <t>V</t>
  </si>
  <si>
    <t>F</t>
  </si>
  <si>
    <t>BC Type</t>
  </si>
  <si>
    <t>BC Location</t>
  </si>
  <si>
    <t>Top Key Accounts</t>
  </si>
  <si>
    <t>Door type</t>
  </si>
  <si>
    <t>Store Model</t>
  </si>
  <si>
    <t>Number of doors</t>
  </si>
  <si>
    <t>Occasion</t>
  </si>
  <si>
    <t>Y</t>
  </si>
  <si>
    <t>Z</t>
  </si>
  <si>
    <t>G</t>
  </si>
  <si>
    <t>AA</t>
  </si>
  <si>
    <t>AB</t>
  </si>
  <si>
    <t>BC Sell out</t>
  </si>
  <si>
    <t>Average day rate</t>
  </si>
  <si>
    <t>Man Days</t>
  </si>
  <si>
    <t>Expenditure
Budget</t>
  </si>
  <si>
    <t>Total labor cost</t>
  </si>
  <si>
    <t>Project name</t>
  </si>
  <si>
    <t>Location of shooting / film</t>
  </si>
  <si>
    <t>Advertisement ?</t>
  </si>
  <si>
    <t>Type of usage</t>
  </si>
  <si>
    <t>Campaign type</t>
  </si>
  <si>
    <t>Geographical Scope</t>
  </si>
  <si>
    <t>Photograph / Director cost</t>
  </si>
  <si>
    <t>Model cost (actor, muse,…)</t>
  </si>
  <si>
    <t>Glam Team cost</t>
  </si>
  <si>
    <t>Post-Production Costs</t>
  </si>
  <si>
    <t>Other costs</t>
  </si>
  <si>
    <t>Product Type</t>
  </si>
  <si>
    <t>Animation Type</t>
  </si>
  <si>
    <t>Final user</t>
  </si>
  <si>
    <t>Priority</t>
  </si>
  <si>
    <t>Request from business ?</t>
  </si>
  <si>
    <t>Contractual reason</t>
  </si>
  <si>
    <t>Planned launch date (OCD)</t>
  </si>
  <si>
    <t>Event name</t>
  </si>
  <si>
    <t>Event Description</t>
  </si>
  <si>
    <t>Event type</t>
  </si>
  <si>
    <t>Number of internal attendees</t>
  </si>
  <si>
    <t>Number of external attendees</t>
  </si>
  <si>
    <t>Event month</t>
  </si>
  <si>
    <t>Duration (in days)</t>
  </si>
  <si>
    <t>Country</t>
  </si>
  <si>
    <t>City</t>
  </si>
  <si>
    <t>Expected impact in media space</t>
  </si>
  <si>
    <t>Agency cost</t>
  </si>
  <si>
    <t>Venue cost</t>
  </si>
  <si>
    <t>Films / visuals cost</t>
  </si>
  <si>
    <t>Gifts (non stocked) cost</t>
  </si>
  <si>
    <t>T&amp;A for externals</t>
  </si>
  <si>
    <t>Description</t>
  </si>
  <si>
    <t>Context</t>
  </si>
  <si>
    <t>Number of Tests / Surveys per project</t>
  </si>
  <si>
    <t>Number of countries in scope</t>
  </si>
  <si>
    <t>Merch. Type</t>
  </si>
  <si>
    <t>Store area</t>
  </si>
  <si>
    <t>Related Decoration Cost</t>
  </si>
  <si>
    <t>Quantity</t>
  </si>
  <si>
    <t>Unit Cost</t>
  </si>
  <si>
    <t>Total cost</t>
  </si>
  <si>
    <t>POS Decoration cost</t>
  </si>
  <si>
    <t>Travel Purpose</t>
  </si>
  <si>
    <t>Related events</t>
  </si>
  <si>
    <t>Destination
City</t>
  </si>
  <si>
    <t>Number of travelers</t>
  </si>
  <si>
    <t>Duration (Days)</t>
  </si>
  <si>
    <t>Airfare 
Unit cost</t>
  </si>
  <si>
    <t>Airfare
Total cost</t>
  </si>
  <si>
    <t>Lodging
Unit cost</t>
  </si>
  <si>
    <t>Lodging
Total cost</t>
  </si>
  <si>
    <t>Meals
Unit cost</t>
  </si>
  <si>
    <t>Meals
Total cost</t>
  </si>
  <si>
    <t xml:space="preserve">Local transport.    
(Taxi, subway, bus…) </t>
  </si>
  <si>
    <t>Car rental</t>
  </si>
  <si>
    <t>Mileage Reimbursement</t>
  </si>
  <si>
    <t>Other cost</t>
  </si>
  <si>
    <t>Purpose</t>
  </si>
  <si>
    <t>Average  Day Rate</t>
  </si>
  <si>
    <t>Duration</t>
  </si>
  <si>
    <t>Organization</t>
  </si>
  <si>
    <t>Unit cost</t>
  </si>
  <si>
    <t>Number of Visuals</t>
  </si>
  <si>
    <t>Division</t>
  </si>
  <si>
    <t>Reason behind the project</t>
  </si>
  <si>
    <t>Campaign</t>
  </si>
  <si>
    <t>Trade</t>
  </si>
  <si>
    <t>Wave</t>
  </si>
  <si>
    <t>Period</t>
  </si>
  <si>
    <t>Media Type</t>
  </si>
  <si>
    <t>GRP
Expected</t>
  </si>
  <si>
    <t>SOV
Ranking</t>
  </si>
  <si>
    <t>TV
Total cost</t>
  </si>
  <si>
    <t>Scented
Quantity</t>
  </si>
  <si>
    <t>Scented 
Total Cost</t>
  </si>
  <si>
    <t>Number of Insertions</t>
  </si>
  <si>
    <t>Print
Total cost</t>
  </si>
  <si>
    <t>Displays</t>
  </si>
  <si>
    <t>Outdoor 
Total cost</t>
  </si>
  <si>
    <t>Number of Tickets</t>
  </si>
  <si>
    <t>Cinema
Total cost</t>
  </si>
  <si>
    <t>Digital
Total cost</t>
  </si>
  <si>
    <t>Others 
Total Cost</t>
  </si>
  <si>
    <t>Y/N</t>
  </si>
  <si>
    <t>Partner</t>
  </si>
  <si>
    <t>Purchaser</t>
  </si>
  <si>
    <t>CO-AD
Amount</t>
  </si>
  <si>
    <t>% Co-Ad in total budget</t>
  </si>
  <si>
    <t>Sub Business Area</t>
  </si>
  <si>
    <t>BA Tangibility</t>
  </si>
  <si>
    <t>Material Activity</t>
  </si>
  <si>
    <t>Material lifetime</t>
  </si>
  <si>
    <t># materials manufactured or designed</t>
  </si>
  <si>
    <t>Key Account</t>
  </si>
  <si>
    <t>Key Strategy</t>
  </si>
  <si>
    <t>Gross Sales</t>
  </si>
  <si>
    <t>Net sales</t>
  </si>
  <si>
    <t>Sell out</t>
  </si>
  <si>
    <t>Distribution channel</t>
  </si>
  <si>
    <t>Returns total value in k€</t>
  </si>
  <si>
    <t>Returns in %</t>
  </si>
  <si>
    <t>Rebate %</t>
  </si>
  <si>
    <t>Rebate Type</t>
  </si>
  <si>
    <t>Rebates total value in k€</t>
  </si>
  <si>
    <t>YEB Quanti %</t>
  </si>
  <si>
    <t>YEB Quanti Threshold name</t>
  </si>
  <si>
    <t>YEB Quanti Threshold value in €</t>
  </si>
  <si>
    <t>YEB Quanti total value  in k€</t>
  </si>
  <si>
    <t>Cash discount in %</t>
  </si>
  <si>
    <t>Payment terms</t>
  </si>
  <si>
    <t>% of on time payments</t>
  </si>
  <si>
    <t>Cash discount total value in k€</t>
  </si>
  <si>
    <t>Ratio of covered doors with Perm. Space secured</t>
  </si>
  <si>
    <t>Number of in store Perm. displays/ Racks</t>
  </si>
  <si>
    <t>Total value of YEB Perm. Space rental in k€</t>
  </si>
  <si>
    <t>Merchandising (Shelf/Linear m2 , Media on POS…) in%</t>
  </si>
  <si>
    <t>Statistics (Sell out data…) in %</t>
  </si>
  <si>
    <t>Logistics fees (warehouse delivery) in %</t>
  </si>
  <si>
    <t>Total value of YEB Quali in %</t>
  </si>
  <si>
    <t>Total value of YEB Quali in k€</t>
  </si>
  <si>
    <t>Total value of Listing Fees in k€</t>
  </si>
  <si>
    <t>Negotiated package</t>
  </si>
  <si>
    <t>Number of negotiated actions</t>
  </si>
  <si>
    <t>Action Name /type</t>
  </si>
  <si>
    <t># doors with action</t>
  </si>
  <si>
    <t>Associated Sell out target</t>
  </si>
  <si>
    <t>Total Amount of  Coops in k€</t>
  </si>
  <si>
    <t>Impact on POSM, POS, BC</t>
  </si>
  <si>
    <t>Estimated impact on POSM in k€</t>
  </si>
  <si>
    <t>Estimated impact on POS in k€</t>
  </si>
  <si>
    <t>Estimated impact on BC in k€</t>
  </si>
  <si>
    <t>Key Subline strategy</t>
  </si>
  <si>
    <t>BO</t>
  </si>
  <si>
    <t>BQ</t>
  </si>
  <si>
    <t>Gross Sales in k€</t>
  </si>
  <si>
    <t>BS</t>
  </si>
  <si>
    <t>YEB Quanti</t>
  </si>
  <si>
    <t>BT</t>
  </si>
  <si>
    <t>BV</t>
  </si>
  <si>
    <t>BW</t>
  </si>
  <si>
    <t>Definition</t>
  </si>
  <si>
    <t>COMMON</t>
  </si>
  <si>
    <t>MEDIA</t>
  </si>
  <si>
    <t>POSM</t>
  </si>
  <si>
    <t>BEAUTY_CONSULTANT</t>
  </si>
  <si>
    <t>PDEV_Shootings &amp; Films</t>
  </si>
  <si>
    <t>PDEV_Product Design</t>
  </si>
  <si>
    <t>ALL_EVENT</t>
  </si>
  <si>
    <t>ALL_Test &amp; Surverys</t>
  </si>
  <si>
    <t>POS _Temp_Perm_Merch</t>
  </si>
  <si>
    <t>ALL_SG&amp;A T&amp;E</t>
  </si>
  <si>
    <t>ALL_SG&amp;A Consulting</t>
  </si>
  <si>
    <t>ALL_SG&amp;A Others</t>
  </si>
  <si>
    <t>COM_Material Design</t>
  </si>
  <si>
    <t>Sales BrLiSub</t>
  </si>
  <si>
    <t>R_R_YEBQt_CD</t>
  </si>
  <si>
    <t>TO Coops</t>
  </si>
  <si>
    <t>Top Key Accounts per country</t>
  </si>
  <si>
    <t>Door Type</t>
  </si>
  <si>
    <t>Choice</t>
  </si>
  <si>
    <t>Contractual reason for the event</t>
  </si>
  <si>
    <t>Fixed Price / Time &amp; Material Project</t>
  </si>
  <si>
    <t>Top Business priority</t>
  </si>
  <si>
    <t>YEB Quanti 
Fix vs. Variable</t>
  </si>
  <si>
    <t>Italy</t>
  </si>
  <si>
    <t>Fragrance</t>
  </si>
  <si>
    <t>ISSEY MIYAKE</t>
  </si>
  <si>
    <t>L'Eau d'Issey</t>
  </si>
  <si>
    <t>L'Eau d'Issey Core</t>
  </si>
  <si>
    <t>1- Travel retail</t>
  </si>
  <si>
    <t>Flagship</t>
  </si>
  <si>
    <t>High</t>
  </si>
  <si>
    <t>Yes</t>
  </si>
  <si>
    <t>Advertising Media(Digital com</t>
  </si>
  <si>
    <t>LAUNCH</t>
  </si>
  <si>
    <t>YES</t>
  </si>
  <si>
    <t>JANUARY</t>
  </si>
  <si>
    <t>TV</t>
  </si>
  <si>
    <t>Samples</t>
  </si>
  <si>
    <t>Catalog</t>
  </si>
  <si>
    <t>Mini sprays</t>
  </si>
  <si>
    <t>Media</t>
  </si>
  <si>
    <t>Service Expenditures</t>
  </si>
  <si>
    <t>Exclusive</t>
  </si>
  <si>
    <t>Fixed</t>
  </si>
  <si>
    <t>Perfumery</t>
  </si>
  <si>
    <t>Brand Launch</t>
  </si>
  <si>
    <t>DEV Shoot &amp; Visuals</t>
  </si>
  <si>
    <t>Advertisement</t>
  </si>
  <si>
    <t>If col H = Advertisement:</t>
  </si>
  <si>
    <t>Launch</t>
  </si>
  <si>
    <t>National</t>
  </si>
  <si>
    <t>DEV Sale Prod Design Compet</t>
  </si>
  <si>
    <t>Perfume (juice)</t>
  </si>
  <si>
    <t>One-shot</t>
  </si>
  <si>
    <t>If col I = Animation:</t>
  </si>
  <si>
    <t>Beauty Consultants</t>
  </si>
  <si>
    <t>Contractual with Fashion House or Shiseido Global</t>
  </si>
  <si>
    <t>Education Event Organization</t>
  </si>
  <si>
    <t>Internal Event</t>
  </si>
  <si>
    <t>Product launch</t>
  </si>
  <si>
    <t>Temp. Merch. Mat.</t>
  </si>
  <si>
    <t>Head of Gondola</t>
  </si>
  <si>
    <t>Floor</t>
  </si>
  <si>
    <t xml:space="preserve">Valentine's </t>
  </si>
  <si>
    <t>BC        T&amp;A</t>
  </si>
  <si>
    <t>COM Other Consulting Costs</t>
  </si>
  <si>
    <t>Fixed Price / Time</t>
  </si>
  <si>
    <t>OTHER G&amp;A Phone &amp; Post Costs</t>
  </si>
  <si>
    <t>COM Press Material Dev</t>
  </si>
  <si>
    <t>Digital</t>
  </si>
  <si>
    <t>2. Growth support</t>
  </si>
  <si>
    <t>Key account</t>
  </si>
  <si>
    <t>Contract</t>
  </si>
  <si>
    <t>Fix (Contract)</t>
  </si>
  <si>
    <t>Payment term 30 days or below</t>
  </si>
  <si>
    <t xml:space="preserve">Gold </t>
  </si>
  <si>
    <t>Germany</t>
  </si>
  <si>
    <t>Makeup</t>
  </si>
  <si>
    <t>L'Eau d'Issey Pure EDP</t>
  </si>
  <si>
    <t>X09 : HEINEMANN</t>
  </si>
  <si>
    <t>A</t>
  </si>
  <si>
    <t>Medium</t>
  </si>
  <si>
    <t>No</t>
  </si>
  <si>
    <t>Advertising Media(Others)</t>
  </si>
  <si>
    <t>INSTITUTIONAL</t>
  </si>
  <si>
    <t>NO</t>
  </si>
  <si>
    <t>FEBRUARY</t>
  </si>
  <si>
    <t>PRINT-SCENTED</t>
  </si>
  <si>
    <t>Shiseido</t>
  </si>
  <si>
    <t>Testers</t>
  </si>
  <si>
    <t>Scented cards</t>
  </si>
  <si>
    <t>POS</t>
  </si>
  <si>
    <t>Internal Salaries</t>
  </si>
  <si>
    <t>Generic</t>
  </si>
  <si>
    <t>Travelling</t>
  </si>
  <si>
    <t>Department store</t>
  </si>
  <si>
    <t>Line Launch</t>
  </si>
  <si>
    <t>DEV Film Production</t>
  </si>
  <si>
    <t>Not advertisement</t>
  </si>
  <si>
    <t>ATL</t>
  </si>
  <si>
    <t>Institutional</t>
  </si>
  <si>
    <t>Regional</t>
  </si>
  <si>
    <t>DEV Sale Prod Design Dev</t>
  </si>
  <si>
    <t>Bottle</t>
  </si>
  <si>
    <t>Valentin's day</t>
  </si>
  <si>
    <t>Interne</t>
  </si>
  <si>
    <t>Goodwill towards Fashion House or Shiseido Global</t>
  </si>
  <si>
    <t>SFE Event Organization</t>
  </si>
  <si>
    <t>PR Event</t>
  </si>
  <si>
    <t>Reflexion on acquisition</t>
  </si>
  <si>
    <t>Temp Merch Mat Dev</t>
  </si>
  <si>
    <t>CDMEA (colonne de mise en avant)</t>
  </si>
  <si>
    <t>Shelf</t>
  </si>
  <si>
    <t>Spring (wo launch)</t>
  </si>
  <si>
    <t>DC        T&amp;A</t>
  </si>
  <si>
    <t>CONSULT FEES Expert</t>
  </si>
  <si>
    <t>Time &amp; Material Project</t>
  </si>
  <si>
    <t>OTHER G&amp;A Utilities</t>
  </si>
  <si>
    <t>COM Mat Design Digital anim</t>
  </si>
  <si>
    <t>3. Re-Launch</t>
  </si>
  <si>
    <t>Department Store</t>
  </si>
  <si>
    <t>Promotional</t>
  </si>
  <si>
    <t>Variable (Growth)</t>
  </si>
  <si>
    <t>Payment term 45 days or below</t>
  </si>
  <si>
    <t>Silver</t>
  </si>
  <si>
    <t>Spain</t>
  </si>
  <si>
    <t>Skincare</t>
  </si>
  <si>
    <t>L'Eau d'Issey Pure EDT</t>
  </si>
  <si>
    <t>000 : OTHERS</t>
  </si>
  <si>
    <t>B</t>
  </si>
  <si>
    <t>Low</t>
  </si>
  <si>
    <t>MARCH</t>
  </si>
  <si>
    <t>PRINT</t>
  </si>
  <si>
    <t>GwP</t>
  </si>
  <si>
    <t>One shot</t>
  </si>
  <si>
    <t>Sachets</t>
  </si>
  <si>
    <t>Internal use</t>
  </si>
  <si>
    <t>Permanent External Personnel</t>
  </si>
  <si>
    <t>Subline Launch</t>
  </si>
  <si>
    <t>BTL</t>
  </si>
  <si>
    <t>Animation</t>
  </si>
  <si>
    <t>Global</t>
  </si>
  <si>
    <t>DEV Promotional Mat Design</t>
  </si>
  <si>
    <t>Coffret</t>
  </si>
  <si>
    <t>Spring animation</t>
  </si>
  <si>
    <t>Final client</t>
  </si>
  <si>
    <t>Other / Decided by Shiseido EMEA</t>
  </si>
  <si>
    <t>TMKT Event Organization</t>
  </si>
  <si>
    <t>Corporate Event</t>
  </si>
  <si>
    <t>Reflexion on communication</t>
  </si>
  <si>
    <t>Perm. Merch. Mat.</t>
  </si>
  <si>
    <t>Podium (standard)</t>
  </si>
  <si>
    <t>Window</t>
  </si>
  <si>
    <t>Mother's day</t>
  </si>
  <si>
    <t>SFE       T&amp;A</t>
  </si>
  <si>
    <t>CONSULT FEES Other Consul Cos</t>
  </si>
  <si>
    <t>OTHER G&amp;A Gifts</t>
  </si>
  <si>
    <t>COM Material Design Web sites</t>
  </si>
  <si>
    <t>Press</t>
  </si>
  <si>
    <t>4. Divestiture</t>
  </si>
  <si>
    <t>Independent</t>
  </si>
  <si>
    <t>Payment term 60 days or below</t>
  </si>
  <si>
    <t>Bronze</t>
  </si>
  <si>
    <t>BC</t>
  </si>
  <si>
    <t>France</t>
  </si>
  <si>
    <t>L'Eau d'Issey Other</t>
  </si>
  <si>
    <t>X01 : AELIA</t>
  </si>
  <si>
    <t>C</t>
  </si>
  <si>
    <t xml:space="preserve"> APRIL</t>
  </si>
  <si>
    <t>OUTDOOR</t>
  </si>
  <si>
    <t>BC PFIU</t>
  </si>
  <si>
    <t>Tubes</t>
  </si>
  <si>
    <t>Temp External Personnel</t>
  </si>
  <si>
    <t>Store opening</t>
  </si>
  <si>
    <t>Mother's/Father's day</t>
  </si>
  <si>
    <t>COM Event Organization</t>
  </si>
  <si>
    <t>Trade Event</t>
  </si>
  <si>
    <t>Transversal reflexion</t>
  </si>
  <si>
    <t>Perm. Merch. Mat. Dev</t>
  </si>
  <si>
    <t>Podium (prestige)</t>
  </si>
  <si>
    <t>Counter</t>
  </si>
  <si>
    <t>Father's day</t>
  </si>
  <si>
    <t>TMKT      T&amp;A</t>
  </si>
  <si>
    <t>DEV Other Consulting Costs</t>
  </si>
  <si>
    <t>OTHER G&amp;A Corporat Contributi</t>
  </si>
  <si>
    <t>COM Material Design Crea Main</t>
  </si>
  <si>
    <t>Internal</t>
  </si>
  <si>
    <t>Payment term above 60 days</t>
  </si>
  <si>
    <t>No package</t>
  </si>
  <si>
    <t>POSM + POS + BC</t>
  </si>
  <si>
    <t>EX TR</t>
  </si>
  <si>
    <t>New</t>
  </si>
  <si>
    <t>X16 : WORLD DUTY FREE</t>
  </si>
  <si>
    <t>MAY</t>
  </si>
  <si>
    <t>CINEMA</t>
  </si>
  <si>
    <t>COM PFIU</t>
  </si>
  <si>
    <t>Miniatures</t>
  </si>
  <si>
    <t>Christmas</t>
  </si>
  <si>
    <t>Cosmetics</t>
  </si>
  <si>
    <t>Summer annimation</t>
  </si>
  <si>
    <t>MERCH Event Organization</t>
  </si>
  <si>
    <t>Sales Event</t>
  </si>
  <si>
    <t>Floor merchandiser</t>
  </si>
  <si>
    <t>Summer (wo launch)</t>
  </si>
  <si>
    <t>TRAIN     T&amp;A</t>
  </si>
  <si>
    <t>Education Other Consulting Costs</t>
  </si>
  <si>
    <t>COM Mat Design Social Network</t>
  </si>
  <si>
    <t>POSM + POS</t>
  </si>
  <si>
    <t>BENELUX</t>
  </si>
  <si>
    <t>L'Eau d'Issey Homme</t>
  </si>
  <si>
    <t>L'Eau d'Issey pr Homme Core</t>
  </si>
  <si>
    <t>X03 : ALDEASA</t>
  </si>
  <si>
    <t>JUNE</t>
  </si>
  <si>
    <t>DIGITAL</t>
  </si>
  <si>
    <t>DC PFIU</t>
  </si>
  <si>
    <t>Valentine's Day</t>
  </si>
  <si>
    <t>If col H = Not advertisement:</t>
  </si>
  <si>
    <t>POS promotional material</t>
  </si>
  <si>
    <t>Autumn animation</t>
  </si>
  <si>
    <t>TRAIN&amp;SO Event Organization</t>
  </si>
  <si>
    <t>Leadership Event</t>
  </si>
  <si>
    <t>Showcard</t>
  </si>
  <si>
    <t>Fall (wo launch)</t>
  </si>
  <si>
    <t>PR        T&amp;A</t>
  </si>
  <si>
    <t>MERCH Other Consulting Costs</t>
  </si>
  <si>
    <t>POSM + BC</t>
  </si>
  <si>
    <t>Russia</t>
  </si>
  <si>
    <t>L'Eau Majeure D'Issey</t>
  </si>
  <si>
    <t>X07 : DUFRY</t>
  </si>
  <si>
    <t>JULY</t>
  </si>
  <si>
    <t>OTHER</t>
  </si>
  <si>
    <t>DEV PFIU</t>
  </si>
  <si>
    <t>Scented gift</t>
  </si>
  <si>
    <t>Black Friday</t>
  </si>
  <si>
    <t>Internal / Seminar</t>
  </si>
  <si>
    <t>Sample / Tester (bottle and/or coffret)</t>
  </si>
  <si>
    <t>Christmast</t>
  </si>
  <si>
    <t>DEV Event Organization</t>
  </si>
  <si>
    <t>Company Seminar</t>
  </si>
  <si>
    <t>GTS Skincare</t>
  </si>
  <si>
    <t>DEV       T&amp;A</t>
  </si>
  <si>
    <t>PR Other Consulting Costs</t>
  </si>
  <si>
    <t>POS + BC</t>
  </si>
  <si>
    <t>Switzerland</t>
  </si>
  <si>
    <t>L'Eau d'Issey EDT pr Homme Fraiche</t>
  </si>
  <si>
    <t>X06 : DUBAI DUTY FREE</t>
  </si>
  <si>
    <t>AUGUST</t>
  </si>
  <si>
    <t>MERCH PFIU</t>
  </si>
  <si>
    <t>Pouch &amp; Accessories</t>
  </si>
  <si>
    <t>Mother/Father day</t>
  </si>
  <si>
    <t>in POS</t>
  </si>
  <si>
    <t>Other</t>
  </si>
  <si>
    <t>TR Animation</t>
  </si>
  <si>
    <t>OTHER G&amp;A - Event Organization</t>
  </si>
  <si>
    <t>Team Seminar</t>
  </si>
  <si>
    <t>GTS Makeup</t>
  </si>
  <si>
    <t>COM       T&amp;A</t>
  </si>
  <si>
    <t>TMKT Other Consulting Costs</t>
  </si>
  <si>
    <t>RHQ</t>
  </si>
  <si>
    <t>L'Eau d'Issey pr Homme Other</t>
  </si>
  <si>
    <t>2- Spain</t>
  </si>
  <si>
    <t>SEPTEMBER</t>
  </si>
  <si>
    <t>Other G&amp;A PFIU</t>
  </si>
  <si>
    <t>Trial size gifts</t>
  </si>
  <si>
    <t xml:space="preserve">Sales </t>
  </si>
  <si>
    <t>PR / Digital</t>
  </si>
  <si>
    <t>Multiple</t>
  </si>
  <si>
    <t>Block the cell in gray if col I = one-shot or catalog</t>
  </si>
  <si>
    <t>PR Event Organization</t>
  </si>
  <si>
    <t>BC Training (internal BC)</t>
  </si>
  <si>
    <t>Counter Tester Display</t>
  </si>
  <si>
    <t>None</t>
  </si>
  <si>
    <t>MERCH     T&amp;A</t>
  </si>
  <si>
    <t>TRAIN&amp;SO Other Consulting Cos</t>
  </si>
  <si>
    <t>E12 : Independant</t>
  </si>
  <si>
    <t>OCTOBER</t>
  </si>
  <si>
    <t>PR PFIU</t>
  </si>
  <si>
    <t>Accessories</t>
  </si>
  <si>
    <t>Promotionnal operations</t>
  </si>
  <si>
    <t>TMKT Tax Free Organization</t>
  </si>
  <si>
    <t>BC Training (external BC)</t>
  </si>
  <si>
    <t>Shelf tester display / Glorifier</t>
  </si>
  <si>
    <t>TRAIN&amp;SO  T&amp;A</t>
  </si>
  <si>
    <t>Nuit d'Issey</t>
  </si>
  <si>
    <t>E01 : Corte Ingles</t>
  </si>
  <si>
    <t>NOVEMBER</t>
  </si>
  <si>
    <t>SFE PFIU</t>
  </si>
  <si>
    <t>Other Events</t>
  </si>
  <si>
    <t>BC Training (external &amp; internal BC)</t>
  </si>
  <si>
    <t>Shelf talker / signature</t>
  </si>
  <si>
    <t>OTHER G&amp;A T&amp;A</t>
  </si>
  <si>
    <t>E07 : Other Reg. Chains</t>
  </si>
  <si>
    <t>DECEMBER</t>
  </si>
  <si>
    <t>TMKT PFIU</t>
  </si>
  <si>
    <t>Replacement</t>
  </si>
  <si>
    <t>BC Team Building (internal BC)</t>
  </si>
  <si>
    <t>Shopping bags (S/M/L)</t>
  </si>
  <si>
    <t>Other IM</t>
  </si>
  <si>
    <t>E18 : Primor</t>
  </si>
  <si>
    <t>TRAIN PFIU</t>
  </si>
  <si>
    <t>BC Team Building (external BC)</t>
  </si>
  <si>
    <t>Blotter</t>
  </si>
  <si>
    <t>NARCISO RODRIGUEZ</t>
  </si>
  <si>
    <t>For her</t>
  </si>
  <si>
    <t>For Her Core</t>
  </si>
  <si>
    <t>MARIONNAUD</t>
  </si>
  <si>
    <t>TRAIN&amp;SO PFIU</t>
  </si>
  <si>
    <t>BC Team Building (external &amp; internal BC)</t>
  </si>
  <si>
    <t>Window material (excl. showcard)</t>
  </si>
  <si>
    <t>For Her L'absolu</t>
  </si>
  <si>
    <t>001 : SEPHORA</t>
  </si>
  <si>
    <t>Trial size</t>
  </si>
  <si>
    <t>Visual &amp; Duratrans</t>
  </si>
  <si>
    <t>For Her Fleur Musc</t>
  </si>
  <si>
    <t>003 : DOUGLAS</t>
  </si>
  <si>
    <t>Giant dummy</t>
  </si>
  <si>
    <t>For Her other</t>
  </si>
  <si>
    <t>3- France</t>
  </si>
  <si>
    <t>TABLE</t>
  </si>
  <si>
    <t>Personnalized stands / counter / backwall</t>
  </si>
  <si>
    <t>Narciso</t>
  </si>
  <si>
    <t>Narciso EDP</t>
  </si>
  <si>
    <t>F11 : INDEPENDANT</t>
  </si>
  <si>
    <t>Furnitures</t>
  </si>
  <si>
    <t>Narciso EDT</t>
  </si>
  <si>
    <t>F01 : NOCIBE</t>
  </si>
  <si>
    <t>Narciso Poudré</t>
  </si>
  <si>
    <t>Prestige</t>
  </si>
  <si>
    <t>4- Italy</t>
  </si>
  <si>
    <t>For Him</t>
  </si>
  <si>
    <t xml:space="preserve">NH Bleu Noir </t>
  </si>
  <si>
    <t>NH Other</t>
  </si>
  <si>
    <t>I04 : LIMONI</t>
  </si>
  <si>
    <t>/</t>
  </si>
  <si>
    <t>I23 : ETHOS</t>
  </si>
  <si>
    <t>GWP</t>
  </si>
  <si>
    <t>Essence</t>
  </si>
  <si>
    <t>ELIE SAAB</t>
  </si>
  <si>
    <t>Le Parfum</t>
  </si>
  <si>
    <t>Le Parfum EDP</t>
  </si>
  <si>
    <t>Le Parfum EDT Rose Couture</t>
  </si>
  <si>
    <t>I03 : LA GARDENIA</t>
  </si>
  <si>
    <t>Le Parfum Other (incl. EDPI, Resort, Couture, Nuit Noor)</t>
  </si>
  <si>
    <t>La Collection</t>
  </si>
  <si>
    <t>5- Germany</t>
  </si>
  <si>
    <t>Girl of Now EDP</t>
  </si>
  <si>
    <t>G04 : Beauty Alliance</t>
  </si>
  <si>
    <t>ALAIA</t>
  </si>
  <si>
    <t>Alaia Paris</t>
  </si>
  <si>
    <t>Alaia EDP Core</t>
  </si>
  <si>
    <t>005 : Müller</t>
  </si>
  <si>
    <t>Alaia EDP Blanche</t>
  </si>
  <si>
    <t>G02 : Kaufhof</t>
  </si>
  <si>
    <t>Alaia EDP New</t>
  </si>
  <si>
    <t>6- Belgium</t>
  </si>
  <si>
    <t>Ici Paris XL</t>
  </si>
  <si>
    <t>ZADIG &amp; VOLTAIRE</t>
  </si>
  <si>
    <t>This is Her</t>
  </si>
  <si>
    <t>This is Her Core</t>
  </si>
  <si>
    <t>B01 : Planet Parfum</t>
  </si>
  <si>
    <t>This is Rock pour elle</t>
  </si>
  <si>
    <t>7- Netherlands</t>
  </si>
  <si>
    <t>This is Him</t>
  </si>
  <si>
    <t>This is Him Core</t>
  </si>
  <si>
    <t>This is Rock pour lui</t>
  </si>
  <si>
    <t>8- SSW</t>
  </si>
  <si>
    <t>Bibliothèque Olfactive</t>
  </si>
  <si>
    <t>S08 : Import</t>
  </si>
  <si>
    <t>DOLCE &amp; GABBANA</t>
  </si>
  <si>
    <t>Light Blue Franchise</t>
  </si>
  <si>
    <t>Light Blue EDT</t>
  </si>
  <si>
    <t>A.S. Watson</t>
  </si>
  <si>
    <t>DG Fragrance</t>
  </si>
  <si>
    <t>Light Blue Intense</t>
  </si>
  <si>
    <t>S04 : Manor</t>
  </si>
  <si>
    <t>Light Blue pour Homme EDT</t>
  </si>
  <si>
    <t>Light Blue pour Homme Intense</t>
  </si>
  <si>
    <t>The One Franchise</t>
  </si>
  <si>
    <t>The One EDP</t>
  </si>
  <si>
    <t>The One EDT</t>
  </si>
  <si>
    <t>The One Essence</t>
  </si>
  <si>
    <t>The One Other</t>
  </si>
  <si>
    <t>The One For Men EDT</t>
  </si>
  <si>
    <t>The One For Men EDP</t>
  </si>
  <si>
    <t>The One Royal Night</t>
  </si>
  <si>
    <t>The One For Men Other</t>
  </si>
  <si>
    <t>Dolce</t>
  </si>
  <si>
    <t>Dolce EDP</t>
  </si>
  <si>
    <t>Dolce Flora Drops</t>
  </si>
  <si>
    <t>Dolce Rosa Excelsa</t>
  </si>
  <si>
    <t>Dolce New 2018</t>
  </si>
  <si>
    <t>Dolce &amp; Gabbana Franchise</t>
  </si>
  <si>
    <t>D&amp;G pour Femme Core</t>
  </si>
  <si>
    <t>D&amp;G pour Femme Intense</t>
  </si>
  <si>
    <t>D&amp;G pour Homme Core</t>
  </si>
  <si>
    <t>D&amp;G pour Homme Intenso</t>
  </si>
  <si>
    <t>DG5</t>
  </si>
  <si>
    <t>Anthology Franchise</t>
  </si>
  <si>
    <t>Anthology Women (L'imperatrice)</t>
  </si>
  <si>
    <t>Anthology Men</t>
  </si>
  <si>
    <t>Velvet Collection</t>
  </si>
  <si>
    <t>DG Other Fragrances</t>
  </si>
  <si>
    <t>DG Make-Up</t>
  </si>
  <si>
    <t>COLOUR - Lips</t>
  </si>
  <si>
    <t>COLOUR - Eyes</t>
  </si>
  <si>
    <t>COLOUR - Nails</t>
  </si>
  <si>
    <t>FACE - Cheek</t>
  </si>
  <si>
    <t>FACE - Complexion</t>
  </si>
  <si>
    <t>DG Skincare</t>
  </si>
  <si>
    <t>SHISEIDO</t>
  </si>
  <si>
    <t>SKINCARE</t>
  </si>
  <si>
    <t>Bio Performance - Glow Revival</t>
  </si>
  <si>
    <t>Bio Performance - Lift Dynamic</t>
  </si>
  <si>
    <t>Bio Performance - Revitalizing Cream</t>
  </si>
  <si>
    <t>Bio Performance - Others</t>
  </si>
  <si>
    <t xml:space="preserve">Benefiance - Wrinkle Resist 24  </t>
  </si>
  <si>
    <t xml:space="preserve">Benefiance -  NutriPerfect </t>
  </si>
  <si>
    <t>Benefiance - Others</t>
  </si>
  <si>
    <t>Ultimune</t>
  </si>
  <si>
    <t>New Future Solution LX</t>
  </si>
  <si>
    <t>Old Future Solution LX</t>
  </si>
  <si>
    <t>Future Solution LX (Foundation)</t>
  </si>
  <si>
    <t>Ibuki</t>
  </si>
  <si>
    <t>Pureness</t>
  </si>
  <si>
    <t>Generic Skincare</t>
  </si>
  <si>
    <t>Facial Concentrate</t>
  </si>
  <si>
    <t>Waso</t>
  </si>
  <si>
    <t>Others Face Care</t>
  </si>
  <si>
    <t>SUN CARE - Protection</t>
  </si>
  <si>
    <t>SUN CARE - Make-Up (including Compacts)</t>
  </si>
  <si>
    <t>SUN CARE - Others</t>
  </si>
  <si>
    <t>BODY CARE</t>
  </si>
  <si>
    <t>Shiseido Men</t>
  </si>
  <si>
    <t>MAKE UP</t>
  </si>
  <si>
    <t>Face - Synchro Skin</t>
  </si>
  <si>
    <t>Face - Others</t>
  </si>
  <si>
    <t>Lips - Rouge Rouge</t>
  </si>
  <si>
    <t>Lips - Perfect Rouge</t>
  </si>
  <si>
    <t>Lips - Veiled Rouge</t>
  </si>
  <si>
    <t>Lips - Others</t>
  </si>
  <si>
    <t>Eyes - Full Lash Mascara</t>
  </si>
  <si>
    <t>Eyes - Inkstroke</t>
  </si>
  <si>
    <t>Eyes - Paperlight Eye Shadow</t>
  </si>
  <si>
    <t>Eyes - Others</t>
  </si>
  <si>
    <t>Other Make-Up</t>
  </si>
  <si>
    <t>FRAGRANCE</t>
  </si>
  <si>
    <t>Ever Bloom - Eau de Parfum</t>
  </si>
  <si>
    <t>Ever Bloom - Eau de Toilette</t>
  </si>
  <si>
    <t>Ever Bloom - Ginza Flower</t>
  </si>
  <si>
    <t>Zen</t>
  </si>
  <si>
    <t>Other Fragrance</t>
  </si>
  <si>
    <t>K</t>
  </si>
  <si>
    <t>L</t>
  </si>
  <si>
    <t>M</t>
  </si>
  <si>
    <t>I</t>
  </si>
  <si>
    <t>N</t>
  </si>
  <si>
    <t>O</t>
  </si>
  <si>
    <t>P</t>
  </si>
  <si>
    <t>Q</t>
  </si>
  <si>
    <t>S</t>
  </si>
  <si>
    <t>X</t>
  </si>
  <si>
    <t>AD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</si>
  <si>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</si>
  <si>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</si>
  <si>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</si>
  <si>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</si>
  <si>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</si>
  <si>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</si>
  <si>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</si>
  <si>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</si>
  <si>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</si>
  <si>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H</t>
  </si>
  <si>
    <t>AO</t>
  </si>
  <si>
    <t>AP</t>
  </si>
  <si>
    <t>AR</t>
  </si>
  <si>
    <t>AS</t>
  </si>
  <si>
    <t>AT</t>
  </si>
  <si>
    <t>AV</t>
  </si>
  <si>
    <t>AX</t>
  </si>
  <si>
    <t>AY</t>
  </si>
  <si>
    <t>AZ</t>
  </si>
  <si>
    <t>BA</t>
  </si>
  <si>
    <t>BE</t>
  </si>
  <si>
    <t>BH</t>
  </si>
  <si>
    <t>BJ</t>
  </si>
  <si>
    <t>BK</t>
  </si>
  <si>
    <t>BL</t>
  </si>
  <si>
    <t>BM</t>
  </si>
  <si>
    <t>BY</t>
  </si>
  <si>
    <t>BZ</t>
  </si>
  <si>
    <t>CA</t>
  </si>
  <si>
    <t>CB</t>
  </si>
  <si>
    <t>CC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</si>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</sst>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_);_(@_)"/>
    <numFmt numFmtId="167" formatCode="_(* #,##0_);_(* \(#,##0\);_(* &quot;-&quot;??_);_(@_)"/>
    <numFmt numFmtId="168" formatCode="mmm"/>
    <numFmt numFmtId="169" formatCode="#,##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b/>
      <sz val="8"/>
      <name val="Calibri"/>
      <family val="2"/>
    </font>
    <font>
      <b/>
      <sz val="8"/>
      <color indexed="10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8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CA19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0" fontId="16" fillId="10" borderId="10" applyNumberFormat="0" applyAlignment="0" applyProtection="0"/>
    <xf numFmtId="0" fontId="17" fillId="11" borderId="0" applyNumberFormat="0" applyBorder="0" applyAlignment="0" applyProtection="0"/>
  </cellStyleXfs>
  <cellXfs count="124">
    <xf numFmtId="0" fontId="0" fillId="0" borderId="0" xfId="0"/>
    <xf numFmtId="0" fontId="2" fillId="2" borderId="0" xfId="0" applyFont="1" applyFill="1" applyProtection="1">
      <protection hidden="1"/>
    </xf>
    <xf numFmtId="164" fontId="2" fillId="2" borderId="0" xfId="1" applyFont="1" applyFill="1" applyProtection="1">
      <protection hidden="1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protection locked="0"/>
    </xf>
    <xf numFmtId="0" fontId="4" fillId="0" borderId="0" xfId="0" applyFont="1" applyFill="1" applyProtection="1">
      <protection hidden="1"/>
    </xf>
    <xf numFmtId="0" fontId="6" fillId="0" borderId="0" xfId="2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horizontal="centerContinuous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2" fillId="0" borderId="0" xfId="0" applyFont="1" applyFill="1" applyProtection="1">
      <protection hidden="1"/>
    </xf>
    <xf numFmtId="0" fontId="2" fillId="3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7" fillId="3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Border="1" applyProtection="1">
      <protection hidden="1"/>
    </xf>
    <xf numFmtId="0" fontId="7" fillId="0" borderId="1" xfId="0" applyFont="1" applyFill="1" applyBorder="1" applyAlignment="1" applyProtection="1">
      <alignment horizontal="centerContinuous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8" fillId="0" borderId="1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left" vertical="top"/>
      <protection hidden="1"/>
    </xf>
    <xf numFmtId="0" fontId="11" fillId="4" borderId="0" xfId="2" applyFont="1" applyFill="1" applyBorder="1" applyAlignment="1" applyProtection="1">
      <alignment horizontal="left" vertical="center"/>
      <protection hidden="1"/>
    </xf>
    <xf numFmtId="0" fontId="7" fillId="4" borderId="0" xfId="0" applyFont="1" applyFill="1" applyBorder="1" applyAlignment="1" applyProtection="1">
      <alignment horizontal="left" vertical="top"/>
      <protection hidden="1"/>
    </xf>
    <xf numFmtId="0" fontId="11" fillId="4" borderId="0" xfId="0" applyFont="1" applyFill="1" applyBorder="1" applyAlignment="1" applyProtection="1">
      <alignment horizontal="centerContinuous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4" borderId="0" xfId="0" applyFont="1" applyFill="1" applyBorder="1" applyAlignment="1" applyProtection="1">
      <alignment horizontal="left" vertical="center"/>
      <protection hidden="1"/>
    </xf>
    <xf numFmtId="166" fontId="13" fillId="4" borderId="0" xfId="0" applyNumberFormat="1" applyFont="1" applyFill="1" applyBorder="1" applyAlignment="1" applyProtection="1">
      <alignment horizontal="right" vertical="center" wrapText="1"/>
      <protection hidden="1"/>
    </xf>
    <xf numFmtId="166" fontId="13" fillId="4" borderId="0" xfId="0" applyNumberFormat="1" applyFont="1" applyFill="1" applyBorder="1" applyAlignment="1" applyProtection="1">
      <alignment vertical="center" wrapText="1"/>
      <protection hidden="1"/>
    </xf>
    <xf numFmtId="0" fontId="2" fillId="5" borderId="0" xfId="0" applyFont="1" applyFill="1" applyProtection="1">
      <protection hidden="1"/>
    </xf>
    <xf numFmtId="0" fontId="14" fillId="0" borderId="0" xfId="0" applyFont="1" applyFill="1" applyBorder="1" applyAlignment="1" applyProtection="1">
      <alignment horizontal="centerContinuous" vertical="center"/>
      <protection hidden="1"/>
    </xf>
    <xf numFmtId="0" fontId="2" fillId="6" borderId="2" xfId="0" applyFont="1" applyFill="1" applyBorder="1" applyProtection="1">
      <protection locked="0"/>
    </xf>
    <xf numFmtId="0" fontId="2" fillId="2" borderId="0" xfId="0" applyFont="1" applyFill="1" applyAlignment="1" applyProtection="1">
      <protection hidden="1"/>
    </xf>
    <xf numFmtId="0" fontId="2" fillId="0" borderId="0" xfId="0" applyFont="1" applyFill="1" applyAlignment="1" applyProtection="1">
      <protection hidden="1"/>
    </xf>
    <xf numFmtId="0" fontId="11" fillId="7" borderId="5" xfId="0" applyFont="1" applyFill="1" applyBorder="1" applyAlignment="1" applyProtection="1">
      <alignment horizontal="centerContinuous" vertical="center"/>
      <protection hidden="1"/>
    </xf>
    <xf numFmtId="0" fontId="11" fillId="8" borderId="5" xfId="0" applyFont="1" applyFill="1" applyBorder="1" applyAlignment="1" applyProtection="1">
      <alignment horizontal="centerContinuous" vertical="center"/>
      <protection hidden="1"/>
    </xf>
    <xf numFmtId="0" fontId="2" fillId="3" borderId="0" xfId="0" applyFont="1" applyFill="1" applyAlignment="1" applyProtection="1">
      <protection locked="0"/>
    </xf>
    <xf numFmtId="0" fontId="9" fillId="7" borderId="6" xfId="0" applyFont="1" applyFill="1" applyBorder="1" applyAlignment="1" applyProtection="1">
      <alignment horizontal="centerContinuous" vertical="center"/>
      <protection hidden="1"/>
    </xf>
    <xf numFmtId="0" fontId="9" fillId="7" borderId="6" xfId="0" applyFont="1" applyFill="1" applyBorder="1" applyAlignment="1" applyProtection="1">
      <alignment horizontal="center" vertical="center"/>
      <protection hidden="1"/>
    </xf>
    <xf numFmtId="0" fontId="11" fillId="7" borderId="7" xfId="0" applyFont="1" applyFill="1" applyBorder="1" applyAlignment="1" applyProtection="1">
      <alignment horizontal="centerContinuous" vertical="center"/>
      <protection hidden="1"/>
    </xf>
    <xf numFmtId="0" fontId="11" fillId="7" borderId="6" xfId="0" applyFont="1" applyFill="1" applyBorder="1" applyAlignment="1" applyProtection="1">
      <alignment horizontal="centerContinuous" vertical="center"/>
      <protection hidden="1"/>
    </xf>
    <xf numFmtId="0" fontId="9" fillId="8" borderId="6" xfId="0" applyFont="1" applyFill="1" applyBorder="1" applyAlignment="1" applyProtection="1">
      <alignment horizontal="centerContinuous" vertical="center"/>
      <protection hidden="1"/>
    </xf>
    <xf numFmtId="0" fontId="9" fillId="8" borderId="6" xfId="0" applyFont="1" applyFill="1" applyBorder="1" applyAlignment="1" applyProtection="1">
      <alignment horizontal="center" vertical="center"/>
      <protection hidden="1"/>
    </xf>
    <xf numFmtId="0" fontId="11" fillId="8" borderId="7" xfId="0" applyFont="1" applyFill="1" applyBorder="1" applyAlignment="1" applyProtection="1">
      <alignment horizontal="centerContinuous" vertical="center"/>
      <protection hidden="1"/>
    </xf>
    <xf numFmtId="0" fontId="11" fillId="8" borderId="6" xfId="0" applyFont="1" applyFill="1" applyBorder="1" applyAlignment="1" applyProtection="1">
      <alignment horizontal="centerContinuous" vertical="center"/>
      <protection hidden="1"/>
    </xf>
    <xf numFmtId="0" fontId="11" fillId="6" borderId="6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wrapText="1"/>
      <protection hidden="1"/>
    </xf>
    <xf numFmtId="0" fontId="15" fillId="0" borderId="0" xfId="0" applyFont="1" applyFill="1" applyProtection="1">
      <protection hidden="1"/>
    </xf>
    <xf numFmtId="0" fontId="2" fillId="8" borderId="8" xfId="0" applyFont="1" applyFill="1" applyBorder="1" applyAlignment="1" applyProtection="1">
      <alignment horizontal="center" wrapText="1"/>
      <protection locked="0"/>
    </xf>
    <xf numFmtId="0" fontId="2" fillId="8" borderId="8" xfId="0" applyFont="1" applyFill="1" applyBorder="1" applyAlignment="1" applyProtection="1">
      <alignment wrapText="1"/>
      <protection hidden="1"/>
    </xf>
    <xf numFmtId="167" fontId="2" fillId="8" borderId="9" xfId="0" applyNumberFormat="1" applyFont="1" applyFill="1" applyBorder="1" applyAlignment="1" applyProtection="1">
      <alignment horizontal="left" wrapText="1"/>
      <protection locked="0"/>
    </xf>
    <xf numFmtId="0" fontId="2" fillId="8" borderId="9" xfId="0" applyFont="1" applyFill="1" applyBorder="1" applyAlignment="1" applyProtection="1">
      <alignment horizontal="center" wrapText="1"/>
      <protection locked="0"/>
    </xf>
    <xf numFmtId="167" fontId="13" fillId="8" borderId="8" xfId="3" applyNumberFormat="1" applyFont="1" applyFill="1" applyBorder="1" applyAlignment="1" applyProtection="1">
      <alignment horizontal="right" wrapText="1"/>
    </xf>
    <xf numFmtId="3" fontId="2" fillId="9" borderId="9" xfId="0" applyNumberFormat="1" applyFont="1" applyFill="1" applyBorder="1" applyAlignment="1" applyProtection="1">
      <alignment horizontal="center" wrapText="1"/>
    </xf>
    <xf numFmtId="167" fontId="13" fillId="9" borderId="8" xfId="1" applyNumberFormat="1" applyFont="1" applyFill="1" applyBorder="1" applyAlignment="1" applyProtection="1">
      <alignment horizontal="right" wrapText="1"/>
    </xf>
    <xf numFmtId="0" fontId="2" fillId="8" borderId="6" xfId="0" applyFont="1" applyFill="1" applyBorder="1" applyProtection="1">
      <protection locked="0"/>
    </xf>
    <xf numFmtId="0" fontId="2" fillId="6" borderId="6" xfId="0" applyFont="1" applyFill="1" applyBorder="1" applyProtection="1">
      <protection locked="0"/>
    </xf>
    <xf numFmtId="0" fontId="11" fillId="7" borderId="7" xfId="0" applyFont="1" applyFill="1" applyBorder="1" applyAlignment="1" applyProtection="1">
      <alignment horizontal="center" vertical="center"/>
      <protection hidden="1"/>
    </xf>
    <xf numFmtId="0" fontId="11" fillId="7" borderId="7" xfId="0" applyFont="1" applyFill="1" applyBorder="1" applyAlignment="1" applyProtection="1">
      <alignment horizontal="left" vertical="center"/>
      <protection hidden="1"/>
    </xf>
    <xf numFmtId="0" fontId="11" fillId="7" borderId="6" xfId="0" applyFont="1" applyFill="1" applyBorder="1" applyAlignment="1" applyProtection="1">
      <alignment horizontal="center" vertical="center"/>
      <protection hidden="1"/>
    </xf>
    <xf numFmtId="0" fontId="11" fillId="8" borderId="6" xfId="0" applyFont="1" applyFill="1" applyBorder="1" applyAlignment="1" applyProtection="1">
      <alignment horizontal="center" vertical="center"/>
      <protection hidden="1"/>
    </xf>
    <xf numFmtId="0" fontId="11" fillId="8" borderId="7" xfId="0" applyFont="1" applyFill="1" applyBorder="1" applyAlignment="1" applyProtection="1">
      <alignment horizontal="center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/>
      <protection locked="0"/>
    </xf>
    <xf numFmtId="0" fontId="9" fillId="7" borderId="6" xfId="0" applyFont="1" applyFill="1" applyBorder="1" applyAlignment="1" applyProtection="1">
      <alignment horizontal="left" vertical="center"/>
      <protection hidden="1"/>
    </xf>
    <xf numFmtId="0" fontId="9" fillId="8" borderId="6" xfId="0" applyFont="1" applyFill="1" applyBorder="1" applyAlignment="1" applyProtection="1">
      <alignment horizontal="left" vertical="center"/>
      <protection hidden="1"/>
    </xf>
    <xf numFmtId="0" fontId="18" fillId="12" borderId="11" xfId="0" applyFont="1" applyFill="1" applyBorder="1" applyAlignment="1">
      <alignment vertical="center"/>
    </xf>
    <xf numFmtId="0" fontId="18" fillId="12" borderId="0" xfId="0" applyFont="1" applyFill="1" applyBorder="1" applyAlignment="1">
      <alignment vertical="center"/>
    </xf>
    <xf numFmtId="0" fontId="19" fillId="0" borderId="0" xfId="0" applyFont="1"/>
    <xf numFmtId="0" fontId="18" fillId="12" borderId="12" xfId="4" applyFont="1" applyFill="1" applyBorder="1" applyAlignment="1">
      <alignment horizontal="left" vertical="center"/>
    </xf>
    <xf numFmtId="0" fontId="18" fillId="12" borderId="13" xfId="4" applyFont="1" applyFill="1" applyBorder="1" applyAlignment="1">
      <alignment horizontal="center" vertical="center"/>
    </xf>
    <xf numFmtId="0" fontId="18" fillId="12" borderId="14" xfId="4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left" vertical="center" wrapText="1"/>
    </xf>
    <xf numFmtId="0" fontId="18" fillId="12" borderId="11" xfId="0" applyFont="1" applyFill="1" applyBorder="1" applyAlignment="1">
      <alignment horizontal="center" vertical="center" wrapText="1"/>
    </xf>
    <xf numFmtId="0" fontId="19" fillId="12" borderId="0" xfId="0" applyFont="1" applyFill="1"/>
    <xf numFmtId="2" fontId="20" fillId="13" borderId="16" xfId="0" applyNumberFormat="1" applyFont="1" applyFill="1" applyBorder="1" applyAlignment="1">
      <alignment horizontal="center" vertical="center" wrapText="1"/>
    </xf>
    <xf numFmtId="2" fontId="20" fillId="13" borderId="0" xfId="0" applyNumberFormat="1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20" fillId="13" borderId="16" xfId="5" applyFont="1" applyFill="1" applyBorder="1" applyAlignment="1">
      <alignment horizontal="center" vertical="center" wrapText="1"/>
    </xf>
    <xf numFmtId="0" fontId="20" fillId="13" borderId="16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5" applyFont="1" applyFill="1" applyBorder="1" applyAlignment="1">
      <alignment horizontal="center" vertical="center" wrapText="1"/>
    </xf>
    <xf numFmtId="0" fontId="20" fillId="13" borderId="20" xfId="5" applyFont="1" applyFill="1" applyBorder="1" applyAlignment="1">
      <alignment horizontal="center" vertical="center" wrapText="1"/>
    </xf>
    <xf numFmtId="0" fontId="20" fillId="13" borderId="0" xfId="0" applyFont="1" applyFill="1"/>
    <xf numFmtId="0" fontId="21" fillId="0" borderId="0" xfId="0" applyFont="1"/>
    <xf numFmtId="0" fontId="22" fillId="0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168" fontId="22" fillId="0" borderId="0" xfId="0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169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vertical="top"/>
    </xf>
    <xf numFmtId="0" fontId="19" fillId="0" borderId="0" xfId="0" applyFont="1" applyFill="1" applyBorder="1"/>
    <xf numFmtId="9" fontId="19" fillId="0" borderId="0" xfId="0" applyNumberFormat="1" applyFont="1"/>
    <xf numFmtId="0" fontId="19" fillId="14" borderId="0" xfId="0" applyFont="1" applyFill="1"/>
    <xf numFmtId="0" fontId="19" fillId="0" borderId="0" xfId="0" applyFont="1" applyFill="1" applyAlignment="1">
      <alignment horizontal="left" vertical="center"/>
    </xf>
    <xf numFmtId="0" fontId="22" fillId="0" borderId="0" xfId="0" applyFont="1" applyFill="1" applyBorder="1"/>
    <xf numFmtId="0" fontId="19" fillId="0" borderId="0" xfId="0" applyFont="1" applyFill="1" applyBorder="1" applyAlignment="1">
      <alignment horizontal="left"/>
    </xf>
    <xf numFmtId="168" fontId="19" fillId="0" borderId="0" xfId="0" applyNumberFormat="1" applyFont="1" applyFill="1" applyBorder="1" applyAlignment="1">
      <alignment horizontal="left"/>
    </xf>
    <xf numFmtId="0" fontId="19" fillId="1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19" fillId="0" borderId="0" xfId="0" applyFont="1" applyBorder="1"/>
    <xf numFmtId="0" fontId="0" fillId="0" borderId="0" xfId="0" applyAlignment="1">
      <alignment horizontal="left"/>
    </xf>
    <xf numFmtId="0" fontId="11" fillId="8" borderId="4" xfId="0" applyFont="1" applyFill="1" applyBorder="1" applyAlignment="1" applyProtection="1">
      <alignment horizontal="center" vertical="center"/>
      <protection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0" fontId="11" fillId="7" borderId="3" xfId="0" applyFont="1" applyFill="1" applyBorder="1" applyAlignment="1" applyProtection="1">
      <alignment horizontal="center" vertical="center"/>
      <protection hidden="1"/>
    </xf>
    <xf numFmtId="0" fontId="11" fillId="7" borderId="4" xfId="0" applyFont="1" applyFill="1" applyBorder="1" applyAlignment="1" applyProtection="1">
      <alignment horizontal="center" vertical="center"/>
      <protection hidden="1"/>
    </xf>
    <xf numFmtId="0" fontId="11" fillId="7" borderId="5" xfId="0" applyFont="1" applyFill="1" applyBorder="1" applyAlignment="1" applyProtection="1">
      <alignment horizontal="center" vertical="center"/>
      <protection hidden="1"/>
    </xf>
    <xf numFmtId="0" fontId="11" fillId="8" borderId="3" xfId="0" applyFont="1" applyFill="1" applyBorder="1" applyAlignment="1" applyProtection="1">
      <alignment horizontal="center" vertical="center"/>
      <protection hidden="1"/>
    </xf>
    <xf numFmtId="0" fontId="19" fillId="16" borderId="0" xfId="0" applyFont="1" applyFill="1" applyAlignment="1">
      <alignment horizontal="center"/>
    </xf>
  </cellXfs>
  <cellStyles count="6">
    <cellStyle name="Accent2" xfId="5" builtinId="33"/>
    <cellStyle name="Calculation" xfId="4" builtinId="22"/>
    <cellStyle name="Comma" xfId="1" builtinId="3"/>
    <cellStyle name="Comma 136" xfId="3"/>
    <cellStyle name="Hyperlink" xfId="2" builtinId="8"/>
    <cellStyle name="Normal" xfId="0" builtinId="0"/>
  </cellStyles>
  <dxfs count="163"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ill>
        <patternFill>
          <bgColor rgb="FFCA1936"/>
        </patternFill>
      </fill>
    </dxf>
    <dxf>
      <font>
        <b/>
        <i val="0"/>
        <color rgb="FF008000"/>
      </font>
    </dxf>
    <dxf>
      <font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C4C997-32CD-4EE3-903B-0034DE3FBCB9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&lt;&lt;Sales per Brand, Line and Subline&gt;&gt;</a:t>
          </a:r>
        </a:p>
        <a:p>
          <a:r>
            <a:rPr lang="en-US" sz="1600" b="1" baseline="0">
              <a:solidFill>
                <a:srgbClr val="C00000"/>
              </a:solidFill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74DEF8-9323-441E-8517-97F740903213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Shootings &amp; Films</a:t>
          </a:r>
        </a:p>
        <a:p>
          <a:r>
            <a:rPr lang="en-US" sz="1600" b="1" baseline="0">
              <a:solidFill>
                <a:srgbClr val="C00000"/>
              </a:solidFill>
            </a:rPr>
            <a:t>PRODUCT DEVELOPMENT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4F307-000C-4ED6-B0BA-ACB1CF3F328D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Product Design</a:t>
          </a:r>
        </a:p>
        <a:p>
          <a:r>
            <a:rPr lang="en-US" sz="1600" b="1" baseline="0">
              <a:solidFill>
                <a:srgbClr val="C00000"/>
              </a:solidFill>
            </a:rPr>
            <a:t>PRODUCT DEVELOPMENT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BB20DB-BDA3-429D-BF30-4869DEA857AB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Events</a:t>
          </a:r>
        </a:p>
        <a:p>
          <a:r>
            <a:rPr lang="en-US" sz="1600" b="1" baseline="0">
              <a:solidFill>
                <a:srgbClr val="C00000"/>
              </a:solidFill>
            </a:rPr>
            <a:t>COMMON 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D206D-8378-49AD-9268-A922BFED7BE4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Test &amp; Surveys</a:t>
          </a:r>
        </a:p>
        <a:p>
          <a:r>
            <a:rPr lang="en-US" sz="1600" b="1" baseline="0">
              <a:solidFill>
                <a:srgbClr val="C00000"/>
              </a:solidFill>
            </a:rPr>
            <a:t>COMMON TEMPLATE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511B41-9F6B-417A-BE72-9D203C9CD186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Point of Sale</a:t>
          </a:r>
        </a:p>
        <a:p>
          <a:r>
            <a:rPr lang="en-US" sz="1600" b="1" baseline="0">
              <a:solidFill>
                <a:srgbClr val="C00000"/>
              </a:solidFill>
            </a:rPr>
            <a:t>POS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694A2E-D0D0-43FA-98DC-6E0FCE88AAFA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SGA Travel and Expenses</a:t>
          </a:r>
        </a:p>
        <a:p>
          <a:r>
            <a:rPr lang="en-US" sz="1600" b="1" baseline="0">
              <a:solidFill>
                <a:srgbClr val="C00000"/>
              </a:solidFill>
            </a:rPr>
            <a:t>COMMON TEMPLATE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8A028F-2DC3-41EA-BC00-1448CF3A235D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External Personnel &amp; Consulting</a:t>
          </a:r>
        </a:p>
        <a:p>
          <a:r>
            <a:rPr lang="en-US" sz="1600" b="1" baseline="0">
              <a:solidFill>
                <a:srgbClr val="C00000"/>
              </a:solidFill>
            </a:rPr>
            <a:t>COMMON TEMPLATE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3225D6-25E7-4A8A-91EA-1839622F588C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SGA Others</a:t>
          </a:r>
        </a:p>
        <a:p>
          <a:r>
            <a:rPr lang="en-US" sz="1600" b="1" baseline="0">
              <a:solidFill>
                <a:srgbClr val="C00000"/>
              </a:solidFill>
            </a:rPr>
            <a:t>COMMON TEMPLATE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85D259-ACFB-4C0E-8E50-A1BF59D6F11F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Material Design</a:t>
          </a:r>
        </a:p>
        <a:p>
          <a:r>
            <a:rPr lang="en-US" sz="1600" b="1" baseline="0">
              <a:solidFill>
                <a:srgbClr val="C00000"/>
              </a:solidFill>
            </a:rPr>
            <a:t>COMMUNICATION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4BE1F6-32E6-49F8-8E87-C3ECFD6EDFB0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Retail Dev</a:t>
          </a:r>
        </a:p>
        <a:p>
          <a:r>
            <a:rPr lang="en-US" sz="1600" b="1" baseline="0">
              <a:solidFill>
                <a:srgbClr val="C00000"/>
              </a:solidFill>
            </a:rPr>
            <a:t>RETAIL DEVELOPMENT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8EBC18-C5C1-401C-80C9-E7ED2E05E5E5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&lt;&lt;Sales per Key Account&gt;&gt;</a:t>
          </a:r>
        </a:p>
        <a:p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732E5-A968-49DF-8A78-DB5BABC8A9D8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&lt;&lt;Returns, Rebates, YEB Quanti, Cash Discount&gt;&gt;</a:t>
          </a:r>
        </a:p>
        <a:p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93E594-337A-4C5D-B725-726425833354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&lt;&lt;YEB Quali, YEB Perm. Merch. Rental, Listing Fees&gt;&gt;</a:t>
          </a:r>
        </a:p>
        <a:p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567AA-9CB1-4FDE-98CB-B51BACC996A9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&lt;&lt;Trade Partnerships Coops&gt;&gt;</a:t>
          </a:r>
        </a:p>
        <a:p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B127A1-A458-4651-AB19-4913FC5B0097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&lt;&lt;Other&gt;&gt;</a:t>
          </a:r>
        </a:p>
        <a:p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Commercial Conditions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A0CD9-D725-4136-B4B2-77D43BB16C20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Media</a:t>
          </a:r>
        </a:p>
        <a:p>
          <a:r>
            <a:rPr lang="en-US" sz="1600" b="1" baseline="0">
              <a:solidFill>
                <a:srgbClr val="C00000"/>
              </a:solidFill>
            </a:rPr>
            <a:t>MEDIA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E8BFD8-AAFF-479F-8C5B-27E70143AFB6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Point of Sale Material</a:t>
          </a:r>
        </a:p>
        <a:p>
          <a:r>
            <a:rPr lang="en-US" sz="1600" b="1" baseline="0">
              <a:solidFill>
                <a:srgbClr val="C00000"/>
              </a:solidFill>
            </a:rPr>
            <a:t>POSM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23089</xdr:colOff>
      <xdr:row>2</xdr:row>
      <xdr:rowOff>91440</xdr:rowOff>
    </xdr:from>
    <xdr:to>
      <xdr:col>8</xdr:col>
      <xdr:colOff>57806</xdr:colOff>
      <xdr:row>7</xdr:row>
      <xdr:rowOff>82673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6E0444-94E5-424B-BBDB-ABE6FFEF26C9}"/>
            </a:ext>
          </a:extLst>
        </xdr:cNvPr>
        <xdr:cNvSpPr txBox="1"/>
      </xdr:nvSpPr>
      <xdr:spPr>
        <a:xfrm>
          <a:off x="3671164" y="377190"/>
          <a:ext cx="5930692" cy="7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baseline="0">
              <a:solidFill>
                <a:srgbClr val="C00000"/>
              </a:solidFill>
            </a:rPr>
            <a:t>Beauty Consultant</a:t>
          </a:r>
        </a:p>
        <a:p>
          <a:r>
            <a:rPr lang="en-US" sz="1600" b="1" baseline="0">
              <a:solidFill>
                <a:srgbClr val="C00000"/>
              </a:solidFill>
            </a:rPr>
            <a:t>BEAUTY CONSULTANT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xcel\PARAM\MYCOV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christophe.castan/Documents/ZBB%20Assets/Aurora%20Budget/ZBB%20Budget%20Tool%20-%20Final_v1%207%20_%20Dem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_ListeControles"/>
      <sheetName val="SIG_LANGUE"/>
      <sheetName val="SIG_VOCABLE"/>
      <sheetName val="MYCOVER"/>
      <sheetName val="SIG_VOCENT"/>
      <sheetName val="MYCOVER (Header)"/>
    </sheetNames>
    <sheetDataSet>
      <sheetData sheetId="0" refreshError="1"/>
      <sheetData sheetId="1" refreshError="1">
        <row r="2">
          <cell r="A2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BAM"/>
      <sheetName val="Export_Setting"/>
      <sheetName val="M_Office_Eq_Mach_Maint"/>
      <sheetName val="M_Other_Mkt"/>
      <sheetName val="S_Demand_Activation"/>
      <sheetName val="Provision_LumpSum"/>
      <sheetName val="Supply_Chain_Losses_LumpSum"/>
      <sheetName val="Taxes_LumpSum"/>
      <sheetName val="Variable_Comp_LumpSum"/>
      <sheetName val="PNS_Facility_Benefits_PxQ"/>
      <sheetName val="PNS_Temps_Non_Payroll_PxQ"/>
      <sheetName val="PNS_Mobility_PxQ"/>
      <sheetName val="PNS_Recruiting_PxQ"/>
      <sheetName val="PNS_Individual_Benefits_PxQ"/>
      <sheetName val="PNS_PPE_Uniforms_PxQ"/>
      <sheetName val="PNS_Training"/>
      <sheetName val="People_NS_LumpSum"/>
      <sheetName val="F_Consultant"/>
      <sheetName val="F_Audit_Financial"/>
      <sheetName val="F_Insurance"/>
      <sheetName val="F_Investment_Banking"/>
      <sheetName val="I_Donations"/>
      <sheetName val="I_Industry_Association"/>
      <sheetName val="I_Subscriptions"/>
      <sheetName val="I_Corporate_Spons"/>
      <sheetName val="I_Corp_Affairs_Fees"/>
      <sheetName val="I_Int_Ext_Commun"/>
      <sheetName val="I_Corporate_Events"/>
      <sheetName val="I_Internal_Events_PxQ"/>
      <sheetName val="LR_Other"/>
      <sheetName val="LR_Lease_of_Equipment"/>
      <sheetName val="LR_Lease_of_Real_Estate"/>
      <sheetName val="LR_Lease_of_Vehicles_PxQ"/>
      <sheetName val="Lease_Rentals_LumpSum"/>
      <sheetName val="L_Outside_Counsel_Fees"/>
      <sheetName val="LS_3rd_Party_Wh"/>
      <sheetName val="LS_LR_of_Equipment"/>
      <sheetName val="LS_MaterilH_and_Storage_Eqip"/>
      <sheetName val="M_3rd_Party_Labor"/>
      <sheetName val="M_Buildings_Facilities_Maint"/>
      <sheetName val="M_Industrial_Equipm_Maint"/>
      <sheetName val="M_Liquid"/>
      <sheetName val="M_Brand_Promotion"/>
      <sheetName val="M_Market_Research"/>
      <sheetName val="M_Ag_Fee_Expenses"/>
      <sheetName val="M_Production"/>
      <sheetName val="M_Brand_Events"/>
      <sheetName val="M_Sponsorships"/>
      <sheetName val="M_Media_Buying"/>
      <sheetName val="S_Sales_Event"/>
      <sheetName val="S_Cleaning_Gardening"/>
      <sheetName val="S_Laboratory_Other"/>
      <sheetName val="S_Recycling_Waste"/>
      <sheetName val="S_Security"/>
      <sheetName val="S_Admin_Support"/>
      <sheetName val="T_Security"/>
      <sheetName val="T_Workplace"/>
      <sheetName val="T_Telecom_Services"/>
      <sheetName val="T_Datacenter"/>
      <sheetName val="T_Appl_Support"/>
      <sheetName val="T_Appl_Licenses_Maint"/>
      <sheetName val="T_Outbound_Transport"/>
      <sheetName val="T_LR_of_Transp_Fleet"/>
      <sheetName val="T_and_E_All"/>
      <sheetName val="T_and_E_Airfare"/>
      <sheetName val="T_Property"/>
      <sheetName val="T_PPE"/>
      <sheetName val="U_Water_Electr_Gas"/>
      <sheetName val="M_Prod_Supplies_PxQ"/>
      <sheetName val="M_Comm_Eq_and_Mach_Maint_PxQ"/>
      <sheetName val="S_Trade_Mkt_CM_CRM_PxQ"/>
      <sheetName val="S_Merchandisers_PxQ"/>
      <sheetName val="T_Mobile_Services_PxQ"/>
      <sheetName val="U_Postage_Courier_PxQ"/>
      <sheetName val="U_Office_Supplies_PxQ"/>
      <sheetName val="U_Fuel_PxQ"/>
      <sheetName val="Fees_LumpSum"/>
      <sheetName val="Institutional_LumpSum"/>
      <sheetName val="LeaseRentals_LumpSum"/>
      <sheetName val="Legal_LumpSum"/>
      <sheetName val="Logistics_Support_LumpSum"/>
      <sheetName val="Maintenance_LumpSum"/>
      <sheetName val="Marketing_LumpSum"/>
      <sheetName val="Services_LumpSum"/>
      <sheetName val="Sales_LumpSum"/>
      <sheetName val="Technology_LumpSum"/>
      <sheetName val="Transport_LumpSum"/>
      <sheetName val="Travel_Entert_LumpSum"/>
      <sheetName val="Accounts_Lists"/>
      <sheetName val="Currency"/>
      <sheetName val="Login_List"/>
      <sheetName val="MasterData"/>
      <sheetName val="Filtered_MD"/>
      <sheetName val="Budget_Owner_List"/>
      <sheetName val="db_export_Settings"/>
      <sheetName val="P_Contractors_List"/>
      <sheetName val="P_Events_List"/>
      <sheetName val="P_Company_Vehicle_List"/>
      <sheetName val="P_Facility_List"/>
      <sheetName val="P_Travel_Lists"/>
      <sheetName val="P_Procurement"/>
      <sheetName val="Summary_R"/>
      <sheetName val="Metrics"/>
      <sheetName val="Enable Macro"/>
      <sheetName val="Drop_Down_Lists"/>
      <sheetName val="Subpackages_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showGridLines="0" zoomScale="90" zoomScaleNormal="90" workbookViewId="0">
      <selection activeCell="I3" sqref="I3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2" width="19.42578125" style="1" customWidth="1"/>
    <col min="13" max="13" width="14.7109375" style="1" customWidth="1"/>
    <col min="14" max="14" width="22" style="1" customWidth="1"/>
    <col min="15" max="15" width="21.7109375" style="1" customWidth="1"/>
    <col min="16" max="16" width="13.7109375" style="1" customWidth="1"/>
    <col min="17" max="17" width="16.5703125" style="1" bestFit="1" customWidth="1"/>
    <col min="18" max="18" width="1.7109375" style="1" customWidth="1"/>
    <col min="19" max="19" width="8.7109375" style="3" customWidth="1"/>
    <col min="20" max="20" width="8" style="3" customWidth="1"/>
    <col min="21" max="21" width="9" style="3" customWidth="1"/>
    <col min="22" max="26" width="9.42578125" style="3" customWidth="1"/>
    <col min="27" max="27" width="13.28515625" style="3" customWidth="1"/>
    <col min="28" max="28" width="8.28515625" style="3" customWidth="1"/>
    <col min="29" max="29" width="16.28515625" style="3" customWidth="1"/>
    <col min="30" max="30" width="22" style="3" bestFit="1" customWidth="1"/>
    <col min="31" max="31" width="21.7109375" style="3" bestFit="1" customWidth="1"/>
    <col min="32" max="32" width="13" style="3" bestFit="1" customWidth="1"/>
    <col min="33" max="33" width="16" style="3" bestFit="1" customWidth="1"/>
    <col min="34" max="34" width="13.42578125" style="3" customWidth="1"/>
    <col min="35" max="37" width="9.28515625" style="3" customWidth="1"/>
    <col min="38" max="40" width="9.28515625" style="1" customWidth="1"/>
    <col min="41" max="16384" width="9.28515625" style="1"/>
  </cols>
  <sheetData>
    <row r="1" spans="1:39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P1" s="2">
        <f>SUMIF($B:$B,"TS",P:P)</f>
        <v>0</v>
      </c>
      <c r="S1" s="1"/>
      <c r="T1" s="1"/>
      <c r="U1" s="1"/>
      <c r="V1" s="1"/>
      <c r="W1" s="1"/>
      <c r="X1" s="1"/>
      <c r="Y1" s="1"/>
      <c r="Z1" s="1"/>
      <c r="AM1" s="1" t="s">
        <v>2</v>
      </c>
    </row>
    <row r="2" spans="1:39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3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4" t="s">
        <v>8</v>
      </c>
      <c r="AJ2" s="4" t="s">
        <v>8</v>
      </c>
      <c r="AK2" s="4" t="s">
        <v>8</v>
      </c>
    </row>
    <row r="3" spans="1:39" ht="11.25" x14ac:dyDescent="0.2">
      <c r="A3" s="1" t="s">
        <v>0</v>
      </c>
      <c r="B3" s="1">
        <f>COLUMN(AK14)</f>
        <v>37</v>
      </c>
      <c r="I3" s="1" t="s">
        <v>198</v>
      </c>
      <c r="N3" s="2">
        <v>0</v>
      </c>
      <c r="O3" s="1" t="s">
        <v>9</v>
      </c>
      <c r="P3" s="2">
        <f>SUM(P15:P1048576)</f>
        <v>0</v>
      </c>
      <c r="Q3" s="1" t="s">
        <v>10</v>
      </c>
      <c r="R3" s="1" t="s">
        <v>11</v>
      </c>
      <c r="AI3" s="3" t="s">
        <v>12</v>
      </c>
      <c r="AJ3" s="3">
        <f ca="1">ROW(OFFSET(AK14,1,0))</f>
        <v>15</v>
      </c>
    </row>
    <row r="4" spans="1:39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9"/>
      <c r="O4" s="9"/>
      <c r="P4" s="9"/>
      <c r="Q4" s="9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3" t="s">
        <v>14</v>
      </c>
      <c r="AJ4" s="3">
        <f>COUNTA(AK:AK)-COUNTA(AK1:AK14)+ROW(AK14)</f>
        <v>15</v>
      </c>
    </row>
    <row r="5" spans="1:39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9"/>
      <c r="O5" s="9"/>
      <c r="P5" s="9"/>
      <c r="Q5" s="9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3" t="s">
        <v>15</v>
      </c>
      <c r="AJ5" s="13">
        <f>IF(MAX(AK:AK)=0,ROW(AK14)+1,MAX(AK:AK))</f>
        <v>15</v>
      </c>
    </row>
    <row r="6" spans="1:39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7"/>
      <c r="O6" s="17"/>
      <c r="P6" s="17"/>
      <c r="Q6" s="17"/>
      <c r="R6" s="15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3" t="s">
        <v>16</v>
      </c>
      <c r="AJ6" s="19">
        <f>MATCH("Show",3:3,0)-1</f>
        <v>17</v>
      </c>
      <c r="AK6" s="13"/>
    </row>
    <row r="7" spans="1:39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3"/>
      <c r="O7" s="23"/>
      <c r="P7" s="23"/>
      <c r="Q7" s="23"/>
      <c r="R7" s="23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5"/>
    </row>
    <row r="8" spans="1:39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9"/>
      <c r="O8" s="9"/>
      <c r="P8" s="9"/>
      <c r="Q8" s="9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9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9"/>
      <c r="O9" s="9"/>
      <c r="P9" s="9"/>
      <c r="Q9" s="9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9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9"/>
      <c r="O10" s="9"/>
      <c r="P10" s="31"/>
      <c r="Q10" s="31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9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9"/>
      <c r="O11" s="9"/>
      <c r="P11" s="9"/>
      <c r="Q11" s="9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9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8"/>
      <c r="N12" s="36"/>
      <c r="O12" s="36"/>
      <c r="P12" s="36"/>
      <c r="Q12" s="36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37" t="e">
        <f>IF(Total_F_Consultant=0,-1,SUM(AH15:AH1048576))</f>
        <v>#NAME?</v>
      </c>
    </row>
    <row r="13" spans="1:39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 t="s">
        <v>20</v>
      </c>
      <c r="N13" s="120"/>
      <c r="O13" s="120"/>
      <c r="P13" s="121"/>
      <c r="Q13" s="40" t="s">
        <v>21</v>
      </c>
      <c r="R13" s="39"/>
      <c r="S13" s="122" t="s">
        <v>18</v>
      </c>
      <c r="T13" s="117"/>
      <c r="U13" s="117"/>
      <c r="V13" s="117"/>
      <c r="W13" s="117"/>
      <c r="X13" s="117"/>
      <c r="Y13" s="119" t="s">
        <v>19</v>
      </c>
      <c r="Z13" s="120"/>
      <c r="AA13" s="120"/>
      <c r="AB13" s="120"/>
      <c r="AC13" s="117" t="s">
        <v>20</v>
      </c>
      <c r="AD13" s="117"/>
      <c r="AE13" s="117"/>
      <c r="AF13" s="118"/>
      <c r="AG13" s="41" t="s">
        <v>21</v>
      </c>
      <c r="AH13" s="42"/>
      <c r="AI13" s="4"/>
      <c r="AJ13" s="4"/>
      <c r="AK13" s="4"/>
    </row>
    <row r="14" spans="1:39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197</v>
      </c>
      <c r="J14" s="45" t="s">
        <v>161</v>
      </c>
      <c r="K14" s="45" t="s">
        <v>162</v>
      </c>
      <c r="L14" s="45" t="s">
        <v>163</v>
      </c>
      <c r="M14" s="46" t="s">
        <v>30</v>
      </c>
      <c r="N14" s="45" t="s">
        <v>31</v>
      </c>
      <c r="O14" s="45" t="s">
        <v>32</v>
      </c>
      <c r="P14" s="45" t="s">
        <v>33</v>
      </c>
      <c r="Q14" s="45" t="s">
        <v>34</v>
      </c>
      <c r="R14" s="10"/>
      <c r="S14" s="47" t="s">
        <v>22</v>
      </c>
      <c r="T14" s="47" t="s">
        <v>23</v>
      </c>
      <c r="U14" s="48" t="s">
        <v>24</v>
      </c>
      <c r="V14" s="47" t="s">
        <v>25</v>
      </c>
      <c r="W14" s="47" t="s">
        <v>26</v>
      </c>
      <c r="X14" s="73" t="s">
        <v>27</v>
      </c>
      <c r="Y14" s="45" t="s">
        <v>197</v>
      </c>
      <c r="Z14" s="45" t="s">
        <v>161</v>
      </c>
      <c r="AA14" s="45" t="s">
        <v>162</v>
      </c>
      <c r="AB14" s="45" t="s">
        <v>163</v>
      </c>
      <c r="AC14" s="50" t="s">
        <v>30</v>
      </c>
      <c r="AD14" s="49" t="s">
        <v>31</v>
      </c>
      <c r="AE14" s="49" t="s">
        <v>32</v>
      </c>
      <c r="AF14" s="49" t="s">
        <v>33</v>
      </c>
      <c r="AG14" s="49" t="s">
        <v>34</v>
      </c>
      <c r="AH14" s="51" t="s">
        <v>35</v>
      </c>
      <c r="AK14" s="3" t="s">
        <v>36</v>
      </c>
    </row>
    <row r="15" spans="1:39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4" t="s">
        <v>37</v>
      </c>
      <c r="N15" s="58">
        <v>0</v>
      </c>
      <c r="O15" s="59" t="s">
        <v>9</v>
      </c>
      <c r="P15" s="60">
        <v>0</v>
      </c>
      <c r="Q15" s="59" t="s">
        <v>10</v>
      </c>
      <c r="R15" s="10"/>
      <c r="S15" s="61" t="b">
        <f>ISBLANK(C15)</f>
        <v>1</v>
      </c>
      <c r="T15" s="61" t="b">
        <f>ISBLANK(D15)</f>
        <v>1</v>
      </c>
      <c r="U15" s="61" t="b">
        <f>ISBLANK(E15)</f>
        <v>1</v>
      </c>
      <c r="V15" s="61" t="b">
        <f>ISBLANK(F15)</f>
        <v>1</v>
      </c>
      <c r="W15" s="61" t="b">
        <f>ISBLANK(G15)</f>
        <v>1</v>
      </c>
      <c r="X15" s="61" t="b">
        <f t="shared" ref="X15:AD15" si="0">ISBLANK(H15)</f>
        <v>1</v>
      </c>
      <c r="Y15" s="61" t="b">
        <f t="shared" si="0"/>
        <v>1</v>
      </c>
      <c r="Z15" s="61" t="b">
        <f t="shared" si="0"/>
        <v>1</v>
      </c>
      <c r="AA15" s="61" t="b">
        <f t="shared" si="0"/>
        <v>1</v>
      </c>
      <c r="AB15" s="61" t="b">
        <f t="shared" si="0"/>
        <v>1</v>
      </c>
      <c r="AC15" s="61" t="b">
        <f t="shared" si="0"/>
        <v>0</v>
      </c>
      <c r="AD15" s="61" t="b">
        <f t="shared" si="0"/>
        <v>0</v>
      </c>
      <c r="AE15" s="61" t="b">
        <f t="shared" ref="AE15:AG15" si="1">ISBLANK(O15)</f>
        <v>0</v>
      </c>
      <c r="AF15" s="61" t="b">
        <f t="shared" si="1"/>
        <v>0</v>
      </c>
      <c r="AG15" s="61" t="b">
        <f t="shared" si="1"/>
        <v>0</v>
      </c>
      <c r="AH15" s="62">
        <f>COUNTIF(S15:AG15, TRUE)</f>
        <v>10</v>
      </c>
      <c r="AK15" s="3">
        <f>IF(ISERROR(IF(SUMPRODUCT((C$2:P$2="Input")*(C15:P15&lt;&gt;""))=0,0,ROW())),ROW(),IF(SUMPRODUCT((C$2:P$2="Input")*(C15:P15&lt;&gt;""))=0,0,ROW()))</f>
        <v>0</v>
      </c>
    </row>
    <row r="16" spans="1:39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</sheetData>
  <mergeCells count="6">
    <mergeCell ref="AC13:AF13"/>
    <mergeCell ref="C13:H13"/>
    <mergeCell ref="I13:L13"/>
    <mergeCell ref="M13:P13"/>
    <mergeCell ref="S13:X13"/>
    <mergeCell ref="Y13:AB13"/>
  </mergeCells>
  <conditionalFormatting sqref="C9">
    <cfRule type="expression" dxfId="162" priority="2">
      <formula>C9="In Progress"</formula>
    </cfRule>
    <cfRule type="expression" dxfId="161" priority="3">
      <formula>C9="No Budget"</formula>
    </cfRule>
    <cfRule type="expression" dxfId="160" priority="4">
      <formula>C9="Complete"</formula>
    </cfRule>
  </conditionalFormatting>
  <conditionalFormatting sqref="M15:N15">
    <cfRule type="expression" dxfId="159" priority="5">
      <formula>AC15=TRUE</formula>
    </cfRule>
  </conditionalFormatting>
  <conditionalFormatting sqref="C15:H15">
    <cfRule type="expression" dxfId="158" priority="27">
      <formula>S15=TRUE</formula>
    </cfRule>
  </conditionalFormatting>
  <conditionalFormatting sqref="I15:L15">
    <cfRule type="expression" dxfId="157" priority="1">
      <formula>Y15=TRUE</formula>
    </cfRule>
  </conditionalFormatting>
  <dataValidations count="2">
    <dataValidation type="list" operator="greaterThanOrEqual" showErrorMessage="1" sqref="M15">
      <formula1>Currency</formula1>
    </dataValidation>
    <dataValidation type="custom" operator="lessThan" allowBlank="1" showInputMessage="1" showErrorMessage="1" sqref="N15">
      <formula1>ISNUMBER(N15)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showGridLines="0" topLeftCell="B1" zoomScale="90" zoomScaleNormal="90" workbookViewId="0">
      <selection activeCell="K15" sqref="K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0" width="19.42578125" style="1" customWidth="1"/>
    <col min="11" max="11" width="22.42578125" style="1" customWidth="1"/>
    <col min="12" max="19" width="21.7109375" style="1" customWidth="1"/>
    <col min="20" max="20" width="19.7109375" style="1" customWidth="1"/>
    <col min="21" max="21" width="14.7109375" style="1" customWidth="1"/>
    <col min="22" max="22" width="22" style="1" customWidth="1"/>
    <col min="23" max="23" width="21.7109375" style="1" customWidth="1"/>
    <col min="24" max="24" width="13.7109375" style="1" customWidth="1"/>
    <col min="25" max="25" width="16.5703125" style="1" bestFit="1" customWidth="1"/>
    <col min="26" max="26" width="1.7109375" style="1" customWidth="1"/>
    <col min="27" max="27" width="8.7109375" style="3" customWidth="1"/>
    <col min="28" max="28" width="8" style="3" customWidth="1"/>
    <col min="29" max="29" width="9" style="3" customWidth="1"/>
    <col min="30" max="34" width="9.42578125" style="3" customWidth="1"/>
    <col min="35" max="37" width="13.28515625" style="3" customWidth="1"/>
    <col min="38" max="43" width="8.28515625" style="3" customWidth="1"/>
    <col min="44" max="44" width="6.42578125" style="3" customWidth="1"/>
    <col min="45" max="45" width="16.28515625" style="3" customWidth="1"/>
    <col min="46" max="46" width="22" style="3" bestFit="1" customWidth="1"/>
    <col min="47" max="47" width="21.7109375" style="3" bestFit="1" customWidth="1"/>
    <col min="48" max="48" width="13" style="3" bestFit="1" customWidth="1"/>
    <col min="49" max="49" width="16" style="3" bestFit="1" customWidth="1"/>
    <col min="50" max="50" width="13.42578125" style="3" customWidth="1"/>
    <col min="51" max="53" width="9.28515625" style="3" customWidth="1"/>
    <col min="54" max="56" width="9.28515625" style="1" customWidth="1"/>
    <col min="57" max="16384" width="9.28515625" style="1"/>
  </cols>
  <sheetData>
    <row r="1" spans="1:55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K1" s="1" t="s">
        <v>1</v>
      </c>
      <c r="L1" s="1">
        <v>16</v>
      </c>
      <c r="T1" s="1" t="s">
        <v>1</v>
      </c>
      <c r="X1" s="2">
        <f>SUMIF($B:$B,"TS",X:X)</f>
        <v>0</v>
      </c>
      <c r="AA1" s="1"/>
      <c r="AB1" s="1"/>
      <c r="AC1" s="1"/>
      <c r="AD1" s="1"/>
      <c r="AE1" s="1"/>
      <c r="AF1" s="1"/>
      <c r="AG1" s="1"/>
      <c r="AH1" s="1"/>
      <c r="BC1" s="1" t="s">
        <v>2</v>
      </c>
    </row>
    <row r="2" spans="1:55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6</v>
      </c>
      <c r="T2" s="1" t="s">
        <v>4</v>
      </c>
      <c r="U2" s="1" t="s">
        <v>5</v>
      </c>
      <c r="V2" s="1" t="s">
        <v>6</v>
      </c>
      <c r="W2" s="1" t="s">
        <v>5</v>
      </c>
      <c r="X2" s="1" t="s">
        <v>6</v>
      </c>
      <c r="Y2" s="1" t="s">
        <v>7</v>
      </c>
      <c r="Z2" s="1" t="s">
        <v>3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4" t="s">
        <v>8</v>
      </c>
      <c r="AZ2" s="4" t="s">
        <v>8</v>
      </c>
      <c r="BA2" s="4" t="s">
        <v>8</v>
      </c>
    </row>
    <row r="3" spans="1:55" ht="11.25" x14ac:dyDescent="0.2">
      <c r="A3" s="1" t="s">
        <v>0</v>
      </c>
      <c r="B3" s="1">
        <f>COLUMN(BA14)</f>
        <v>53</v>
      </c>
      <c r="H3" s="1" t="s">
        <v>667</v>
      </c>
      <c r="I3" s="1" t="s">
        <v>54</v>
      </c>
      <c r="J3" s="1" t="s">
        <v>55</v>
      </c>
      <c r="K3" s="1" t="s">
        <v>46</v>
      </c>
      <c r="L3" s="1" t="s">
        <v>56</v>
      </c>
      <c r="M3" s="1" t="s">
        <v>57</v>
      </c>
      <c r="O3" s="1" t="s">
        <v>58</v>
      </c>
      <c r="V3" s="2"/>
      <c r="W3" s="1" t="s">
        <v>9</v>
      </c>
      <c r="X3" s="2">
        <f>SUM(X15:X1048576)</f>
        <v>0</v>
      </c>
      <c r="Y3" s="1" t="s">
        <v>10</v>
      </c>
      <c r="Z3" s="1" t="s">
        <v>11</v>
      </c>
      <c r="AY3" s="3" t="s">
        <v>12</v>
      </c>
      <c r="AZ3" s="3">
        <f ca="1">ROW(OFFSET(BA14,1,0))</f>
        <v>15</v>
      </c>
    </row>
    <row r="4" spans="1:55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8"/>
      <c r="V4" s="9"/>
      <c r="W4" s="9"/>
      <c r="X4" s="9"/>
      <c r="Y4" s="9"/>
      <c r="Z4" s="10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3" t="s">
        <v>14</v>
      </c>
      <c r="AZ4" s="3">
        <f>COUNTA(BA:BA)-COUNTA(BA1:BA14)+ROW(BA14)</f>
        <v>15</v>
      </c>
    </row>
    <row r="5" spans="1:55" ht="11.25" x14ac:dyDescent="0.2">
      <c r="B5" s="10"/>
      <c r="C5" s="12"/>
      <c r="D5" s="7"/>
      <c r="E5" s="7"/>
      <c r="F5" s="7"/>
      <c r="G5" s="7"/>
      <c r="H5" s="7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8"/>
      <c r="V5" s="9"/>
      <c r="W5" s="9"/>
      <c r="X5" s="9"/>
      <c r="Y5" s="9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3" t="s">
        <v>15</v>
      </c>
      <c r="AZ5" s="13">
        <f>IF(MAX(BA:BA)=0,ROW(BA14)+1,MAX(BA:BA))</f>
        <v>15</v>
      </c>
    </row>
    <row r="6" spans="1:55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6"/>
      <c r="V6" s="17"/>
      <c r="W6" s="17"/>
      <c r="X6" s="17"/>
      <c r="Y6" s="17"/>
      <c r="Z6" s="15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3" t="s">
        <v>16</v>
      </c>
      <c r="AZ6" s="19">
        <f>MATCH("Show",3:3,0)-1</f>
        <v>25</v>
      </c>
      <c r="BA6" s="13"/>
    </row>
    <row r="7" spans="1:55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3"/>
      <c r="L7" s="23"/>
      <c r="M7" s="23"/>
      <c r="N7" s="23"/>
      <c r="O7" s="23"/>
      <c r="P7" s="23"/>
      <c r="Q7" s="23"/>
      <c r="R7" s="23"/>
      <c r="S7" s="23"/>
      <c r="T7" s="23"/>
      <c r="U7" s="22"/>
      <c r="V7" s="23"/>
      <c r="W7" s="23"/>
      <c r="X7" s="23"/>
      <c r="Y7" s="23"/>
      <c r="Z7" s="23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5"/>
      <c r="AZ7" s="25"/>
      <c r="BA7" s="25"/>
    </row>
    <row r="8" spans="1:55" ht="11.25" x14ac:dyDescent="0.2">
      <c r="B8" s="10"/>
      <c r="C8" s="7"/>
      <c r="D8" s="7"/>
      <c r="E8" s="7"/>
      <c r="F8" s="7"/>
      <c r="G8" s="7"/>
      <c r="H8" s="7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8"/>
      <c r="V8" s="9"/>
      <c r="W8" s="9"/>
      <c r="X8" s="9"/>
      <c r="Y8" s="9"/>
      <c r="Z8" s="10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5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8"/>
      <c r="V9" s="9"/>
      <c r="W9" s="9"/>
      <c r="X9" s="9"/>
      <c r="Y9" s="9"/>
      <c r="Z9" s="10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5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8"/>
      <c r="V10" s="9"/>
      <c r="W10" s="9"/>
      <c r="X10" s="31"/>
      <c r="Y10" s="31"/>
      <c r="Z10" s="10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5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8"/>
      <c r="V11" s="9"/>
      <c r="W11" s="9"/>
      <c r="X11" s="9"/>
      <c r="Y11" s="9"/>
      <c r="Z11" s="10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5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8"/>
      <c r="V12" s="36"/>
      <c r="W12" s="36"/>
      <c r="X12" s="36"/>
      <c r="Y12" s="36"/>
      <c r="Z12" s="10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37" t="e">
        <f>IF(Total_F_Consultant=0,-1,SUM(AX15:AX1048576))</f>
        <v>#NAME?</v>
      </c>
    </row>
    <row r="13" spans="1:55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1"/>
      <c r="U13" s="120" t="s">
        <v>20</v>
      </c>
      <c r="V13" s="120"/>
      <c r="W13" s="120"/>
      <c r="X13" s="121"/>
      <c r="Y13" s="40" t="s">
        <v>21</v>
      </c>
      <c r="Z13" s="39"/>
      <c r="AA13" s="122" t="s">
        <v>18</v>
      </c>
      <c r="AB13" s="117"/>
      <c r="AC13" s="117"/>
      <c r="AD13" s="117"/>
      <c r="AE13" s="117"/>
      <c r="AF13" s="117"/>
      <c r="AG13" s="119" t="s">
        <v>19</v>
      </c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1"/>
      <c r="AS13" s="117" t="s">
        <v>20</v>
      </c>
      <c r="AT13" s="117"/>
      <c r="AU13" s="117"/>
      <c r="AV13" s="118"/>
      <c r="AW13" s="41" t="s">
        <v>21</v>
      </c>
      <c r="AX13" s="42"/>
      <c r="AY13" s="4"/>
      <c r="AZ13" s="4"/>
      <c r="BA13" s="4"/>
    </row>
    <row r="14" spans="1:55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47</v>
      </c>
      <c r="J14" s="63" t="s">
        <v>48</v>
      </c>
      <c r="K14" s="63" t="s">
        <v>49</v>
      </c>
      <c r="L14" s="63" t="s">
        <v>50</v>
      </c>
      <c r="M14" s="63" t="s">
        <v>51</v>
      </c>
      <c r="N14" s="63" t="s">
        <v>52</v>
      </c>
      <c r="O14" s="63" t="s">
        <v>53</v>
      </c>
      <c r="P14" s="63" t="s">
        <v>59</v>
      </c>
      <c r="Q14" s="63" t="s">
        <v>60</v>
      </c>
      <c r="R14" s="63" t="s">
        <v>61</v>
      </c>
      <c r="S14" s="63" t="s">
        <v>63</v>
      </c>
      <c r="T14" s="63" t="s">
        <v>62</v>
      </c>
      <c r="U14" s="65" t="s">
        <v>30</v>
      </c>
      <c r="V14" s="63" t="s">
        <v>31</v>
      </c>
      <c r="W14" s="63" t="s">
        <v>32</v>
      </c>
      <c r="X14" s="63" t="s">
        <v>33</v>
      </c>
      <c r="Y14" s="63" t="s">
        <v>34</v>
      </c>
      <c r="Z14" s="70"/>
      <c r="AA14" s="48" t="s">
        <v>22</v>
      </c>
      <c r="AB14" s="48" t="s">
        <v>23</v>
      </c>
      <c r="AC14" s="48" t="s">
        <v>24</v>
      </c>
      <c r="AD14" s="48" t="s">
        <v>25</v>
      </c>
      <c r="AE14" s="48" t="s">
        <v>26</v>
      </c>
      <c r="AF14" s="48" t="s">
        <v>27</v>
      </c>
      <c r="AG14" s="63" t="s">
        <v>47</v>
      </c>
      <c r="AH14" s="63" t="s">
        <v>48</v>
      </c>
      <c r="AI14" s="63" t="s">
        <v>49</v>
      </c>
      <c r="AJ14" s="63" t="s">
        <v>50</v>
      </c>
      <c r="AK14" s="63" t="s">
        <v>51</v>
      </c>
      <c r="AL14" s="63" t="s">
        <v>52</v>
      </c>
      <c r="AM14" s="63" t="s">
        <v>53</v>
      </c>
      <c r="AN14" s="63" t="s">
        <v>59</v>
      </c>
      <c r="AO14" s="63" t="s">
        <v>60</v>
      </c>
      <c r="AP14" s="63" t="s">
        <v>61</v>
      </c>
      <c r="AQ14" s="63" t="s">
        <v>63</v>
      </c>
      <c r="AR14" s="63" t="s">
        <v>62</v>
      </c>
      <c r="AS14" s="66" t="s">
        <v>30</v>
      </c>
      <c r="AT14" s="67" t="s">
        <v>31</v>
      </c>
      <c r="AU14" s="67" t="s">
        <v>32</v>
      </c>
      <c r="AV14" s="67" t="s">
        <v>33</v>
      </c>
      <c r="AW14" s="67" t="s">
        <v>34</v>
      </c>
      <c r="AX14" s="68" t="s">
        <v>35</v>
      </c>
      <c r="AY14" s="71"/>
      <c r="AZ14" s="71"/>
      <c r="BA14" s="71" t="s">
        <v>36</v>
      </c>
    </row>
    <row r="15" spans="1:55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>
        <f>+Q15*R15</f>
        <v>0</v>
      </c>
      <c r="T15" s="55"/>
      <c r="U15" s="54" t="s">
        <v>37</v>
      </c>
      <c r="V15" s="58">
        <f>T15+S15</f>
        <v>0</v>
      </c>
      <c r="W15" s="59" t="s">
        <v>9</v>
      </c>
      <c r="X15" s="60">
        <v>0</v>
      </c>
      <c r="Y15" s="59" t="s">
        <v>10</v>
      </c>
      <c r="Z15" s="10"/>
      <c r="AA15" s="61" t="b">
        <f t="shared" ref="AA15:AF15" si="0">ISBLANK(C15)</f>
        <v>1</v>
      </c>
      <c r="AB15" s="61" t="b">
        <f t="shared" si="0"/>
        <v>1</v>
      </c>
      <c r="AC15" s="61" t="b">
        <f t="shared" si="0"/>
        <v>1</v>
      </c>
      <c r="AD15" s="61" t="b">
        <f t="shared" si="0"/>
        <v>1</v>
      </c>
      <c r="AE15" s="61" t="b">
        <f t="shared" si="0"/>
        <v>1</v>
      </c>
      <c r="AF15" s="61" t="b">
        <f t="shared" si="0"/>
        <v>1</v>
      </c>
      <c r="AG15" s="61" t="b">
        <f t="shared" ref="AG15:AR15" si="1">ISBLANK(I15)</f>
        <v>1</v>
      </c>
      <c r="AH15" s="61" t="b">
        <f t="shared" si="1"/>
        <v>1</v>
      </c>
      <c r="AI15" s="61" t="b">
        <f t="shared" si="1"/>
        <v>1</v>
      </c>
      <c r="AJ15" s="61" t="b">
        <f t="shared" si="1"/>
        <v>1</v>
      </c>
      <c r="AK15" s="61" t="b">
        <f t="shared" si="1"/>
        <v>1</v>
      </c>
      <c r="AL15" s="61" t="b">
        <f t="shared" si="1"/>
        <v>1</v>
      </c>
      <c r="AM15" s="61" t="b">
        <f t="shared" si="1"/>
        <v>1</v>
      </c>
      <c r="AN15" s="61" t="b">
        <f t="shared" si="1"/>
        <v>1</v>
      </c>
      <c r="AO15" s="61" t="b">
        <f t="shared" si="1"/>
        <v>1</v>
      </c>
      <c r="AP15" s="61" t="b">
        <f t="shared" si="1"/>
        <v>1</v>
      </c>
      <c r="AQ15" s="61" t="b">
        <f t="shared" si="1"/>
        <v>0</v>
      </c>
      <c r="AR15" s="61" t="b">
        <f t="shared" si="1"/>
        <v>1</v>
      </c>
      <c r="AS15" s="61" t="b">
        <f t="shared" ref="AS15:AW15" si="2">ISBLANK(U15)</f>
        <v>0</v>
      </c>
      <c r="AT15" s="61" t="b">
        <f t="shared" si="2"/>
        <v>0</v>
      </c>
      <c r="AU15" s="61" t="b">
        <f t="shared" si="2"/>
        <v>0</v>
      </c>
      <c r="AV15" s="61" t="b">
        <f t="shared" si="2"/>
        <v>0</v>
      </c>
      <c r="AW15" s="61" t="b">
        <f t="shared" si="2"/>
        <v>0</v>
      </c>
      <c r="AX15" s="62">
        <f>COUNTIF(AA15:AW15, TRUE)</f>
        <v>17</v>
      </c>
      <c r="BA15" s="3">
        <f>IF(ISERROR(IF(SUMPRODUCT((C$2:X$2="Input")*(C15:X15&lt;&gt;""))=0,0,ROW())),ROW(),IF(SUMPRODUCT((C$2:X$2="Input")*(C15:X15&lt;&gt;""))=0,0,ROW()))</f>
        <v>0</v>
      </c>
    </row>
    <row r="16" spans="1:55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</sheetData>
  <mergeCells count="6">
    <mergeCell ref="AS13:AV13"/>
    <mergeCell ref="C13:H13"/>
    <mergeCell ref="I13:T13"/>
    <mergeCell ref="U13:X13"/>
    <mergeCell ref="AA13:AF13"/>
    <mergeCell ref="AG13:AR13"/>
  </mergeCells>
  <conditionalFormatting sqref="C9">
    <cfRule type="expression" dxfId="104" priority="2">
      <formula>C9="In Progress"</formula>
    </cfRule>
    <cfRule type="expression" dxfId="103" priority="3">
      <formula>C9="No Budget"</formula>
    </cfRule>
    <cfRule type="expression" dxfId="102" priority="4">
      <formula>C9="Complete"</formula>
    </cfRule>
  </conditionalFormatting>
  <conditionalFormatting sqref="U15:V15">
    <cfRule type="expression" dxfId="101" priority="5">
      <formula>AS15=TRUE</formula>
    </cfRule>
  </conditionalFormatting>
  <conditionalFormatting sqref="C15:H15">
    <cfRule type="expression" dxfId="100" priority="12">
      <formula>AA15=TRUE</formula>
    </cfRule>
  </conditionalFormatting>
  <conditionalFormatting sqref="I15:T15">
    <cfRule type="expression" dxfId="99" priority="1">
      <formula>AG15=TRUE</formula>
    </cfRule>
  </conditionalFormatting>
  <dataValidations count="2">
    <dataValidation type="custom" operator="lessThan" allowBlank="1" showInputMessage="1" showErrorMessage="1" sqref="V15">
      <formula1>ISNUMBER(V15)</formula1>
    </dataValidation>
    <dataValidation type="list" operator="greaterThanOrEqual" showErrorMessage="1" sqref="U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showGridLines="0" topLeftCell="D1" zoomScale="90" zoomScaleNormal="90" workbookViewId="0">
      <selection activeCell="AD2" sqref="AD2:AR2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0" width="19.42578125" style="1" customWidth="1"/>
    <col min="11" max="11" width="22.42578125" style="1" customWidth="1"/>
    <col min="12" max="18" width="21.7109375" style="1" customWidth="1"/>
    <col min="19" max="19" width="19.7109375" style="1" customWidth="1"/>
    <col min="20" max="20" width="14.7109375" style="1" customWidth="1"/>
    <col min="21" max="21" width="22" style="1" customWidth="1"/>
    <col min="22" max="22" width="21.7109375" style="1" customWidth="1"/>
    <col min="23" max="23" width="13.7109375" style="1" customWidth="1"/>
    <col min="24" max="24" width="16.5703125" style="1" bestFit="1" customWidth="1"/>
    <col min="25" max="25" width="1.7109375" style="1" customWidth="1"/>
    <col min="26" max="26" width="8.7109375" style="3" customWidth="1"/>
    <col min="27" max="27" width="8" style="3" customWidth="1"/>
    <col min="28" max="28" width="9" style="3" customWidth="1"/>
    <col min="29" max="33" width="9.42578125" style="3" customWidth="1"/>
    <col min="34" max="36" width="13.28515625" style="3" customWidth="1"/>
    <col min="37" max="41" width="8.28515625" style="3" customWidth="1"/>
    <col min="42" max="42" width="6.42578125" style="3" customWidth="1"/>
    <col min="43" max="43" width="16.28515625" style="3" customWidth="1"/>
    <col min="44" max="44" width="22" style="3" bestFit="1" customWidth="1"/>
    <col min="45" max="45" width="21.7109375" style="3" bestFit="1" customWidth="1"/>
    <col min="46" max="46" width="13" style="3" bestFit="1" customWidth="1"/>
    <col min="47" max="47" width="16" style="3" bestFit="1" customWidth="1"/>
    <col min="48" max="48" width="13.42578125" style="3" customWidth="1"/>
    <col min="49" max="51" width="9.28515625" style="3" customWidth="1"/>
    <col min="52" max="54" width="9.28515625" style="1" customWidth="1"/>
    <col min="55" max="16384" width="9.28515625" style="1"/>
  </cols>
  <sheetData>
    <row r="1" spans="1:53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K1" s="1" t="s">
        <v>1</v>
      </c>
      <c r="L1" s="1">
        <v>16</v>
      </c>
      <c r="S1" s="1" t="s">
        <v>1</v>
      </c>
      <c r="W1" s="2">
        <f>SUMIF($B:$B,"TS",W:W)</f>
        <v>0</v>
      </c>
      <c r="Z1" s="1"/>
      <c r="AA1" s="1"/>
      <c r="AB1" s="1"/>
      <c r="AC1" s="1"/>
      <c r="AD1" s="1"/>
      <c r="AE1" s="1"/>
      <c r="AF1" s="1"/>
      <c r="AG1" s="1"/>
      <c r="BA1" s="1" t="s">
        <v>2</v>
      </c>
    </row>
    <row r="2" spans="1:53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5</v>
      </c>
      <c r="U2" s="1" t="s">
        <v>6</v>
      </c>
      <c r="V2" s="1" t="s">
        <v>5</v>
      </c>
      <c r="W2" s="1" t="s">
        <v>6</v>
      </c>
      <c r="X2" s="1" t="s">
        <v>7</v>
      </c>
      <c r="Y2" s="1" t="s">
        <v>3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4" t="s">
        <v>8</v>
      </c>
      <c r="AX2" s="4" t="s">
        <v>8</v>
      </c>
      <c r="AY2" s="4" t="s">
        <v>8</v>
      </c>
    </row>
    <row r="3" spans="1:53" ht="11.25" x14ac:dyDescent="0.2">
      <c r="A3" s="1" t="s">
        <v>0</v>
      </c>
      <c r="B3" s="1">
        <f>COLUMN(AY14)</f>
        <v>51</v>
      </c>
      <c r="H3" s="1" t="s">
        <v>668</v>
      </c>
      <c r="K3" s="1" t="s">
        <v>669</v>
      </c>
      <c r="L3" s="1" t="s">
        <v>670</v>
      </c>
      <c r="M3" s="1" t="s">
        <v>671</v>
      </c>
      <c r="N3" s="1" t="s">
        <v>672</v>
      </c>
      <c r="U3" s="2"/>
      <c r="V3" s="1" t="s">
        <v>9</v>
      </c>
      <c r="W3" s="2">
        <f>SUM(W15:W1048576)</f>
        <v>0</v>
      </c>
      <c r="X3" s="1" t="s">
        <v>10</v>
      </c>
      <c r="Y3" s="1" t="s">
        <v>11</v>
      </c>
      <c r="AW3" s="3" t="s">
        <v>12</v>
      </c>
      <c r="AX3" s="3">
        <f ca="1">ROW(OFFSET(AY14,1,0))</f>
        <v>15</v>
      </c>
    </row>
    <row r="4" spans="1:53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8"/>
      <c r="U4" s="9"/>
      <c r="V4" s="9"/>
      <c r="W4" s="9"/>
      <c r="X4" s="9"/>
      <c r="Y4" s="1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14</v>
      </c>
      <c r="AX4" s="3">
        <f>COUNTA(AY:AY)-COUNTA(AY1:AY14)+ROW(AY14)</f>
        <v>15</v>
      </c>
    </row>
    <row r="5" spans="1:53" ht="11.25" x14ac:dyDescent="0.2">
      <c r="B5" s="10"/>
      <c r="C5" s="12"/>
      <c r="D5" s="7"/>
      <c r="E5" s="7"/>
      <c r="F5" s="7"/>
      <c r="G5" s="7"/>
      <c r="H5" s="7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8"/>
      <c r="U5" s="9"/>
      <c r="V5" s="9"/>
      <c r="W5" s="9"/>
      <c r="X5" s="9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3" t="s">
        <v>15</v>
      </c>
      <c r="AX5" s="13">
        <f>IF(MAX(AY:AY)=0,ROW(AY14)+1,MAX(AY:AY))</f>
        <v>15</v>
      </c>
    </row>
    <row r="6" spans="1:53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6"/>
      <c r="U6" s="17"/>
      <c r="V6" s="17"/>
      <c r="W6" s="17"/>
      <c r="X6" s="17"/>
      <c r="Y6" s="15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3" t="s">
        <v>16</v>
      </c>
      <c r="AX6" s="19">
        <f>MATCH("Show",3:3,0)-1</f>
        <v>24</v>
      </c>
      <c r="AY6" s="13"/>
    </row>
    <row r="7" spans="1:53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3"/>
      <c r="L7" s="23"/>
      <c r="M7" s="23"/>
      <c r="N7" s="23"/>
      <c r="O7" s="23"/>
      <c r="P7" s="23"/>
      <c r="Q7" s="23"/>
      <c r="R7" s="23"/>
      <c r="S7" s="23"/>
      <c r="T7" s="22"/>
      <c r="U7" s="23"/>
      <c r="V7" s="23"/>
      <c r="W7" s="23"/>
      <c r="X7" s="23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  <c r="AX7" s="25"/>
      <c r="AY7" s="25"/>
    </row>
    <row r="8" spans="1:53" ht="11.25" x14ac:dyDescent="0.2">
      <c r="B8" s="10"/>
      <c r="C8" s="7"/>
      <c r="D8" s="7"/>
      <c r="E8" s="7"/>
      <c r="F8" s="7"/>
      <c r="G8" s="7"/>
      <c r="H8" s="7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8"/>
      <c r="U8" s="9"/>
      <c r="V8" s="9"/>
      <c r="W8" s="9"/>
      <c r="X8" s="9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spans="1:53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8"/>
      <c r="U9" s="9"/>
      <c r="V9" s="9"/>
      <c r="W9" s="9"/>
      <c r="X9" s="9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53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8"/>
      <c r="U10" s="9"/>
      <c r="V10" s="9"/>
      <c r="W10" s="31"/>
      <c r="X10" s="31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1:53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35"/>
      <c r="L11" s="35"/>
      <c r="M11" s="35"/>
      <c r="N11" s="35"/>
      <c r="O11" s="35"/>
      <c r="P11" s="35"/>
      <c r="Q11" s="35"/>
      <c r="R11" s="35"/>
      <c r="S11" s="35"/>
      <c r="T11" s="8"/>
      <c r="U11" s="9"/>
      <c r="V11" s="9"/>
      <c r="W11" s="9"/>
      <c r="X11" s="9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53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8"/>
      <c r="U12" s="36"/>
      <c r="V12" s="36"/>
      <c r="W12" s="36"/>
      <c r="X12" s="36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37" t="e">
        <f>IF(Total_F_Consultant=0,-1,SUM(AV15:AV1048576))</f>
        <v>#NAME?</v>
      </c>
    </row>
    <row r="13" spans="1:53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1"/>
      <c r="T13" s="120" t="s">
        <v>20</v>
      </c>
      <c r="U13" s="120"/>
      <c r="V13" s="120"/>
      <c r="W13" s="121"/>
      <c r="X13" s="40" t="s">
        <v>21</v>
      </c>
      <c r="Y13" s="39"/>
      <c r="Z13" s="122" t="s">
        <v>18</v>
      </c>
      <c r="AA13" s="117"/>
      <c r="AB13" s="117"/>
      <c r="AC13" s="117"/>
      <c r="AD13" s="117"/>
      <c r="AE13" s="117"/>
      <c r="AF13" s="119" t="s">
        <v>19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1"/>
      <c r="AQ13" s="117" t="s">
        <v>20</v>
      </c>
      <c r="AR13" s="117"/>
      <c r="AS13" s="117"/>
      <c r="AT13" s="118"/>
      <c r="AU13" s="41" t="s">
        <v>21</v>
      </c>
      <c r="AV13" s="42"/>
      <c r="AW13" s="4"/>
      <c r="AX13" s="4"/>
      <c r="AY13" s="4"/>
    </row>
    <row r="14" spans="1:53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64</v>
      </c>
      <c r="J14" s="63" t="s">
        <v>65</v>
      </c>
      <c r="K14" s="63" t="s">
        <v>66</v>
      </c>
      <c r="L14" s="63" t="s">
        <v>67</v>
      </c>
      <c r="M14" s="63" t="s">
        <v>68</v>
      </c>
      <c r="N14" s="63" t="s">
        <v>69</v>
      </c>
      <c r="O14" s="63" t="s">
        <v>70</v>
      </c>
      <c r="P14" s="63" t="s">
        <v>71</v>
      </c>
      <c r="Q14" s="63" t="s">
        <v>72</v>
      </c>
      <c r="R14" s="63" t="s">
        <v>73</v>
      </c>
      <c r="S14" s="63" t="s">
        <v>74</v>
      </c>
      <c r="T14" s="65" t="s">
        <v>30</v>
      </c>
      <c r="U14" s="63" t="s">
        <v>31</v>
      </c>
      <c r="V14" s="63" t="s">
        <v>32</v>
      </c>
      <c r="W14" s="63" t="s">
        <v>33</v>
      </c>
      <c r="X14" s="63" t="s">
        <v>34</v>
      </c>
      <c r="Y14" s="70"/>
      <c r="Z14" s="48" t="s">
        <v>22</v>
      </c>
      <c r="AA14" s="48" t="s">
        <v>23</v>
      </c>
      <c r="AB14" s="48" t="s">
        <v>24</v>
      </c>
      <c r="AC14" s="48" t="s">
        <v>25</v>
      </c>
      <c r="AD14" s="48" t="s">
        <v>26</v>
      </c>
      <c r="AE14" s="48" t="s">
        <v>27</v>
      </c>
      <c r="AF14" s="63" t="s">
        <v>64</v>
      </c>
      <c r="AG14" s="63" t="s">
        <v>65</v>
      </c>
      <c r="AH14" s="63" t="s">
        <v>66</v>
      </c>
      <c r="AI14" s="63" t="s">
        <v>67</v>
      </c>
      <c r="AJ14" s="63" t="s">
        <v>68</v>
      </c>
      <c r="AK14" s="63" t="s">
        <v>69</v>
      </c>
      <c r="AL14" s="63" t="s">
        <v>70</v>
      </c>
      <c r="AM14" s="63" t="s">
        <v>71</v>
      </c>
      <c r="AN14" s="63" t="s">
        <v>72</v>
      </c>
      <c r="AO14" s="63" t="s">
        <v>73</v>
      </c>
      <c r="AP14" s="63" t="s">
        <v>74</v>
      </c>
      <c r="AQ14" s="66" t="s">
        <v>30</v>
      </c>
      <c r="AR14" s="67" t="s">
        <v>31</v>
      </c>
      <c r="AS14" s="67" t="s">
        <v>32</v>
      </c>
      <c r="AT14" s="67" t="s">
        <v>33</v>
      </c>
      <c r="AU14" s="67" t="s">
        <v>34</v>
      </c>
      <c r="AV14" s="68" t="s">
        <v>35</v>
      </c>
      <c r="AW14" s="71"/>
      <c r="AX14" s="71"/>
      <c r="AY14" s="71" t="s">
        <v>36</v>
      </c>
    </row>
    <row r="15" spans="1:53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4" t="s">
        <v>37</v>
      </c>
      <c r="U15" s="58">
        <f>SUM(O15:S15)</f>
        <v>0</v>
      </c>
      <c r="V15" s="59" t="s">
        <v>9</v>
      </c>
      <c r="W15" s="60">
        <v>0</v>
      </c>
      <c r="X15" s="59" t="s">
        <v>10</v>
      </c>
      <c r="Y15" s="10"/>
      <c r="Z15" s="61" t="b">
        <f t="shared" ref="Z15:AD15" si="0">ISBLANK(C15)</f>
        <v>1</v>
      </c>
      <c r="AA15" s="61" t="b">
        <f t="shared" si="0"/>
        <v>1</v>
      </c>
      <c r="AB15" s="61" t="b">
        <f t="shared" si="0"/>
        <v>1</v>
      </c>
      <c r="AC15" s="61" t="b">
        <f t="shared" si="0"/>
        <v>1</v>
      </c>
      <c r="AD15" s="61" t="b">
        <f t="shared" si="0"/>
        <v>1</v>
      </c>
      <c r="AE15" s="61" t="b">
        <f t="shared" ref="AE15" si="1">ISBLANK(H15)</f>
        <v>1</v>
      </c>
      <c r="AF15" s="61" t="b">
        <f t="shared" ref="AF15" si="2">ISBLANK(I15)</f>
        <v>1</v>
      </c>
      <c r="AG15" s="61" t="b">
        <f t="shared" ref="AG15" si="3">ISBLANK(J15)</f>
        <v>1</v>
      </c>
      <c r="AH15" s="61" t="b">
        <f t="shared" ref="AH15" si="4">ISBLANK(K15)</f>
        <v>1</v>
      </c>
      <c r="AI15" s="61" t="b">
        <f t="shared" ref="AI15" si="5">ISBLANK(L15)</f>
        <v>1</v>
      </c>
      <c r="AJ15" s="61" t="b">
        <f t="shared" ref="AJ15" si="6">ISBLANK(M15)</f>
        <v>1</v>
      </c>
      <c r="AK15" s="61" t="b">
        <f t="shared" ref="AK15" si="7">ISBLANK(N15)</f>
        <v>1</v>
      </c>
      <c r="AL15" s="61" t="b">
        <f t="shared" ref="AL15" si="8">ISBLANK(O15)</f>
        <v>1</v>
      </c>
      <c r="AM15" s="61" t="b">
        <f t="shared" ref="AM15" si="9">ISBLANK(P15)</f>
        <v>1</v>
      </c>
      <c r="AN15" s="61" t="b">
        <f t="shared" ref="AN15" si="10">ISBLANK(Q15)</f>
        <v>1</v>
      </c>
      <c r="AO15" s="61" t="b">
        <f t="shared" ref="AO15" si="11">ISBLANK(R15)</f>
        <v>1</v>
      </c>
      <c r="AP15" s="61" t="b">
        <f t="shared" ref="AP15" si="12">ISBLANK(S15)</f>
        <v>1</v>
      </c>
      <c r="AQ15" s="61" t="b">
        <f t="shared" ref="AQ15" si="13">ISBLANK(T15)</f>
        <v>0</v>
      </c>
      <c r="AR15" s="61" t="b">
        <f t="shared" ref="AR15:AU15" si="14">ISBLANK(U15)</f>
        <v>0</v>
      </c>
      <c r="AS15" s="61" t="b">
        <f t="shared" si="14"/>
        <v>0</v>
      </c>
      <c r="AT15" s="61" t="b">
        <f t="shared" si="14"/>
        <v>0</v>
      </c>
      <c r="AU15" s="61" t="b">
        <f t="shared" si="14"/>
        <v>0</v>
      </c>
      <c r="AV15" s="62">
        <f>COUNTIF(Z15:AU15, TRUE)</f>
        <v>17</v>
      </c>
      <c r="AY15" s="3">
        <f>IF(ISERROR(IF(SUMPRODUCT((C$2:W$2="Input")*(C15:W15&lt;&gt;""))=0,0,ROW())),ROW(),IF(SUMPRODUCT((C$2:W$2="Input")*(C15:W15&lt;&gt;""))=0,0,ROW()))</f>
        <v>0</v>
      </c>
    </row>
    <row r="16" spans="1:53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</sheetData>
  <mergeCells count="6">
    <mergeCell ref="AQ13:AT13"/>
    <mergeCell ref="C13:H13"/>
    <mergeCell ref="I13:S13"/>
    <mergeCell ref="T13:W13"/>
    <mergeCell ref="Z13:AE13"/>
    <mergeCell ref="AF13:AP13"/>
  </mergeCells>
  <conditionalFormatting sqref="C9">
    <cfRule type="expression" dxfId="98" priority="1">
      <formula>C9="In Progress"</formula>
    </cfRule>
    <cfRule type="expression" dxfId="97" priority="2">
      <formula>C9="No Budget"</formula>
    </cfRule>
    <cfRule type="expression" dxfId="96" priority="3">
      <formula>C9="Complete"</formula>
    </cfRule>
  </conditionalFormatting>
  <conditionalFormatting sqref="S15:U15">
    <cfRule type="expression" dxfId="95" priority="4">
      <formula>AP15=TRUE</formula>
    </cfRule>
  </conditionalFormatting>
  <conditionalFormatting sqref="Q15:R15">
    <cfRule type="expression" dxfId="94" priority="5">
      <formula>AQ15=TRUE</formula>
    </cfRule>
  </conditionalFormatting>
  <conditionalFormatting sqref="L15">
    <cfRule type="expression" dxfId="93" priority="6">
      <formula>AK15=TRUE</formula>
    </cfRule>
  </conditionalFormatting>
  <conditionalFormatting sqref="C15:K15">
    <cfRule type="expression" dxfId="92" priority="7">
      <formula>Z15=TRUE</formula>
    </cfRule>
  </conditionalFormatting>
  <conditionalFormatting sqref="N15:O15">
    <cfRule type="expression" dxfId="91" priority="8">
      <formula>AP15=TRUE</formula>
    </cfRule>
  </conditionalFormatting>
  <conditionalFormatting sqref="M15">
    <cfRule type="expression" dxfId="90" priority="9">
      <formula>AP15=TRUE</formula>
    </cfRule>
  </conditionalFormatting>
  <conditionalFormatting sqref="P15">
    <cfRule type="expression" dxfId="89" priority="10">
      <formula>AQ15=TRUE</formula>
    </cfRule>
  </conditionalFormatting>
  <dataValidations disablePrompts="1" count="4">
    <dataValidation type="list" allowBlank="1" showInputMessage="1" showErrorMessage="1" sqref="K15">
      <formula1>Importance</formula1>
    </dataValidation>
    <dataValidation type="list" operator="greaterThanOrEqual" showErrorMessage="1" sqref="T15">
      <formula1>Currency</formula1>
    </dataValidation>
    <dataValidation type="list" allowBlank="1" showErrorMessage="1" errorTitle="Invalid General Ledger Account" sqref="I15">
      <formula1>Type_of_Consulting</formula1>
    </dataValidation>
    <dataValidation type="custom" operator="lessThan" allowBlank="1" showInputMessage="1" showErrorMessage="1" sqref="U15">
      <formula1>ISNUMBER(U15)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showGridLines="0" topLeftCell="B1" zoomScale="90" zoomScaleNormal="90" workbookViewId="0">
      <selection activeCell="E2" sqref="E2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0" width="19.42578125" style="1" customWidth="1"/>
    <col min="11" max="11" width="22.42578125" style="1" customWidth="1"/>
    <col min="12" max="17" width="21.7109375" style="1" customWidth="1"/>
    <col min="18" max="18" width="14.7109375" style="1" customWidth="1"/>
    <col min="19" max="19" width="22" style="1" customWidth="1"/>
    <col min="20" max="20" width="21.7109375" style="1" customWidth="1"/>
    <col min="21" max="21" width="13.7109375" style="1" customWidth="1"/>
    <col min="22" max="22" width="16.5703125" style="1" bestFit="1" customWidth="1"/>
    <col min="23" max="23" width="1.7109375" style="1" customWidth="1"/>
    <col min="24" max="24" width="8.7109375" style="3" customWidth="1"/>
    <col min="25" max="25" width="8" style="3" customWidth="1"/>
    <col min="26" max="26" width="9" style="3" customWidth="1"/>
    <col min="27" max="31" width="9.42578125" style="3" customWidth="1"/>
    <col min="32" max="34" width="13.28515625" style="3" customWidth="1"/>
    <col min="35" max="37" width="8.28515625" style="3" customWidth="1"/>
    <col min="38" max="38" width="6.42578125" style="3" customWidth="1"/>
    <col min="39" max="39" width="16.28515625" style="3" customWidth="1"/>
    <col min="40" max="40" width="22" style="3" bestFit="1" customWidth="1"/>
    <col min="41" max="41" width="21.7109375" style="3" bestFit="1" customWidth="1"/>
    <col min="42" max="42" width="13" style="3" bestFit="1" customWidth="1"/>
    <col min="43" max="43" width="16" style="3" bestFit="1" customWidth="1"/>
    <col min="44" max="44" width="13.42578125" style="3" customWidth="1"/>
    <col min="45" max="47" width="9.28515625" style="3" customWidth="1"/>
    <col min="48" max="50" width="9.28515625" style="1" customWidth="1"/>
    <col min="51" max="16384" width="9.28515625" style="1"/>
  </cols>
  <sheetData>
    <row r="1" spans="1:49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K1" s="1" t="s">
        <v>1</v>
      </c>
      <c r="L1" s="1">
        <v>16</v>
      </c>
      <c r="U1" s="2">
        <f>SUMIF($B:$B,"TS",U:U)</f>
        <v>0</v>
      </c>
      <c r="X1" s="1"/>
      <c r="Y1" s="1"/>
      <c r="Z1" s="1"/>
      <c r="AA1" s="1"/>
      <c r="AB1" s="1"/>
      <c r="AC1" s="1"/>
      <c r="AD1" s="1"/>
      <c r="AE1" s="1"/>
      <c r="AW1" s="1" t="s">
        <v>2</v>
      </c>
    </row>
    <row r="2" spans="1:49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5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3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</row>
    <row r="3" spans="1:49" ht="11.25" x14ac:dyDescent="0.2">
      <c r="A3" s="1" t="s">
        <v>0</v>
      </c>
      <c r="B3" s="1">
        <f>COLUMN(AU14)</f>
        <v>47</v>
      </c>
      <c r="H3" s="1" t="s">
        <v>673</v>
      </c>
      <c r="J3" s="1" t="s">
        <v>674</v>
      </c>
      <c r="K3" s="1" t="s">
        <v>675</v>
      </c>
      <c r="L3" s="1" t="s">
        <v>676</v>
      </c>
      <c r="M3" s="1" t="s">
        <v>677</v>
      </c>
      <c r="N3" s="1" t="s">
        <v>678</v>
      </c>
      <c r="O3" s="1" t="s">
        <v>679</v>
      </c>
      <c r="P3" s="1" t="s">
        <v>680</v>
      </c>
      <c r="S3" s="2"/>
      <c r="T3" s="1" t="s">
        <v>9</v>
      </c>
      <c r="U3" s="2">
        <f>SUM(U15:U1048576)</f>
        <v>0</v>
      </c>
      <c r="V3" s="1" t="s">
        <v>10</v>
      </c>
      <c r="W3" s="1" t="s">
        <v>11</v>
      </c>
      <c r="AS3" s="3" t="s">
        <v>12</v>
      </c>
      <c r="AT3" s="3">
        <f ca="1">ROW(OFFSET(AU14,1,0))</f>
        <v>15</v>
      </c>
    </row>
    <row r="4" spans="1:49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10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3" t="s">
        <v>14</v>
      </c>
      <c r="AT4" s="3">
        <f>COUNTA(AU:AU)-COUNTA(AU1:AU14)+ROW(AU14)</f>
        <v>15</v>
      </c>
    </row>
    <row r="5" spans="1:49" ht="11.25" x14ac:dyDescent="0.2">
      <c r="B5" s="10"/>
      <c r="C5" s="12"/>
      <c r="D5" s="7"/>
      <c r="E5" s="7"/>
      <c r="F5" s="7"/>
      <c r="G5" s="7"/>
      <c r="H5" s="7"/>
      <c r="I5" s="8"/>
      <c r="J5" s="8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3" t="s">
        <v>15</v>
      </c>
      <c r="AT5" s="13">
        <f>IF(MAX(AU:AU)=0,ROW(AU14)+1,MAX(AU:AU))</f>
        <v>15</v>
      </c>
    </row>
    <row r="6" spans="1:49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7"/>
      <c r="L6" s="17"/>
      <c r="M6" s="17"/>
      <c r="N6" s="17"/>
      <c r="O6" s="17"/>
      <c r="P6" s="17"/>
      <c r="Q6" s="17"/>
      <c r="R6" s="16"/>
      <c r="S6" s="17"/>
      <c r="T6" s="17"/>
      <c r="U6" s="17"/>
      <c r="V6" s="17"/>
      <c r="W6" s="1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3" t="s">
        <v>16</v>
      </c>
      <c r="AT6" s="19">
        <f>MATCH("Show",3:3,0)-1</f>
        <v>22</v>
      </c>
      <c r="AU6" s="13"/>
    </row>
    <row r="7" spans="1:49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3"/>
      <c r="L7" s="23"/>
      <c r="M7" s="23"/>
      <c r="N7" s="23"/>
      <c r="O7" s="23"/>
      <c r="P7" s="23"/>
      <c r="Q7" s="23"/>
      <c r="R7" s="22"/>
      <c r="S7" s="23"/>
      <c r="T7" s="23"/>
      <c r="U7" s="23"/>
      <c r="V7" s="23"/>
      <c r="W7" s="23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5"/>
      <c r="AT7" s="25"/>
      <c r="AU7" s="25"/>
    </row>
    <row r="8" spans="1:49" ht="11.25" x14ac:dyDescent="0.2">
      <c r="B8" s="10"/>
      <c r="C8" s="7"/>
      <c r="D8" s="7"/>
      <c r="E8" s="7"/>
      <c r="F8" s="7"/>
      <c r="G8" s="7"/>
      <c r="H8" s="7"/>
      <c r="I8" s="8"/>
      <c r="J8" s="8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10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9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10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9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9"/>
      <c r="L10" s="9"/>
      <c r="M10" s="9"/>
      <c r="N10" s="9"/>
      <c r="O10" s="9"/>
      <c r="P10" s="9"/>
      <c r="Q10" s="9"/>
      <c r="R10" s="8"/>
      <c r="S10" s="9"/>
      <c r="T10" s="9"/>
      <c r="U10" s="31"/>
      <c r="V10" s="31"/>
      <c r="W10" s="10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9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35"/>
      <c r="L11" s="35"/>
      <c r="M11" s="35"/>
      <c r="N11" s="35"/>
      <c r="O11" s="35"/>
      <c r="P11" s="35"/>
      <c r="Q11" s="35"/>
      <c r="R11" s="8"/>
      <c r="S11" s="9"/>
      <c r="T11" s="9"/>
      <c r="U11" s="9"/>
      <c r="V11" s="9"/>
      <c r="W11" s="10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9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8"/>
      <c r="S12" s="36"/>
      <c r="T12" s="36"/>
      <c r="U12" s="36"/>
      <c r="V12" s="36"/>
      <c r="W12" s="10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37" t="e">
        <f>IF(Total_F_Consultant=0,-1,SUM(AR15:AR1048576))</f>
        <v>#NAME?</v>
      </c>
    </row>
    <row r="13" spans="1:49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 t="s">
        <v>20</v>
      </c>
      <c r="S13" s="120"/>
      <c r="T13" s="120"/>
      <c r="U13" s="121"/>
      <c r="V13" s="40" t="s">
        <v>21</v>
      </c>
      <c r="W13" s="39"/>
      <c r="X13" s="122" t="s">
        <v>18</v>
      </c>
      <c r="Y13" s="117"/>
      <c r="Z13" s="117"/>
      <c r="AA13" s="117"/>
      <c r="AB13" s="117"/>
      <c r="AC13" s="117"/>
      <c r="AD13" s="119" t="s">
        <v>19</v>
      </c>
      <c r="AE13" s="120"/>
      <c r="AF13" s="120"/>
      <c r="AG13" s="120"/>
      <c r="AH13" s="120"/>
      <c r="AI13" s="120"/>
      <c r="AJ13" s="120"/>
      <c r="AK13" s="120"/>
      <c r="AL13" s="121"/>
      <c r="AM13" s="117" t="s">
        <v>20</v>
      </c>
      <c r="AN13" s="117"/>
      <c r="AO13" s="117"/>
      <c r="AP13" s="118"/>
      <c r="AQ13" s="41" t="s">
        <v>21</v>
      </c>
      <c r="AR13" s="42"/>
      <c r="AS13" s="4"/>
      <c r="AT13" s="4"/>
      <c r="AU13" s="4"/>
    </row>
    <row r="14" spans="1:49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64</v>
      </c>
      <c r="J14" s="63" t="s">
        <v>75</v>
      </c>
      <c r="K14" s="63" t="s">
        <v>53</v>
      </c>
      <c r="L14" s="63" t="s">
        <v>76</v>
      </c>
      <c r="M14" s="63" t="s">
        <v>77</v>
      </c>
      <c r="N14" s="63" t="s">
        <v>78</v>
      </c>
      <c r="O14" s="63" t="s">
        <v>79</v>
      </c>
      <c r="P14" s="63" t="s">
        <v>80</v>
      </c>
      <c r="Q14" s="63" t="s">
        <v>81</v>
      </c>
      <c r="R14" s="65" t="s">
        <v>30</v>
      </c>
      <c r="S14" s="63" t="s">
        <v>31</v>
      </c>
      <c r="T14" s="63" t="s">
        <v>32</v>
      </c>
      <c r="U14" s="63" t="s">
        <v>33</v>
      </c>
      <c r="V14" s="63" t="s">
        <v>34</v>
      </c>
      <c r="W14" s="70"/>
      <c r="X14" s="48" t="s">
        <v>22</v>
      </c>
      <c r="Y14" s="48" t="s">
        <v>23</v>
      </c>
      <c r="Z14" s="48" t="s">
        <v>24</v>
      </c>
      <c r="AA14" s="48" t="s">
        <v>25</v>
      </c>
      <c r="AB14" s="48" t="s">
        <v>26</v>
      </c>
      <c r="AC14" s="48" t="s">
        <v>27</v>
      </c>
      <c r="AD14" s="63" t="s">
        <v>64</v>
      </c>
      <c r="AE14" s="63" t="s">
        <v>75</v>
      </c>
      <c r="AF14" s="63" t="s">
        <v>53</v>
      </c>
      <c r="AG14" s="63" t="s">
        <v>76</v>
      </c>
      <c r="AH14" s="63" t="s">
        <v>77</v>
      </c>
      <c r="AI14" s="63" t="s">
        <v>78</v>
      </c>
      <c r="AJ14" s="63" t="s">
        <v>79</v>
      </c>
      <c r="AK14" s="63" t="s">
        <v>80</v>
      </c>
      <c r="AL14" s="63" t="s">
        <v>81</v>
      </c>
      <c r="AM14" s="66" t="s">
        <v>30</v>
      </c>
      <c r="AN14" s="67" t="s">
        <v>31</v>
      </c>
      <c r="AO14" s="67" t="s">
        <v>32</v>
      </c>
      <c r="AP14" s="67" t="s">
        <v>33</v>
      </c>
      <c r="AQ14" s="67" t="s">
        <v>34</v>
      </c>
      <c r="AR14" s="68" t="s">
        <v>35</v>
      </c>
      <c r="AS14" s="71"/>
      <c r="AT14" s="71"/>
      <c r="AU14" s="71" t="s">
        <v>36</v>
      </c>
    </row>
    <row r="15" spans="1:49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5"/>
      <c r="K15" s="55"/>
      <c r="L15" s="55"/>
      <c r="M15" s="55"/>
      <c r="N15" s="55"/>
      <c r="O15" s="55"/>
      <c r="P15" s="55"/>
      <c r="Q15" s="55"/>
      <c r="R15" s="54" t="s">
        <v>37</v>
      </c>
      <c r="S15" s="58"/>
      <c r="T15" s="59" t="s">
        <v>9</v>
      </c>
      <c r="U15" s="60">
        <v>0</v>
      </c>
      <c r="V15" s="59" t="s">
        <v>10</v>
      </c>
      <c r="W15" s="10"/>
      <c r="X15" s="61" t="b">
        <f t="shared" ref="X15:AB15" si="0">ISBLANK(C15)</f>
        <v>1</v>
      </c>
      <c r="Y15" s="61" t="b">
        <f t="shared" si="0"/>
        <v>1</v>
      </c>
      <c r="Z15" s="61" t="b">
        <f t="shared" si="0"/>
        <v>1</v>
      </c>
      <c r="AA15" s="61" t="b">
        <f t="shared" si="0"/>
        <v>1</v>
      </c>
      <c r="AB15" s="61" t="b">
        <f t="shared" si="0"/>
        <v>1</v>
      </c>
      <c r="AC15" s="61" t="b">
        <f t="shared" ref="AC15" si="1">ISBLANK(H15)</f>
        <v>1</v>
      </c>
      <c r="AD15" s="61" t="b">
        <f t="shared" ref="AD15" si="2">ISBLANK(I15)</f>
        <v>1</v>
      </c>
      <c r="AE15" s="61" t="b">
        <f t="shared" ref="AE15" si="3">ISBLANK(J15)</f>
        <v>1</v>
      </c>
      <c r="AF15" s="61" t="b">
        <f t="shared" ref="AF15" si="4">ISBLANK(K15)</f>
        <v>1</v>
      </c>
      <c r="AG15" s="61" t="b">
        <f t="shared" ref="AG15" si="5">ISBLANK(L15)</f>
        <v>1</v>
      </c>
      <c r="AH15" s="61" t="b">
        <f t="shared" ref="AH15" si="6">ISBLANK(M15)</f>
        <v>1</v>
      </c>
      <c r="AI15" s="61" t="b">
        <f t="shared" ref="AI15" si="7">ISBLANK(N15)</f>
        <v>1</v>
      </c>
      <c r="AJ15" s="61" t="b">
        <f t="shared" ref="AJ15" si="8">ISBLANK(O15)</f>
        <v>1</v>
      </c>
      <c r="AK15" s="61" t="b">
        <f t="shared" ref="AK15" si="9">ISBLANK(P15)</f>
        <v>1</v>
      </c>
      <c r="AL15" s="61" t="b">
        <f t="shared" ref="AL15" si="10">ISBLANK(Q15)</f>
        <v>1</v>
      </c>
      <c r="AM15" s="61" t="b">
        <f t="shared" ref="AM15" si="11">ISBLANK(R15)</f>
        <v>0</v>
      </c>
      <c r="AN15" s="61" t="b">
        <f t="shared" ref="AN15:AQ15" si="12">ISBLANK(S15)</f>
        <v>1</v>
      </c>
      <c r="AO15" s="61" t="b">
        <f t="shared" si="12"/>
        <v>0</v>
      </c>
      <c r="AP15" s="61" t="b">
        <f t="shared" si="12"/>
        <v>0</v>
      </c>
      <c r="AQ15" s="61" t="b">
        <f t="shared" si="12"/>
        <v>0</v>
      </c>
      <c r="AR15" s="62">
        <f>COUNTIF(X15:AQ15, TRUE)</f>
        <v>16</v>
      </c>
      <c r="AU15" s="3">
        <f>IF(ISERROR(IF(SUMPRODUCT((C$2:U$2="Input")*(C15:U15&lt;&gt;""))=0,0,ROW())),ROW(),IF(SUMPRODUCT((C$2:U$2="Input")*(C15:U15&lt;&gt;""))=0,0,ROW()))</f>
        <v>0</v>
      </c>
    </row>
    <row r="16" spans="1:49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</sheetData>
  <mergeCells count="6">
    <mergeCell ref="AM13:AP13"/>
    <mergeCell ref="C13:H13"/>
    <mergeCell ref="I13:Q13"/>
    <mergeCell ref="R13:U13"/>
    <mergeCell ref="X13:AC13"/>
    <mergeCell ref="AD13:AL13"/>
  </mergeCells>
  <conditionalFormatting sqref="C9">
    <cfRule type="expression" dxfId="88" priority="2">
      <formula>C9="In Progress"</formula>
    </cfRule>
    <cfRule type="expression" dxfId="87" priority="3">
      <formula>C9="No Budget"</formula>
    </cfRule>
    <cfRule type="expression" dxfId="86" priority="4">
      <formula>C9="Complete"</formula>
    </cfRule>
  </conditionalFormatting>
  <conditionalFormatting sqref="R15:S15">
    <cfRule type="expression" dxfId="85" priority="5">
      <formula>AM15=TRUE</formula>
    </cfRule>
  </conditionalFormatting>
  <conditionalFormatting sqref="C15:I15">
    <cfRule type="expression" dxfId="84" priority="8">
      <formula>X15=TRUE</formula>
    </cfRule>
  </conditionalFormatting>
  <conditionalFormatting sqref="J15:Q15">
    <cfRule type="expression" dxfId="83" priority="1">
      <formula>AE15=TRUE</formula>
    </cfRule>
  </conditionalFormatting>
  <dataValidations count="3">
    <dataValidation type="custom" operator="lessThan" allowBlank="1" showInputMessage="1" showErrorMessage="1" sqref="S15">
      <formula1>ISNUMBER(S15)</formula1>
    </dataValidation>
    <dataValidation type="list" allowBlank="1" showErrorMessage="1" errorTitle="Invalid General Ledger Account" sqref="I15">
      <formula1>Type_of_Consulting</formula1>
    </dataValidation>
    <dataValidation type="list" operator="greaterThanOrEqual" showErrorMessage="1" sqref="R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showGridLines="0" topLeftCell="J1" zoomScale="90" zoomScaleNormal="90" workbookViewId="0">
      <selection activeCell="B15" sqref="B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8" width="24.7109375" style="1" customWidth="1"/>
    <col min="19" max="19" width="19.42578125" style="1" customWidth="1"/>
    <col min="20" max="20" width="22.42578125" style="1" customWidth="1"/>
    <col min="21" max="25" width="21.7109375" style="1" customWidth="1"/>
    <col min="26" max="26" width="14.7109375" style="1" customWidth="1"/>
    <col min="27" max="27" width="22" style="1" customWidth="1"/>
    <col min="28" max="28" width="21.7109375" style="1" customWidth="1"/>
    <col min="29" max="29" width="13.7109375" style="1" customWidth="1"/>
    <col min="30" max="30" width="16.5703125" style="1" bestFit="1" customWidth="1"/>
    <col min="31" max="31" width="1.7109375" style="1" customWidth="1"/>
    <col min="32" max="32" width="8.7109375" style="3" customWidth="1"/>
    <col min="33" max="33" width="8" style="3" customWidth="1"/>
    <col min="34" max="34" width="9" style="3" customWidth="1"/>
    <col min="35" max="39" width="9.42578125" style="3" customWidth="1"/>
    <col min="40" max="42" width="13.28515625" style="3" customWidth="1"/>
    <col min="43" max="54" width="8.28515625" style="3" customWidth="1"/>
    <col min="55" max="55" width="16.28515625" style="3" customWidth="1"/>
    <col min="56" max="56" width="22" style="3" bestFit="1" customWidth="1"/>
    <col min="57" max="57" width="21.7109375" style="3" bestFit="1" customWidth="1"/>
    <col min="58" max="58" width="13" style="3" bestFit="1" customWidth="1"/>
    <col min="59" max="59" width="16" style="3" bestFit="1" customWidth="1"/>
    <col min="60" max="60" width="13.42578125" style="3" customWidth="1"/>
    <col min="61" max="63" width="9.28515625" style="3" customWidth="1"/>
    <col min="64" max="66" width="9.28515625" style="1" customWidth="1"/>
    <col min="67" max="16384" width="9.28515625" style="1"/>
  </cols>
  <sheetData>
    <row r="1" spans="1:65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S1" s="1" t="s">
        <v>1</v>
      </c>
      <c r="T1" s="1" t="s">
        <v>1</v>
      </c>
      <c r="U1" s="1">
        <v>16</v>
      </c>
      <c r="AC1" s="2">
        <f>SUMIF($B:$B,"TS",AC:AC)</f>
        <v>0</v>
      </c>
      <c r="AF1" s="1"/>
      <c r="AG1" s="1"/>
      <c r="AH1" s="1"/>
      <c r="AI1" s="1"/>
      <c r="AJ1" s="1"/>
      <c r="AK1" s="1"/>
      <c r="AL1" s="1"/>
      <c r="AM1" s="1"/>
      <c r="BM1" s="1" t="s">
        <v>2</v>
      </c>
    </row>
    <row r="2" spans="1:65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5</v>
      </c>
      <c r="AA2" s="1" t="s">
        <v>6</v>
      </c>
      <c r="AB2" s="1" t="s">
        <v>5</v>
      </c>
      <c r="AC2" s="1" t="s">
        <v>6</v>
      </c>
      <c r="AD2" s="1" t="s">
        <v>7</v>
      </c>
      <c r="AE2" s="1" t="s">
        <v>3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">
        <v>8</v>
      </c>
      <c r="BD2" s="3" t="s">
        <v>8</v>
      </c>
      <c r="BE2" s="3" t="s">
        <v>8</v>
      </c>
      <c r="BF2" s="3" t="s">
        <v>8</v>
      </c>
      <c r="BG2" s="3" t="s">
        <v>8</v>
      </c>
      <c r="BH2" s="3" t="s">
        <v>8</v>
      </c>
      <c r="BI2" s="4" t="s">
        <v>8</v>
      </c>
      <c r="BJ2" s="4" t="s">
        <v>8</v>
      </c>
      <c r="BK2" s="4" t="s">
        <v>8</v>
      </c>
    </row>
    <row r="3" spans="1:65" ht="11.25" x14ac:dyDescent="0.2">
      <c r="A3" s="1" t="s">
        <v>0</v>
      </c>
      <c r="B3" s="1">
        <f>COLUMN(BK14)</f>
        <v>63</v>
      </c>
      <c r="H3" s="1" t="s">
        <v>681</v>
      </c>
      <c r="K3" s="1" t="s">
        <v>682</v>
      </c>
      <c r="T3" s="1" t="s">
        <v>683</v>
      </c>
      <c r="AA3" s="2"/>
      <c r="AB3" s="1" t="s">
        <v>9</v>
      </c>
      <c r="AC3" s="2">
        <f>SUM(AC15:AC1048576)</f>
        <v>0</v>
      </c>
      <c r="AD3" s="1" t="s">
        <v>10</v>
      </c>
      <c r="AE3" s="1" t="s">
        <v>11</v>
      </c>
      <c r="BI3" s="3" t="s">
        <v>12</v>
      </c>
      <c r="BJ3" s="3">
        <f ca="1">ROW(OFFSET(BK14,1,0))</f>
        <v>15</v>
      </c>
    </row>
    <row r="4" spans="1:65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9"/>
      <c r="Y4" s="9"/>
      <c r="Z4" s="8"/>
      <c r="AA4" s="9"/>
      <c r="AB4" s="9"/>
      <c r="AC4" s="9"/>
      <c r="AD4" s="9"/>
      <c r="AE4" s="10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3" t="s">
        <v>14</v>
      </c>
      <c r="BJ4" s="3">
        <f>COUNTA(BK:BK)-COUNTA(BK1:BK14)+ROW(BK14)</f>
        <v>15</v>
      </c>
    </row>
    <row r="5" spans="1:65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  <c r="W5" s="9"/>
      <c r="X5" s="9"/>
      <c r="Y5" s="9"/>
      <c r="Z5" s="8"/>
      <c r="AA5" s="9"/>
      <c r="AB5" s="9"/>
      <c r="AC5" s="9"/>
      <c r="AD5" s="9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3" t="s">
        <v>15</v>
      </c>
      <c r="BJ5" s="13">
        <f>IF(MAX(BK:BK)=0,ROW(BK14)+1,MAX(BK:BK))</f>
        <v>15</v>
      </c>
    </row>
    <row r="6" spans="1:65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7"/>
      <c r="V6" s="17"/>
      <c r="W6" s="17"/>
      <c r="X6" s="17"/>
      <c r="Y6" s="17"/>
      <c r="Z6" s="16"/>
      <c r="AA6" s="17"/>
      <c r="AB6" s="17"/>
      <c r="AC6" s="17"/>
      <c r="AD6" s="17"/>
      <c r="AE6" s="1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3" t="s">
        <v>16</v>
      </c>
      <c r="BJ6" s="19">
        <f>MATCH("Show",3:3,0)-1</f>
        <v>30</v>
      </c>
      <c r="BK6" s="13"/>
    </row>
    <row r="7" spans="1:65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3"/>
      <c r="U7" s="23"/>
      <c r="V7" s="23"/>
      <c r="W7" s="23"/>
      <c r="X7" s="23"/>
      <c r="Y7" s="23"/>
      <c r="Z7" s="22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5"/>
      <c r="BJ7" s="25"/>
      <c r="BK7" s="25"/>
    </row>
    <row r="8" spans="1:65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  <c r="W8" s="9"/>
      <c r="X8" s="9"/>
      <c r="Y8" s="9"/>
      <c r="Z8" s="8"/>
      <c r="AA8" s="9"/>
      <c r="AB8" s="9"/>
      <c r="AC8" s="9"/>
      <c r="AD8" s="9"/>
      <c r="AE8" s="10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5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  <c r="U9" s="9"/>
      <c r="V9" s="9"/>
      <c r="W9" s="9"/>
      <c r="X9" s="9"/>
      <c r="Y9" s="9"/>
      <c r="Z9" s="8"/>
      <c r="AA9" s="9"/>
      <c r="AB9" s="9"/>
      <c r="AC9" s="9"/>
      <c r="AD9" s="9"/>
      <c r="AE9" s="10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5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  <c r="U10" s="9"/>
      <c r="V10" s="9"/>
      <c r="W10" s="9"/>
      <c r="X10" s="9"/>
      <c r="Y10" s="9"/>
      <c r="Z10" s="8"/>
      <c r="AA10" s="9"/>
      <c r="AB10" s="9"/>
      <c r="AC10" s="31"/>
      <c r="AD10" s="31"/>
      <c r="AE10" s="10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5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35"/>
      <c r="U11" s="35"/>
      <c r="V11" s="35"/>
      <c r="W11" s="35"/>
      <c r="X11" s="35"/>
      <c r="Y11" s="35"/>
      <c r="Z11" s="8"/>
      <c r="AA11" s="9"/>
      <c r="AB11" s="9"/>
      <c r="AC11" s="9"/>
      <c r="AD11" s="9"/>
      <c r="AE11" s="10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5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8"/>
      <c r="AA12" s="36"/>
      <c r="AB12" s="36"/>
      <c r="AC12" s="36"/>
      <c r="AD12" s="36"/>
      <c r="AE12" s="10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37" t="e">
        <f>IF(Total_F_Consultant=0,-1,SUM(BH15:BH1048576))</f>
        <v>#NAME?</v>
      </c>
    </row>
    <row r="13" spans="1:65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 t="s">
        <v>20</v>
      </c>
      <c r="AA13" s="120"/>
      <c r="AB13" s="120"/>
      <c r="AC13" s="121"/>
      <c r="AD13" s="40" t="s">
        <v>21</v>
      </c>
      <c r="AE13" s="39"/>
      <c r="AF13" s="122" t="s">
        <v>18</v>
      </c>
      <c r="AG13" s="117"/>
      <c r="AH13" s="117"/>
      <c r="AI13" s="117"/>
      <c r="AJ13" s="117"/>
      <c r="AK13" s="117"/>
      <c r="AL13" s="119" t="s">
        <v>19</v>
      </c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17" t="s">
        <v>20</v>
      </c>
      <c r="BD13" s="117"/>
      <c r="BE13" s="117"/>
      <c r="BF13" s="118"/>
      <c r="BG13" s="41" t="s">
        <v>21</v>
      </c>
      <c r="BH13" s="42"/>
      <c r="BI13" s="4"/>
      <c r="BJ13" s="4"/>
      <c r="BK13" s="4"/>
    </row>
    <row r="14" spans="1:65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82</v>
      </c>
      <c r="J14" s="63" t="s">
        <v>83</v>
      </c>
      <c r="K14" s="63" t="s">
        <v>84</v>
      </c>
      <c r="L14" s="63" t="s">
        <v>85</v>
      </c>
      <c r="M14" s="63" t="s">
        <v>86</v>
      </c>
      <c r="N14" s="63" t="s">
        <v>87</v>
      </c>
      <c r="O14" s="63" t="s">
        <v>88</v>
      </c>
      <c r="P14" s="63" t="s">
        <v>89</v>
      </c>
      <c r="Q14" s="63" t="s">
        <v>90</v>
      </c>
      <c r="R14" s="63" t="s">
        <v>78</v>
      </c>
      <c r="S14" s="63" t="s">
        <v>91</v>
      </c>
      <c r="T14" s="63" t="s">
        <v>80</v>
      </c>
      <c r="U14" s="63" t="s">
        <v>92</v>
      </c>
      <c r="V14" s="63" t="s">
        <v>93</v>
      </c>
      <c r="W14" s="63" t="s">
        <v>94</v>
      </c>
      <c r="X14" s="63" t="s">
        <v>95</v>
      </c>
      <c r="Y14" s="63" t="s">
        <v>96</v>
      </c>
      <c r="Z14" s="65" t="s">
        <v>30</v>
      </c>
      <c r="AA14" s="63" t="s">
        <v>31</v>
      </c>
      <c r="AB14" s="63" t="s">
        <v>32</v>
      </c>
      <c r="AC14" s="63" t="s">
        <v>33</v>
      </c>
      <c r="AD14" s="63" t="s">
        <v>34</v>
      </c>
      <c r="AE14" s="70"/>
      <c r="AF14" s="48" t="s">
        <v>22</v>
      </c>
      <c r="AG14" s="48" t="s">
        <v>23</v>
      </c>
      <c r="AH14" s="48" t="s">
        <v>24</v>
      </c>
      <c r="AI14" s="48" t="s">
        <v>25</v>
      </c>
      <c r="AJ14" s="48" t="s">
        <v>26</v>
      </c>
      <c r="AK14" s="48" t="s">
        <v>27</v>
      </c>
      <c r="AL14" s="63" t="s">
        <v>82</v>
      </c>
      <c r="AM14" s="63" t="s">
        <v>83</v>
      </c>
      <c r="AN14" s="63" t="s">
        <v>84</v>
      </c>
      <c r="AO14" s="63" t="s">
        <v>85</v>
      </c>
      <c r="AP14" s="63" t="s">
        <v>86</v>
      </c>
      <c r="AQ14" s="63" t="s">
        <v>87</v>
      </c>
      <c r="AR14" s="63" t="s">
        <v>88</v>
      </c>
      <c r="AS14" s="63" t="s">
        <v>89</v>
      </c>
      <c r="AT14" s="63" t="s">
        <v>90</v>
      </c>
      <c r="AU14" s="63" t="s">
        <v>78</v>
      </c>
      <c r="AV14" s="63" t="s">
        <v>91</v>
      </c>
      <c r="AW14" s="63" t="s">
        <v>80</v>
      </c>
      <c r="AX14" s="63" t="s">
        <v>92</v>
      </c>
      <c r="AY14" s="63" t="s">
        <v>93</v>
      </c>
      <c r="AZ14" s="63" t="s">
        <v>94</v>
      </c>
      <c r="BA14" s="63" t="s">
        <v>95</v>
      </c>
      <c r="BB14" s="63" t="s">
        <v>96</v>
      </c>
      <c r="BC14" s="66" t="s">
        <v>30</v>
      </c>
      <c r="BD14" s="67" t="s">
        <v>31</v>
      </c>
      <c r="BE14" s="67" t="s">
        <v>32</v>
      </c>
      <c r="BF14" s="67" t="s">
        <v>33</v>
      </c>
      <c r="BG14" s="67" t="s">
        <v>34</v>
      </c>
      <c r="BH14" s="68" t="s">
        <v>35</v>
      </c>
      <c r="BI14" s="71"/>
      <c r="BJ14" s="71"/>
      <c r="BK14" s="71" t="s">
        <v>36</v>
      </c>
    </row>
    <row r="15" spans="1:65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4" t="s">
        <v>37</v>
      </c>
      <c r="AA15" s="58">
        <f>SUM(U15:Y15)</f>
        <v>0</v>
      </c>
      <c r="AB15" s="59" t="s">
        <v>9</v>
      </c>
      <c r="AC15" s="60">
        <v>0</v>
      </c>
      <c r="AD15" s="59" t="s">
        <v>10</v>
      </c>
      <c r="AE15" s="10"/>
      <c r="AF15" s="61" t="b">
        <f>ISBLANK(C15)</f>
        <v>1</v>
      </c>
      <c r="AG15" s="61" t="b">
        <f>ISBLANK(D15)</f>
        <v>1</v>
      </c>
      <c r="AH15" s="61" t="b">
        <f>ISBLANK(E15)</f>
        <v>1</v>
      </c>
      <c r="AI15" s="61" t="b">
        <f>ISBLANK(F15)</f>
        <v>1</v>
      </c>
      <c r="AJ15" s="61" t="b">
        <f>ISBLANK(G15)</f>
        <v>1</v>
      </c>
      <c r="AK15" s="61" t="b">
        <f t="shared" ref="AK15:BC15" si="0">ISBLANK(H15)</f>
        <v>1</v>
      </c>
      <c r="AL15" s="61" t="b">
        <f t="shared" si="0"/>
        <v>1</v>
      </c>
      <c r="AM15" s="61" t="b">
        <f t="shared" si="0"/>
        <v>1</v>
      </c>
      <c r="AN15" s="61" t="b">
        <f t="shared" si="0"/>
        <v>1</v>
      </c>
      <c r="AO15" s="61" t="b">
        <f t="shared" si="0"/>
        <v>1</v>
      </c>
      <c r="AP15" s="61" t="b">
        <f t="shared" si="0"/>
        <v>1</v>
      </c>
      <c r="AQ15" s="61" t="b">
        <f t="shared" si="0"/>
        <v>1</v>
      </c>
      <c r="AR15" s="61" t="b">
        <f t="shared" si="0"/>
        <v>1</v>
      </c>
      <c r="AS15" s="61" t="b">
        <f t="shared" si="0"/>
        <v>1</v>
      </c>
      <c r="AT15" s="61" t="b">
        <f t="shared" si="0"/>
        <v>1</v>
      </c>
      <c r="AU15" s="61" t="b">
        <f t="shared" si="0"/>
        <v>1</v>
      </c>
      <c r="AV15" s="61" t="b">
        <f t="shared" si="0"/>
        <v>1</v>
      </c>
      <c r="AW15" s="61" t="b">
        <f t="shared" si="0"/>
        <v>1</v>
      </c>
      <c r="AX15" s="61" t="b">
        <f t="shared" si="0"/>
        <v>1</v>
      </c>
      <c r="AY15" s="61" t="b">
        <f t="shared" si="0"/>
        <v>1</v>
      </c>
      <c r="AZ15" s="61" t="b">
        <f t="shared" si="0"/>
        <v>1</v>
      </c>
      <c r="BA15" s="61" t="b">
        <f t="shared" si="0"/>
        <v>1</v>
      </c>
      <c r="BB15" s="61" t="b">
        <f t="shared" si="0"/>
        <v>1</v>
      </c>
      <c r="BC15" s="61" t="b">
        <f t="shared" si="0"/>
        <v>0</v>
      </c>
      <c r="BD15" s="61" t="b">
        <f t="shared" ref="BD15:BG15" si="1">ISBLANK(AA15)</f>
        <v>0</v>
      </c>
      <c r="BE15" s="61" t="b">
        <f t="shared" si="1"/>
        <v>0</v>
      </c>
      <c r="BF15" s="61" t="b">
        <f t="shared" si="1"/>
        <v>0</v>
      </c>
      <c r="BG15" s="61" t="b">
        <f t="shared" si="1"/>
        <v>0</v>
      </c>
      <c r="BH15" s="62">
        <f>COUNTIF(AF15:BG15, TRUE)</f>
        <v>23</v>
      </c>
      <c r="BK15" s="3">
        <f>IF(ISERROR(IF(SUMPRODUCT((C$2:AC$2="Input")*(C15:AC15&lt;&gt;""))=0,0,ROW())),ROW(),IF(SUMPRODUCT((C$2:AC$2="Input")*(C15:AC15&lt;&gt;""))=0,0,ROW()))</f>
        <v>0</v>
      </c>
    </row>
    <row r="16" spans="1:65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</sheetData>
  <mergeCells count="6">
    <mergeCell ref="BC13:BF13"/>
    <mergeCell ref="C13:H13"/>
    <mergeCell ref="I13:Y13"/>
    <mergeCell ref="Z13:AC13"/>
    <mergeCell ref="AF13:AK13"/>
    <mergeCell ref="AL13:BB13"/>
  </mergeCells>
  <conditionalFormatting sqref="C9">
    <cfRule type="expression" dxfId="82" priority="2">
      <formula>C9="In Progress"</formula>
    </cfRule>
    <cfRule type="expression" dxfId="81" priority="3">
      <formula>C9="No Budget"</formula>
    </cfRule>
    <cfRule type="expression" dxfId="80" priority="4">
      <formula>C9="Complete"</formula>
    </cfRule>
  </conditionalFormatting>
  <conditionalFormatting sqref="Z15:AA15">
    <cfRule type="expression" dxfId="79" priority="5">
      <formula>BC15=TRUE</formula>
    </cfRule>
  </conditionalFormatting>
  <conditionalFormatting sqref="C15:H15">
    <cfRule type="expression" dxfId="78" priority="22">
      <formula>AF15=TRUE</formula>
    </cfRule>
  </conditionalFormatting>
  <conditionalFormatting sqref="I15:Y15">
    <cfRule type="expression" dxfId="77" priority="1">
      <formula>AL15=TRUE</formula>
    </cfRule>
  </conditionalFormatting>
  <dataValidations count="2">
    <dataValidation type="list" operator="greaterThanOrEqual" showErrorMessage="1" sqref="Z15">
      <formula1>Currency</formula1>
    </dataValidation>
    <dataValidation type="custom" operator="lessThan" allowBlank="1" showInputMessage="1" showErrorMessage="1" sqref="AA15">
      <formula1>ISNUMBER(AA15)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showGridLines="0" topLeftCell="F1" zoomScale="90" zoomScaleNormal="90" workbookViewId="0">
      <selection activeCell="AE21" sqref="AE21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4" width="24.7109375" style="1" customWidth="1"/>
    <col min="15" max="15" width="14.7109375" style="1" customWidth="1"/>
    <col min="16" max="16" width="22" style="1" customWidth="1"/>
    <col min="17" max="17" width="21.7109375" style="1" customWidth="1"/>
    <col min="18" max="18" width="13.7109375" style="1" customWidth="1"/>
    <col min="19" max="19" width="16.5703125" style="1" bestFit="1" customWidth="1"/>
    <col min="20" max="20" width="1.7109375" style="1" customWidth="1"/>
    <col min="21" max="21" width="8.7109375" style="3" customWidth="1"/>
    <col min="22" max="22" width="8" style="3" customWidth="1"/>
    <col min="23" max="23" width="9" style="3" customWidth="1"/>
    <col min="24" max="28" width="9.42578125" style="3" customWidth="1"/>
    <col min="29" max="31" width="13.28515625" style="3" customWidth="1"/>
    <col min="32" max="32" width="8.28515625" style="3" customWidth="1"/>
    <col min="33" max="33" width="16.28515625" style="3" customWidth="1"/>
    <col min="34" max="34" width="22" style="3" bestFit="1" customWidth="1"/>
    <col min="35" max="35" width="21.7109375" style="3" bestFit="1" customWidth="1"/>
    <col min="36" max="36" width="13" style="3" bestFit="1" customWidth="1"/>
    <col min="37" max="37" width="16" style="3" bestFit="1" customWidth="1"/>
    <col min="38" max="38" width="13.42578125" style="3" customWidth="1"/>
    <col min="39" max="41" width="9.28515625" style="3" customWidth="1"/>
    <col min="42" max="44" width="9.28515625" style="1" customWidth="1"/>
    <col min="45" max="16384" width="9.28515625" style="1"/>
  </cols>
  <sheetData>
    <row r="1" spans="1:43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R1" s="2">
        <f>SUMIF($B:$B,"TS",R:R)</f>
        <v>0</v>
      </c>
      <c r="U1" s="1"/>
      <c r="V1" s="1"/>
      <c r="W1" s="1"/>
      <c r="X1" s="1"/>
      <c r="Y1" s="1"/>
      <c r="Z1" s="1"/>
      <c r="AA1" s="1"/>
      <c r="AB1" s="1"/>
      <c r="AQ1" s="1" t="s">
        <v>2</v>
      </c>
    </row>
    <row r="2" spans="1:43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5</v>
      </c>
      <c r="P2" s="1" t="s">
        <v>5</v>
      </c>
      <c r="Q2" s="1" t="s">
        <v>5</v>
      </c>
      <c r="R2" s="1" t="s">
        <v>6</v>
      </c>
      <c r="S2" s="1" t="s">
        <v>7</v>
      </c>
      <c r="T2" s="1" t="s">
        <v>3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4" t="s">
        <v>8</v>
      </c>
      <c r="AN2" s="4" t="s">
        <v>8</v>
      </c>
      <c r="AO2" s="4" t="s">
        <v>8</v>
      </c>
    </row>
    <row r="3" spans="1:43" ht="11.25" x14ac:dyDescent="0.2">
      <c r="A3" s="1" t="s">
        <v>0</v>
      </c>
      <c r="B3" s="1">
        <f>COLUMN(AO14)</f>
        <v>41</v>
      </c>
      <c r="K3" s="1" t="s">
        <v>684</v>
      </c>
      <c r="P3" s="2">
        <v>0</v>
      </c>
      <c r="Q3" s="1" t="s">
        <v>9</v>
      </c>
      <c r="R3" s="2">
        <f>SUM(R15:R1048576)</f>
        <v>0</v>
      </c>
      <c r="S3" s="1" t="s">
        <v>10</v>
      </c>
      <c r="T3" s="1" t="s">
        <v>11</v>
      </c>
      <c r="AM3" s="3" t="s">
        <v>12</v>
      </c>
      <c r="AN3" s="3">
        <f ca="1">ROW(OFFSET(AO14,1,0))</f>
        <v>15</v>
      </c>
    </row>
    <row r="4" spans="1:43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3" t="s">
        <v>14</v>
      </c>
      <c r="AN4" s="3">
        <f>COUNTA(AO:AO)-COUNTA(AO1:AO14)+ROW(AO14)</f>
        <v>15</v>
      </c>
    </row>
    <row r="5" spans="1:43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3" t="s">
        <v>15</v>
      </c>
      <c r="AN5" s="13">
        <f>IF(MAX(AO:AO)=0,ROW(AO14)+1,MAX(AO:AO))</f>
        <v>15</v>
      </c>
    </row>
    <row r="6" spans="1:43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  <c r="T6" s="15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3" t="s">
        <v>16</v>
      </c>
      <c r="AN6" s="19">
        <f>MATCH("Show",3:3,0)-1</f>
        <v>19</v>
      </c>
      <c r="AO6" s="13"/>
    </row>
    <row r="7" spans="1:43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3"/>
      <c r="Q7" s="23"/>
      <c r="R7" s="23"/>
      <c r="S7" s="23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5"/>
      <c r="AN7" s="25"/>
      <c r="AO7" s="25"/>
    </row>
    <row r="8" spans="1:43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9"/>
      <c r="Q8" s="9"/>
      <c r="R8" s="9"/>
      <c r="S8" s="9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43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43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9"/>
      <c r="Q10" s="9"/>
      <c r="R10" s="31"/>
      <c r="S10" s="31"/>
      <c r="T10" s="10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43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9"/>
      <c r="Q11" s="9"/>
      <c r="R11" s="9"/>
      <c r="S11" s="9"/>
      <c r="T11" s="1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43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8"/>
      <c r="P12" s="36"/>
      <c r="Q12" s="36"/>
      <c r="R12" s="36"/>
      <c r="S12" s="36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37" t="e">
        <f>IF(Total_F_Consultant=0,-1,SUM(AL15:AL1048576))</f>
        <v>#NAME?</v>
      </c>
    </row>
    <row r="13" spans="1:43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 t="s">
        <v>20</v>
      </c>
      <c r="P13" s="120"/>
      <c r="Q13" s="120"/>
      <c r="R13" s="121"/>
      <c r="S13" s="40" t="s">
        <v>21</v>
      </c>
      <c r="T13" s="39"/>
      <c r="U13" s="122" t="s">
        <v>18</v>
      </c>
      <c r="V13" s="117"/>
      <c r="W13" s="117"/>
      <c r="X13" s="117"/>
      <c r="Y13" s="117"/>
      <c r="Z13" s="117"/>
      <c r="AA13" s="119" t="s">
        <v>19</v>
      </c>
      <c r="AB13" s="120"/>
      <c r="AC13" s="120"/>
      <c r="AD13" s="120"/>
      <c r="AE13" s="120"/>
      <c r="AF13" s="120"/>
      <c r="AG13" s="117" t="s">
        <v>20</v>
      </c>
      <c r="AH13" s="117"/>
      <c r="AI13" s="117"/>
      <c r="AJ13" s="118"/>
      <c r="AK13" s="41" t="s">
        <v>21</v>
      </c>
      <c r="AL13" s="42"/>
      <c r="AM13" s="4"/>
      <c r="AN13" s="4"/>
      <c r="AO13" s="4"/>
    </row>
    <row r="14" spans="1:43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64</v>
      </c>
      <c r="J14" s="63" t="s">
        <v>97</v>
      </c>
      <c r="K14" s="63" t="s">
        <v>98</v>
      </c>
      <c r="L14" s="63" t="s">
        <v>78</v>
      </c>
      <c r="M14" s="63" t="s">
        <v>99</v>
      </c>
      <c r="N14" s="63" t="s">
        <v>100</v>
      </c>
      <c r="O14" s="65" t="s">
        <v>30</v>
      </c>
      <c r="P14" s="63" t="s">
        <v>31</v>
      </c>
      <c r="Q14" s="63" t="s">
        <v>32</v>
      </c>
      <c r="R14" s="63" t="s">
        <v>33</v>
      </c>
      <c r="S14" s="63" t="s">
        <v>34</v>
      </c>
      <c r="T14" s="70"/>
      <c r="U14" s="48" t="s">
        <v>22</v>
      </c>
      <c r="V14" s="48" t="s">
        <v>23</v>
      </c>
      <c r="W14" s="48" t="s">
        <v>24</v>
      </c>
      <c r="X14" s="48" t="s">
        <v>25</v>
      </c>
      <c r="Y14" s="48" t="s">
        <v>26</v>
      </c>
      <c r="Z14" s="48" t="s">
        <v>27</v>
      </c>
      <c r="AA14" s="63" t="s">
        <v>64</v>
      </c>
      <c r="AB14" s="63" t="s">
        <v>97</v>
      </c>
      <c r="AC14" s="63" t="s">
        <v>98</v>
      </c>
      <c r="AD14" s="63" t="s">
        <v>78</v>
      </c>
      <c r="AE14" s="63" t="s">
        <v>99</v>
      </c>
      <c r="AF14" s="63" t="s">
        <v>100</v>
      </c>
      <c r="AG14" s="66" t="s">
        <v>30</v>
      </c>
      <c r="AH14" s="67" t="s">
        <v>31</v>
      </c>
      <c r="AI14" s="67" t="s">
        <v>32</v>
      </c>
      <c r="AJ14" s="67" t="s">
        <v>33</v>
      </c>
      <c r="AK14" s="67" t="s">
        <v>34</v>
      </c>
      <c r="AL14" s="68" t="s">
        <v>35</v>
      </c>
      <c r="AM14" s="71"/>
      <c r="AN14" s="71"/>
      <c r="AO14" s="71" t="s">
        <v>36</v>
      </c>
    </row>
    <row r="15" spans="1:43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4" t="s">
        <v>37</v>
      </c>
      <c r="P15" s="58"/>
      <c r="Q15" s="59" t="s">
        <v>9</v>
      </c>
      <c r="R15" s="60">
        <v>0</v>
      </c>
      <c r="S15" s="59" t="s">
        <v>10</v>
      </c>
      <c r="T15" s="10"/>
      <c r="U15" s="61" t="b">
        <f>ISBLANK(C15)</f>
        <v>1</v>
      </c>
      <c r="V15" s="61" t="b">
        <f>ISBLANK(D15)</f>
        <v>1</v>
      </c>
      <c r="W15" s="61" t="b">
        <f>ISBLANK(E15)</f>
        <v>1</v>
      </c>
      <c r="X15" s="61" t="b">
        <f>ISBLANK(F15)</f>
        <v>1</v>
      </c>
      <c r="Y15" s="61" t="b">
        <f t="shared" ref="Y15:Z15" si="0">ISBLANK(G15)</f>
        <v>1</v>
      </c>
      <c r="Z15" s="61" t="b">
        <f t="shared" si="0"/>
        <v>1</v>
      </c>
      <c r="AA15" s="61" t="b">
        <f t="shared" ref="AA15" si="1">ISBLANK(I15)</f>
        <v>1</v>
      </c>
      <c r="AB15" s="61" t="b">
        <f t="shared" ref="AB15" si="2">ISBLANK(J15)</f>
        <v>1</v>
      </c>
      <c r="AC15" s="61" t="b">
        <f t="shared" ref="AC15" si="3">ISBLANK(K15)</f>
        <v>1</v>
      </c>
      <c r="AD15" s="61" t="b">
        <f t="shared" ref="AD15" si="4">ISBLANK(L15)</f>
        <v>1</v>
      </c>
      <c r="AE15" s="61" t="b">
        <f t="shared" ref="AE15" si="5">ISBLANK(M15)</f>
        <v>1</v>
      </c>
      <c r="AF15" s="61" t="b">
        <f t="shared" ref="AF15" si="6">ISBLANK(N15)</f>
        <v>1</v>
      </c>
      <c r="AG15" s="61" t="b">
        <f t="shared" ref="AG15" si="7">ISBLANK(O15)</f>
        <v>0</v>
      </c>
      <c r="AH15" s="61" t="b">
        <f t="shared" ref="AH15:AK15" si="8">ISBLANK(P15)</f>
        <v>1</v>
      </c>
      <c r="AI15" s="61" t="b">
        <f t="shared" si="8"/>
        <v>0</v>
      </c>
      <c r="AJ15" s="61" t="b">
        <f t="shared" si="8"/>
        <v>0</v>
      </c>
      <c r="AK15" s="61" t="b">
        <f t="shared" si="8"/>
        <v>0</v>
      </c>
      <c r="AL15" s="62">
        <f>COUNTIF(U15:AK15, TRUE)</f>
        <v>13</v>
      </c>
      <c r="AO15" s="3">
        <f>IF(ISERROR(IF(SUMPRODUCT((C$2:R$2="Input")*(C15:R15&lt;&gt;""))=0,0,ROW())),ROW(),IF(SUMPRODUCT((C$2:R$2="Input")*(C15:R15&lt;&gt;""))=0,0,ROW()))</f>
        <v>0</v>
      </c>
    </row>
    <row r="16" spans="1:43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</sheetData>
  <mergeCells count="6">
    <mergeCell ref="AG13:AJ13"/>
    <mergeCell ref="C13:H13"/>
    <mergeCell ref="I13:N13"/>
    <mergeCell ref="O13:R13"/>
    <mergeCell ref="U13:Z13"/>
    <mergeCell ref="AA13:AF13"/>
  </mergeCells>
  <conditionalFormatting sqref="C9">
    <cfRule type="expression" dxfId="76" priority="1">
      <formula>C9="In Progress"</formula>
    </cfRule>
    <cfRule type="expression" dxfId="75" priority="2">
      <formula>C9="No Budget"</formula>
    </cfRule>
    <cfRule type="expression" dxfId="74" priority="3">
      <formula>C9="Complete"</formula>
    </cfRule>
  </conditionalFormatting>
  <conditionalFormatting sqref="O15:P15">
    <cfRule type="expression" dxfId="73" priority="4">
      <formula>AG15=TRUE</formula>
    </cfRule>
  </conditionalFormatting>
  <conditionalFormatting sqref="N15">
    <cfRule type="expression" dxfId="72" priority="10">
      <formula>AB15=TRUE</formula>
    </cfRule>
  </conditionalFormatting>
  <conditionalFormatting sqref="M15">
    <cfRule type="expression" dxfId="71" priority="11">
      <formula>AB15=TRUE</formula>
    </cfRule>
  </conditionalFormatting>
  <conditionalFormatting sqref="L15">
    <cfRule type="expression" dxfId="70" priority="12">
      <formula>AB15=TRUE</formula>
    </cfRule>
  </conditionalFormatting>
  <conditionalFormatting sqref="K15">
    <cfRule type="expression" dxfId="69" priority="13">
      <formula>AB15=TRUE</formula>
    </cfRule>
  </conditionalFormatting>
  <conditionalFormatting sqref="C15:J15">
    <cfRule type="expression" dxfId="68" priority="14">
      <formula>U15=TRUE</formula>
    </cfRule>
  </conditionalFormatting>
  <dataValidations disablePrompts="1" count="3">
    <dataValidation type="custom" operator="lessThan" allowBlank="1" showInputMessage="1" showErrorMessage="1" sqref="P15">
      <formula1>ISNUMBER(P15)</formula1>
    </dataValidation>
    <dataValidation type="list" allowBlank="1" showErrorMessage="1" errorTitle="Invalid General Ledger Account" sqref="I15:N15">
      <formula1>Type_of_Consulting</formula1>
    </dataValidation>
    <dataValidation type="list" operator="greaterThanOrEqual" showErrorMessage="1" sqref="O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showGridLines="0" topLeftCell="P1" zoomScale="90" zoomScaleNormal="90" workbookViewId="0">
      <selection activeCell="X15" sqref="X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8" width="24.7109375" style="1" customWidth="1"/>
    <col min="19" max="19" width="19.42578125" style="1" customWidth="1"/>
    <col min="20" max="20" width="14.7109375" style="1" customWidth="1"/>
    <col min="21" max="21" width="22" style="1" customWidth="1"/>
    <col min="22" max="22" width="21.7109375" style="1" customWidth="1"/>
    <col min="23" max="23" width="13.7109375" style="1" customWidth="1"/>
    <col min="24" max="24" width="16.5703125" style="1" bestFit="1" customWidth="1"/>
    <col min="25" max="25" width="1.7109375" style="1" customWidth="1"/>
    <col min="26" max="26" width="8.7109375" style="3" customWidth="1"/>
    <col min="27" max="27" width="8" style="3" customWidth="1"/>
    <col min="28" max="28" width="9" style="3" customWidth="1"/>
    <col min="29" max="33" width="9.42578125" style="3" customWidth="1"/>
    <col min="34" max="36" width="13.28515625" style="3" customWidth="1"/>
    <col min="37" max="42" width="8.28515625" style="3" customWidth="1"/>
    <col min="43" max="43" width="16.28515625" style="3" customWidth="1"/>
    <col min="44" max="44" width="22" style="3" bestFit="1" customWidth="1"/>
    <col min="45" max="45" width="21.7109375" style="3" bestFit="1" customWidth="1"/>
    <col min="46" max="46" width="13" style="3" bestFit="1" customWidth="1"/>
    <col min="47" max="47" width="16" style="3" bestFit="1" customWidth="1"/>
    <col min="48" max="48" width="13.42578125" style="3" customWidth="1"/>
    <col min="49" max="51" width="9.28515625" style="3" customWidth="1"/>
    <col min="52" max="54" width="9.28515625" style="1" customWidth="1"/>
    <col min="55" max="16384" width="9.28515625" style="1"/>
  </cols>
  <sheetData>
    <row r="1" spans="1:53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S1" s="1" t="s">
        <v>1</v>
      </c>
      <c r="W1" s="2">
        <f>SUMIF($B:$B,"TS",W:W)</f>
        <v>0</v>
      </c>
      <c r="Z1" s="1"/>
      <c r="AA1" s="1"/>
      <c r="AB1" s="1"/>
      <c r="AC1" s="1"/>
      <c r="AD1" s="1"/>
      <c r="AE1" s="1"/>
      <c r="AF1" s="1"/>
      <c r="AG1" s="1"/>
      <c r="BA1" s="1" t="s">
        <v>2</v>
      </c>
    </row>
    <row r="2" spans="1:53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6</v>
      </c>
      <c r="S2" s="1" t="s">
        <v>4</v>
      </c>
      <c r="T2" s="1" t="s">
        <v>5</v>
      </c>
      <c r="U2" s="1" t="s">
        <v>6</v>
      </c>
      <c r="V2" s="1" t="s">
        <v>5</v>
      </c>
      <c r="W2" s="1" t="s">
        <v>6</v>
      </c>
      <c r="X2" s="1" t="s">
        <v>7</v>
      </c>
      <c r="Y2" s="1" t="s">
        <v>3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4" t="s">
        <v>8</v>
      </c>
      <c r="AX2" s="4" t="s">
        <v>8</v>
      </c>
      <c r="AY2" s="4" t="s">
        <v>8</v>
      </c>
    </row>
    <row r="3" spans="1:53" ht="11.25" x14ac:dyDescent="0.2">
      <c r="A3" s="1" t="s">
        <v>0</v>
      </c>
      <c r="B3" s="1">
        <f>COLUMN(AY14)</f>
        <v>51</v>
      </c>
      <c r="H3" s="1" t="s">
        <v>685</v>
      </c>
      <c r="I3" s="1" t="s">
        <v>686</v>
      </c>
      <c r="J3" s="1" t="s">
        <v>687</v>
      </c>
      <c r="K3" s="1" t="s">
        <v>661</v>
      </c>
      <c r="L3" s="1" t="s">
        <v>688</v>
      </c>
      <c r="M3" s="1" t="s">
        <v>46</v>
      </c>
      <c r="N3" s="1" t="s">
        <v>56</v>
      </c>
      <c r="U3" s="2"/>
      <c r="V3" s="1" t="s">
        <v>9</v>
      </c>
      <c r="W3" s="2">
        <f>SUM(W15:W1048576)</f>
        <v>0</v>
      </c>
      <c r="X3" s="1" t="s">
        <v>10</v>
      </c>
      <c r="Y3" s="1" t="s">
        <v>11</v>
      </c>
      <c r="AW3" s="3" t="s">
        <v>12</v>
      </c>
      <c r="AX3" s="3">
        <f ca="1">ROW(OFFSET(AY14,1,0))</f>
        <v>15</v>
      </c>
    </row>
    <row r="4" spans="1:53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9"/>
      <c r="W4" s="9"/>
      <c r="X4" s="9"/>
      <c r="Y4" s="1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14</v>
      </c>
      <c r="AX4" s="3">
        <f>COUNTA(AY:AY)-COUNTA(AY1:AY14)+ROW(AY14)</f>
        <v>15</v>
      </c>
    </row>
    <row r="5" spans="1:53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  <c r="V5" s="9"/>
      <c r="W5" s="9"/>
      <c r="X5" s="9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3" t="s">
        <v>15</v>
      </c>
      <c r="AX5" s="13">
        <f>IF(MAX(AY:AY)=0,ROW(AY14)+1,MAX(AY:AY))</f>
        <v>15</v>
      </c>
    </row>
    <row r="6" spans="1:53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7"/>
      <c r="W6" s="17"/>
      <c r="X6" s="17"/>
      <c r="Y6" s="15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3" t="s">
        <v>16</v>
      </c>
      <c r="AX6" s="19">
        <f>MATCH("Show",3:3,0)-1</f>
        <v>24</v>
      </c>
      <c r="AY6" s="13"/>
    </row>
    <row r="7" spans="1:53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  <c r="AX7" s="25"/>
      <c r="AY7" s="25"/>
    </row>
    <row r="8" spans="1:53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spans="1:53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53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  <c r="V10" s="9"/>
      <c r="W10" s="31"/>
      <c r="X10" s="31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1:53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9"/>
      <c r="W11" s="9"/>
      <c r="X11" s="9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53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8"/>
      <c r="U12" s="36"/>
      <c r="V12" s="36"/>
      <c r="W12" s="36"/>
      <c r="X12" s="36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37" t="e">
        <f>IF(Total_F_Consultant=0,-1,SUM(AV15:AV1048576))</f>
        <v>#NAME?</v>
      </c>
    </row>
    <row r="13" spans="1:53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 t="s">
        <v>20</v>
      </c>
      <c r="U13" s="120"/>
      <c r="V13" s="120"/>
      <c r="W13" s="121"/>
      <c r="X13" s="40" t="s">
        <v>21</v>
      </c>
      <c r="Y13" s="39"/>
      <c r="Z13" s="122" t="s">
        <v>18</v>
      </c>
      <c r="AA13" s="117"/>
      <c r="AB13" s="117"/>
      <c r="AC13" s="117"/>
      <c r="AD13" s="117"/>
      <c r="AE13" s="117"/>
      <c r="AF13" s="119" t="s">
        <v>19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17" t="s">
        <v>20</v>
      </c>
      <c r="AR13" s="117"/>
      <c r="AS13" s="117"/>
      <c r="AT13" s="118"/>
      <c r="AU13" s="41" t="s">
        <v>21</v>
      </c>
      <c r="AV13" s="42"/>
      <c r="AW13" s="4"/>
      <c r="AX13" s="4"/>
      <c r="AY13" s="4"/>
    </row>
    <row r="14" spans="1:53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101</v>
      </c>
      <c r="J14" s="63" t="s">
        <v>102</v>
      </c>
      <c r="K14" s="63" t="s">
        <v>103</v>
      </c>
      <c r="L14" s="63" t="s">
        <v>53</v>
      </c>
      <c r="M14" s="63" t="s">
        <v>49</v>
      </c>
      <c r="N14" s="63" t="s">
        <v>50</v>
      </c>
      <c r="O14" s="63" t="s">
        <v>42</v>
      </c>
      <c r="P14" s="63" t="s">
        <v>104</v>
      </c>
      <c r="Q14" s="63" t="s">
        <v>105</v>
      </c>
      <c r="R14" s="63" t="s">
        <v>106</v>
      </c>
      <c r="S14" s="63" t="s">
        <v>107</v>
      </c>
      <c r="T14" s="65" t="s">
        <v>30</v>
      </c>
      <c r="U14" s="63" t="s">
        <v>31</v>
      </c>
      <c r="V14" s="63" t="s">
        <v>32</v>
      </c>
      <c r="W14" s="63" t="s">
        <v>33</v>
      </c>
      <c r="X14" s="63" t="s">
        <v>34</v>
      </c>
      <c r="Y14" s="70"/>
      <c r="Z14" s="48" t="s">
        <v>22</v>
      </c>
      <c r="AA14" s="48" t="s">
        <v>23</v>
      </c>
      <c r="AB14" s="48" t="s">
        <v>24</v>
      </c>
      <c r="AC14" s="48" t="s">
        <v>25</v>
      </c>
      <c r="AD14" s="48" t="s">
        <v>26</v>
      </c>
      <c r="AE14" s="48" t="s">
        <v>27</v>
      </c>
      <c r="AF14" s="63" t="s">
        <v>101</v>
      </c>
      <c r="AG14" s="63" t="s">
        <v>102</v>
      </c>
      <c r="AH14" s="63" t="s">
        <v>103</v>
      </c>
      <c r="AI14" s="63" t="s">
        <v>53</v>
      </c>
      <c r="AJ14" s="63" t="s">
        <v>49</v>
      </c>
      <c r="AK14" s="63" t="s">
        <v>50</v>
      </c>
      <c r="AL14" s="63" t="s">
        <v>42</v>
      </c>
      <c r="AM14" s="63" t="s">
        <v>104</v>
      </c>
      <c r="AN14" s="63" t="s">
        <v>105</v>
      </c>
      <c r="AO14" s="63" t="s">
        <v>106</v>
      </c>
      <c r="AP14" s="63" t="s">
        <v>107</v>
      </c>
      <c r="AQ14" s="66" t="s">
        <v>30</v>
      </c>
      <c r="AR14" s="67" t="s">
        <v>31</v>
      </c>
      <c r="AS14" s="67" t="s">
        <v>32</v>
      </c>
      <c r="AT14" s="67" t="s">
        <v>33</v>
      </c>
      <c r="AU14" s="67" t="s">
        <v>34</v>
      </c>
      <c r="AV14" s="68" t="s">
        <v>35</v>
      </c>
      <c r="AW14" s="71"/>
      <c r="AX14" s="71"/>
      <c r="AY14" s="71" t="s">
        <v>36</v>
      </c>
    </row>
    <row r="15" spans="1:53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>
        <f>+P15*Q15</f>
        <v>0</v>
      </c>
      <c r="S15" s="55"/>
      <c r="T15" s="54" t="s">
        <v>37</v>
      </c>
      <c r="U15" s="58">
        <f>+R15+S15</f>
        <v>0</v>
      </c>
      <c r="V15" s="59" t="s">
        <v>9</v>
      </c>
      <c r="W15" s="60">
        <v>0</v>
      </c>
      <c r="X15" s="59" t="s">
        <v>10</v>
      </c>
      <c r="Y15" s="10"/>
      <c r="Z15" s="61" t="b">
        <f t="shared" ref="Z15:AE15" si="0">ISBLANK(C15)</f>
        <v>1</v>
      </c>
      <c r="AA15" s="61" t="b">
        <f t="shared" si="0"/>
        <v>1</v>
      </c>
      <c r="AB15" s="61" t="b">
        <f t="shared" si="0"/>
        <v>1</v>
      </c>
      <c r="AC15" s="61" t="b">
        <f t="shared" si="0"/>
        <v>1</v>
      </c>
      <c r="AD15" s="61" t="b">
        <f t="shared" si="0"/>
        <v>1</v>
      </c>
      <c r="AE15" s="61" t="b">
        <f t="shared" si="0"/>
        <v>1</v>
      </c>
      <c r="AF15" s="61" t="b">
        <f t="shared" ref="AF15:AP15" si="1">ISBLANK(I15)</f>
        <v>1</v>
      </c>
      <c r="AG15" s="61" t="b">
        <f t="shared" si="1"/>
        <v>1</v>
      </c>
      <c r="AH15" s="61" t="b">
        <f t="shared" si="1"/>
        <v>1</v>
      </c>
      <c r="AI15" s="61" t="b">
        <f t="shared" si="1"/>
        <v>1</v>
      </c>
      <c r="AJ15" s="61" t="b">
        <f t="shared" si="1"/>
        <v>1</v>
      </c>
      <c r="AK15" s="61" t="b">
        <f t="shared" si="1"/>
        <v>1</v>
      </c>
      <c r="AL15" s="61" t="b">
        <f t="shared" si="1"/>
        <v>1</v>
      </c>
      <c r="AM15" s="61" t="b">
        <f t="shared" si="1"/>
        <v>1</v>
      </c>
      <c r="AN15" s="61" t="b">
        <f t="shared" si="1"/>
        <v>1</v>
      </c>
      <c r="AO15" s="61" t="b">
        <f t="shared" si="1"/>
        <v>0</v>
      </c>
      <c r="AP15" s="61" t="b">
        <f t="shared" si="1"/>
        <v>1</v>
      </c>
      <c r="AQ15" s="61" t="b">
        <f t="shared" ref="AQ15:AU15" si="2">ISBLANK(T15)</f>
        <v>0</v>
      </c>
      <c r="AR15" s="61" t="b">
        <f t="shared" si="2"/>
        <v>0</v>
      </c>
      <c r="AS15" s="61" t="b">
        <f t="shared" si="2"/>
        <v>0</v>
      </c>
      <c r="AT15" s="61" t="b">
        <f t="shared" si="2"/>
        <v>0</v>
      </c>
      <c r="AU15" s="61" t="b">
        <f t="shared" si="2"/>
        <v>0</v>
      </c>
      <c r="AV15" s="62">
        <f>COUNTIF(Z15:AU15, TRUE)</f>
        <v>16</v>
      </c>
      <c r="AY15" s="3">
        <f>IF(ISERROR(IF(SUMPRODUCT((C$2:W$2="Input")*(C15:W15&lt;&gt;""))=0,0,ROW())),ROW(),IF(SUMPRODUCT((C$2:W$2="Input")*(C15:W15&lt;&gt;""))=0,0,ROW()))</f>
        <v>0</v>
      </c>
    </row>
    <row r="16" spans="1:53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</sheetData>
  <mergeCells count="6">
    <mergeCell ref="AQ13:AT13"/>
    <mergeCell ref="C13:H13"/>
    <mergeCell ref="I13:S13"/>
    <mergeCell ref="T13:W13"/>
    <mergeCell ref="Z13:AE13"/>
    <mergeCell ref="AF13:AP13"/>
  </mergeCells>
  <conditionalFormatting sqref="C9">
    <cfRule type="expression" dxfId="67" priority="3">
      <formula>C9="In Progress"</formula>
    </cfRule>
    <cfRule type="expression" dxfId="66" priority="4">
      <formula>C9="No Budget"</formula>
    </cfRule>
    <cfRule type="expression" dxfId="65" priority="5">
      <formula>C9="Complete"</formula>
    </cfRule>
  </conditionalFormatting>
  <conditionalFormatting sqref="T15:U15">
    <cfRule type="expression" dxfId="64" priority="6">
      <formula>AQ15=TRUE</formula>
    </cfRule>
  </conditionalFormatting>
  <conditionalFormatting sqref="C15:H15">
    <cfRule type="expression" dxfId="63" priority="16">
      <formula>Z15=TRUE</formula>
    </cfRule>
  </conditionalFormatting>
  <conditionalFormatting sqref="I15:R15">
    <cfRule type="expression" dxfId="62" priority="2">
      <formula>AF15=TRUE</formula>
    </cfRule>
  </conditionalFormatting>
  <conditionalFormatting sqref="S15">
    <cfRule type="expression" dxfId="61" priority="1">
      <formula>AP15=TRUE</formula>
    </cfRule>
  </conditionalFormatting>
  <dataValidations count="2">
    <dataValidation type="custom" operator="lessThan" allowBlank="1" showInputMessage="1" showErrorMessage="1" sqref="U15">
      <formula1>ISNUMBER(U15)</formula1>
    </dataValidation>
    <dataValidation type="list" operator="greaterThanOrEqual" showErrorMessage="1" sqref="T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showGridLines="0" topLeftCell="J1" zoomScale="90" zoomScaleNormal="90" workbookViewId="0">
      <selection activeCell="Q15" sqref="Q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23" width="24.7109375" style="1" customWidth="1"/>
    <col min="24" max="24" width="14.7109375" style="1" customWidth="1"/>
    <col min="25" max="25" width="22" style="1" customWidth="1"/>
    <col min="26" max="26" width="21.7109375" style="1" customWidth="1"/>
    <col min="27" max="27" width="13.7109375" style="1" customWidth="1"/>
    <col min="28" max="28" width="16.5703125" style="1" bestFit="1" customWidth="1"/>
    <col min="29" max="29" width="1.7109375" style="1" customWidth="1"/>
    <col min="30" max="30" width="8.7109375" style="3" customWidth="1"/>
    <col min="31" max="31" width="8" style="3" customWidth="1"/>
    <col min="32" max="32" width="9" style="3" customWidth="1"/>
    <col min="33" max="37" width="9.42578125" style="3" customWidth="1"/>
    <col min="38" max="40" width="13.28515625" style="3" customWidth="1"/>
    <col min="41" max="50" width="8.28515625" style="3" customWidth="1"/>
    <col min="51" max="51" width="16.28515625" style="3" customWidth="1"/>
    <col min="52" max="52" width="22" style="3" bestFit="1" customWidth="1"/>
    <col min="53" max="53" width="21.7109375" style="3" bestFit="1" customWidth="1"/>
    <col min="54" max="54" width="13" style="3" bestFit="1" customWidth="1"/>
    <col min="55" max="55" width="16" style="3" bestFit="1" customWidth="1"/>
    <col min="56" max="56" width="13.42578125" style="3" customWidth="1"/>
    <col min="57" max="59" width="9.28515625" style="3" customWidth="1"/>
    <col min="60" max="62" width="9.28515625" style="1" customWidth="1"/>
    <col min="63" max="16384" width="9.28515625" style="1"/>
  </cols>
  <sheetData>
    <row r="1" spans="1:61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AA1" s="2">
        <f>SUMIF($B:$B,"TS",AA:AA)</f>
        <v>0</v>
      </c>
      <c r="AD1" s="1"/>
      <c r="AE1" s="1"/>
      <c r="AF1" s="1"/>
      <c r="AG1" s="1"/>
      <c r="AH1" s="1"/>
      <c r="AI1" s="1"/>
      <c r="AJ1" s="1"/>
      <c r="AK1" s="1"/>
      <c r="BI1" s="1" t="s">
        <v>2</v>
      </c>
    </row>
    <row r="2" spans="1:61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6</v>
      </c>
      <c r="P2" s="1" t="s">
        <v>4</v>
      </c>
      <c r="Q2" s="1" t="s">
        <v>6</v>
      </c>
      <c r="R2" s="1" t="s">
        <v>4</v>
      </c>
      <c r="S2" s="1" t="s">
        <v>6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5</v>
      </c>
      <c r="Y2" s="1" t="s">
        <v>6</v>
      </c>
      <c r="Z2" s="1" t="s">
        <v>5</v>
      </c>
      <c r="AA2" s="1" t="s">
        <v>6</v>
      </c>
      <c r="AB2" s="1" t="s">
        <v>7</v>
      </c>
      <c r="AC2" s="1" t="s">
        <v>3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">
        <v>8</v>
      </c>
      <c r="BD2" s="3" t="s">
        <v>8</v>
      </c>
      <c r="BE2" s="4" t="s">
        <v>8</v>
      </c>
      <c r="BF2" s="4" t="s">
        <v>8</v>
      </c>
      <c r="BG2" s="4" t="s">
        <v>8</v>
      </c>
    </row>
    <row r="3" spans="1:61" ht="11.25" x14ac:dyDescent="0.2">
      <c r="A3" s="1" t="s">
        <v>0</v>
      </c>
      <c r="B3" s="1">
        <f>COLUMN(BG14)</f>
        <v>59</v>
      </c>
      <c r="H3" s="1" t="s">
        <v>370</v>
      </c>
      <c r="Y3" s="2"/>
      <c r="Z3" s="1" t="s">
        <v>9</v>
      </c>
      <c r="AA3" s="2">
        <f>SUM(AA15:AA1048576)</f>
        <v>0</v>
      </c>
      <c r="AB3" s="1" t="s">
        <v>10</v>
      </c>
      <c r="AC3" s="1" t="s">
        <v>11</v>
      </c>
      <c r="BE3" s="3" t="s">
        <v>12</v>
      </c>
      <c r="BF3" s="3">
        <f ca="1">ROW(OFFSET(BG14,1,0))</f>
        <v>15</v>
      </c>
    </row>
    <row r="4" spans="1:61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10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3" t="s">
        <v>14</v>
      </c>
      <c r="BF4" s="3">
        <f>COUNTA(BG:BG)-COUNTA(BG1:BG14)+ROW(BG14)</f>
        <v>15</v>
      </c>
    </row>
    <row r="5" spans="1:61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10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3" t="s">
        <v>15</v>
      </c>
      <c r="BF5" s="13">
        <f>IF(MAX(BG:BG)=0,ROW(BG14)+1,MAX(BG:BG))</f>
        <v>15</v>
      </c>
    </row>
    <row r="6" spans="1:61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5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3" t="s">
        <v>16</v>
      </c>
      <c r="BF6" s="19">
        <f>MATCH("Show",3:3,0)-1</f>
        <v>28</v>
      </c>
      <c r="BG6" s="13"/>
    </row>
    <row r="7" spans="1:61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23"/>
      <c r="AA7" s="23"/>
      <c r="AB7" s="23"/>
      <c r="AC7" s="23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5"/>
      <c r="BF7" s="25"/>
      <c r="BG7" s="25"/>
    </row>
    <row r="8" spans="1:61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1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</row>
    <row r="9" spans="1:61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10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61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31"/>
      <c r="AB10" s="31"/>
      <c r="AC10" s="10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61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9"/>
      <c r="AB11" s="9"/>
      <c r="AC11" s="10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61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8"/>
      <c r="Y12" s="36"/>
      <c r="Z12" s="36"/>
      <c r="AA12" s="36"/>
      <c r="AB12" s="36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37" t="e">
        <f>IF(Total_F_Consultant=0,-1,SUM(BD15:BD1048576))</f>
        <v>#NAME?</v>
      </c>
    </row>
    <row r="13" spans="1:61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 t="s">
        <v>20</v>
      </c>
      <c r="Y13" s="120"/>
      <c r="Z13" s="120"/>
      <c r="AA13" s="121"/>
      <c r="AB13" s="40" t="s">
        <v>21</v>
      </c>
      <c r="AC13" s="39"/>
      <c r="AD13" s="122" t="s">
        <v>18</v>
      </c>
      <c r="AE13" s="117"/>
      <c r="AF13" s="117"/>
      <c r="AG13" s="117"/>
      <c r="AH13" s="117"/>
      <c r="AI13" s="117"/>
      <c r="AJ13" s="119" t="s">
        <v>19</v>
      </c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17" t="s">
        <v>20</v>
      </c>
      <c r="AZ13" s="117"/>
      <c r="BA13" s="117"/>
      <c r="BB13" s="118"/>
      <c r="BC13" s="41" t="s">
        <v>21</v>
      </c>
      <c r="BD13" s="42"/>
      <c r="BE13" s="4"/>
      <c r="BF13" s="4"/>
      <c r="BG13" s="4"/>
    </row>
    <row r="14" spans="1:61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108</v>
      </c>
      <c r="J14" s="63" t="s">
        <v>109</v>
      </c>
      <c r="K14" s="63" t="s">
        <v>110</v>
      </c>
      <c r="L14" s="63" t="s">
        <v>111</v>
      </c>
      <c r="M14" s="63" t="s">
        <v>112</v>
      </c>
      <c r="N14" s="63" t="s">
        <v>113</v>
      </c>
      <c r="O14" s="63" t="s">
        <v>114</v>
      </c>
      <c r="P14" s="63" t="s">
        <v>115</v>
      </c>
      <c r="Q14" s="63" t="s">
        <v>116</v>
      </c>
      <c r="R14" s="63" t="s">
        <v>117</v>
      </c>
      <c r="S14" s="63" t="s">
        <v>118</v>
      </c>
      <c r="T14" s="63" t="s">
        <v>119</v>
      </c>
      <c r="U14" s="63" t="s">
        <v>120</v>
      </c>
      <c r="V14" s="63" t="s">
        <v>121</v>
      </c>
      <c r="W14" s="63" t="s">
        <v>122</v>
      </c>
      <c r="X14" s="65" t="s">
        <v>30</v>
      </c>
      <c r="Y14" s="63" t="s">
        <v>31</v>
      </c>
      <c r="Z14" s="63" t="s">
        <v>32</v>
      </c>
      <c r="AA14" s="63" t="s">
        <v>33</v>
      </c>
      <c r="AB14" s="63" t="s">
        <v>34</v>
      </c>
      <c r="AC14" s="70"/>
      <c r="AD14" s="48" t="s">
        <v>22</v>
      </c>
      <c r="AE14" s="48" t="s">
        <v>23</v>
      </c>
      <c r="AF14" s="48" t="s">
        <v>24</v>
      </c>
      <c r="AG14" s="48" t="s">
        <v>25</v>
      </c>
      <c r="AH14" s="48" t="s">
        <v>26</v>
      </c>
      <c r="AI14" s="48" t="s">
        <v>27</v>
      </c>
      <c r="AJ14" s="63" t="s">
        <v>108</v>
      </c>
      <c r="AK14" s="63" t="s">
        <v>109</v>
      </c>
      <c r="AL14" s="63" t="s">
        <v>110</v>
      </c>
      <c r="AM14" s="63" t="s">
        <v>111</v>
      </c>
      <c r="AN14" s="63" t="s">
        <v>112</v>
      </c>
      <c r="AO14" s="63" t="s">
        <v>113</v>
      </c>
      <c r="AP14" s="63" t="s">
        <v>114</v>
      </c>
      <c r="AQ14" s="63" t="s">
        <v>115</v>
      </c>
      <c r="AR14" s="63" t="s">
        <v>116</v>
      </c>
      <c r="AS14" s="63" t="s">
        <v>117</v>
      </c>
      <c r="AT14" s="63" t="s">
        <v>118</v>
      </c>
      <c r="AU14" s="63" t="s">
        <v>119</v>
      </c>
      <c r="AV14" s="63" t="s">
        <v>120</v>
      </c>
      <c r="AW14" s="63" t="s">
        <v>121</v>
      </c>
      <c r="AX14" s="63" t="s">
        <v>122</v>
      </c>
      <c r="AY14" s="66" t="s">
        <v>30</v>
      </c>
      <c r="AZ14" s="67" t="s">
        <v>31</v>
      </c>
      <c r="BA14" s="67" t="s">
        <v>32</v>
      </c>
      <c r="BB14" s="67" t="s">
        <v>33</v>
      </c>
      <c r="BC14" s="67" t="s">
        <v>34</v>
      </c>
      <c r="BD14" s="68" t="s">
        <v>35</v>
      </c>
      <c r="BE14" s="71"/>
      <c r="BF14" s="71"/>
      <c r="BG14" s="71" t="s">
        <v>36</v>
      </c>
    </row>
    <row r="15" spans="1:61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6">
        <f>N15*L15</f>
        <v>0</v>
      </c>
      <c r="P15" s="56"/>
      <c r="Q15" s="56">
        <f>+L15*M15*P15</f>
        <v>0</v>
      </c>
      <c r="R15" s="56"/>
      <c r="S15" s="56">
        <f>R15*M15*L15</f>
        <v>0</v>
      </c>
      <c r="T15" s="56"/>
      <c r="U15" s="56"/>
      <c r="V15" s="56"/>
      <c r="W15" s="56"/>
      <c r="X15" s="54" t="s">
        <v>37</v>
      </c>
      <c r="Y15" s="58">
        <f>+Q15+O15+T15+U15+V15+W15+S15</f>
        <v>0</v>
      </c>
      <c r="Z15" s="59" t="s">
        <v>9</v>
      </c>
      <c r="AA15" s="60">
        <v>0</v>
      </c>
      <c r="AB15" s="59" t="s">
        <v>10</v>
      </c>
      <c r="AC15" s="10"/>
      <c r="AD15" s="61" t="b">
        <f t="shared" ref="AD15:AH15" si="0">ISBLANK(C15)</f>
        <v>1</v>
      </c>
      <c r="AE15" s="61" t="b">
        <f t="shared" si="0"/>
        <v>1</v>
      </c>
      <c r="AF15" s="61" t="b">
        <f t="shared" si="0"/>
        <v>1</v>
      </c>
      <c r="AG15" s="61" t="b">
        <f t="shared" si="0"/>
        <v>1</v>
      </c>
      <c r="AH15" s="61" t="b">
        <f t="shared" si="0"/>
        <v>1</v>
      </c>
      <c r="AI15" s="61" t="b">
        <f t="shared" ref="AI15" si="1">ISBLANK(H15)</f>
        <v>1</v>
      </c>
      <c r="AJ15" s="61" t="b">
        <f t="shared" ref="AJ15" si="2">ISBLANK(I15)</f>
        <v>1</v>
      </c>
      <c r="AK15" s="61" t="b">
        <f t="shared" ref="AK15" si="3">ISBLANK(J15)</f>
        <v>1</v>
      </c>
      <c r="AL15" s="61" t="b">
        <f t="shared" ref="AL15" si="4">ISBLANK(K15)</f>
        <v>1</v>
      </c>
      <c r="AM15" s="61" t="b">
        <f t="shared" ref="AM15" si="5">ISBLANK(L15)</f>
        <v>1</v>
      </c>
      <c r="AN15" s="61" t="b">
        <f t="shared" ref="AN15" si="6">ISBLANK(M15)</f>
        <v>1</v>
      </c>
      <c r="AO15" s="61" t="b">
        <f t="shared" ref="AO15" si="7">ISBLANK(N15)</f>
        <v>1</v>
      </c>
      <c r="AP15" s="61" t="b">
        <f t="shared" ref="AP15" si="8">ISBLANK(O15)</f>
        <v>0</v>
      </c>
      <c r="AQ15" s="61" t="b">
        <f t="shared" ref="AQ15" si="9">ISBLANK(P15)</f>
        <v>1</v>
      </c>
      <c r="AR15" s="61" t="b">
        <f t="shared" ref="AR15" si="10">ISBLANK(Q15)</f>
        <v>0</v>
      </c>
      <c r="AS15" s="61" t="b">
        <f t="shared" ref="AS15" si="11">ISBLANK(R15)</f>
        <v>1</v>
      </c>
      <c r="AT15" s="61" t="b">
        <f t="shared" ref="AT15" si="12">ISBLANK(S15)</f>
        <v>0</v>
      </c>
      <c r="AU15" s="61" t="b">
        <f t="shared" ref="AU15" si="13">ISBLANK(T15)</f>
        <v>1</v>
      </c>
      <c r="AV15" s="61" t="b">
        <f t="shared" ref="AV15" si="14">ISBLANK(U15)</f>
        <v>1</v>
      </c>
      <c r="AW15" s="61" t="b">
        <f t="shared" ref="AW15" si="15">ISBLANK(V15)</f>
        <v>1</v>
      </c>
      <c r="AX15" s="61" t="b">
        <f t="shared" ref="AX15" si="16">ISBLANK(W15)</f>
        <v>1</v>
      </c>
      <c r="AY15" s="61" t="b">
        <f t="shared" ref="AY15" si="17">ISBLANK(X15)</f>
        <v>0</v>
      </c>
      <c r="AZ15" s="61" t="b">
        <f t="shared" ref="AZ15:BC15" si="18">ISBLANK(Y15)</f>
        <v>0</v>
      </c>
      <c r="BA15" s="61" t="b">
        <f t="shared" si="18"/>
        <v>0</v>
      </c>
      <c r="BB15" s="61" t="b">
        <f t="shared" si="18"/>
        <v>0</v>
      </c>
      <c r="BC15" s="61" t="b">
        <f t="shared" si="18"/>
        <v>0</v>
      </c>
      <c r="BD15" s="62">
        <f>COUNTIF(AD15:BC15, TRUE)</f>
        <v>18</v>
      </c>
      <c r="BG15" s="3">
        <f>IF(ISERROR(IF(SUMPRODUCT((C$2:AA$2="Input")*(C15:AA15&lt;&gt;""))=0,0,ROW())),ROW(),IF(SUMPRODUCT((C$2:AA$2="Input")*(C15:AA15&lt;&gt;""))=0,0,ROW()))</f>
        <v>0</v>
      </c>
    </row>
    <row r="16" spans="1:61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</sheetData>
  <mergeCells count="6">
    <mergeCell ref="AY13:BB13"/>
    <mergeCell ref="C13:H13"/>
    <mergeCell ref="I13:W13"/>
    <mergeCell ref="X13:AA13"/>
    <mergeCell ref="AD13:AI13"/>
    <mergeCell ref="AJ13:AX13"/>
  </mergeCells>
  <conditionalFormatting sqref="C9">
    <cfRule type="expression" dxfId="60" priority="12">
      <formula>C9="In Progress"</formula>
    </cfRule>
    <cfRule type="expression" dxfId="59" priority="13">
      <formula>C9="No Budget"</formula>
    </cfRule>
    <cfRule type="expression" dxfId="58" priority="14">
      <formula>C9="Complete"</formula>
    </cfRule>
  </conditionalFormatting>
  <conditionalFormatting sqref="X15:Y15">
    <cfRule type="expression" dxfId="57" priority="15">
      <formula>AY15=TRUE</formula>
    </cfRule>
  </conditionalFormatting>
  <conditionalFormatting sqref="O15">
    <cfRule type="expression" dxfId="56" priority="40">
      <formula>AL15=TRUE</formula>
    </cfRule>
  </conditionalFormatting>
  <conditionalFormatting sqref="C15:H15">
    <cfRule type="expression" dxfId="55" priority="44">
      <formula>AD15=TRUE</formula>
    </cfRule>
  </conditionalFormatting>
  <conditionalFormatting sqref="Q15">
    <cfRule type="expression" dxfId="54" priority="11">
      <formula>AN15=TRUE</formula>
    </cfRule>
  </conditionalFormatting>
  <conditionalFormatting sqref="S15">
    <cfRule type="expression" dxfId="53" priority="10">
      <formula>AP15=TRUE</formula>
    </cfRule>
  </conditionalFormatting>
  <conditionalFormatting sqref="R15">
    <cfRule type="expression" dxfId="52" priority="8">
      <formula>AO15=TRUE</formula>
    </cfRule>
  </conditionalFormatting>
  <conditionalFormatting sqref="P15">
    <cfRule type="expression" dxfId="51" priority="7">
      <formula>AM15=TRUE</formula>
    </cfRule>
  </conditionalFormatting>
  <conditionalFormatting sqref="N15">
    <cfRule type="expression" dxfId="50" priority="6">
      <formula>AK15=TRUE</formula>
    </cfRule>
  </conditionalFormatting>
  <conditionalFormatting sqref="M15">
    <cfRule type="expression" dxfId="49" priority="5">
      <formula>AJ15=TRUE</formula>
    </cfRule>
  </conditionalFormatting>
  <conditionalFormatting sqref="L15">
    <cfRule type="expression" dxfId="48" priority="4">
      <formula>AI15=TRUE</formula>
    </cfRule>
  </conditionalFormatting>
  <conditionalFormatting sqref="K15">
    <cfRule type="expression" dxfId="47" priority="3">
      <formula>AH15=TRUE</formula>
    </cfRule>
  </conditionalFormatting>
  <conditionalFormatting sqref="J15">
    <cfRule type="expression" dxfId="46" priority="2">
      <formula>AG15=TRUE</formula>
    </cfRule>
  </conditionalFormatting>
  <conditionalFormatting sqref="I15">
    <cfRule type="expression" dxfId="45" priority="1">
      <formula>AF15=TRUE</formula>
    </cfRule>
  </conditionalFormatting>
  <conditionalFormatting sqref="T15:W15">
    <cfRule type="expression" dxfId="44" priority="45">
      <formula>#REF!=TRUE</formula>
    </cfRule>
  </conditionalFormatting>
  <dataValidations count="3">
    <dataValidation type="list" operator="greaterThanOrEqual" showErrorMessage="1" sqref="X15">
      <formula1>Currency</formula1>
    </dataValidation>
    <dataValidation type="custom" operator="lessThan" allowBlank="1" showInputMessage="1" showErrorMessage="1" sqref="Y15">
      <formula1>ISNUMBER(Y15)</formula1>
    </dataValidation>
    <dataValidation allowBlank="1" showErrorMessage="1" errorTitle="Invalid General Ledger Account" sqref="I15:W15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16"/>
  <sheetViews>
    <sheetView showGridLines="0" zoomScale="90" zoomScaleNormal="90" workbookViewId="0">
      <selection activeCell="I15" sqref="I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6" width="24.7109375" style="1" customWidth="1"/>
    <col min="17" max="17" width="14.7109375" style="1" customWidth="1"/>
    <col min="18" max="18" width="22" style="1" customWidth="1"/>
    <col min="19" max="19" width="21.7109375" style="1" customWidth="1"/>
    <col min="20" max="20" width="13.7109375" style="1" customWidth="1"/>
    <col min="21" max="21" width="16.5703125" style="1" bestFit="1" customWidth="1"/>
    <col min="22" max="22" width="1.7109375" style="1" customWidth="1"/>
    <col min="23" max="23" width="8.7109375" style="3" customWidth="1"/>
    <col min="24" max="24" width="8" style="3" customWidth="1"/>
    <col min="25" max="25" width="9" style="3" customWidth="1"/>
    <col min="26" max="30" width="9.42578125" style="3" customWidth="1"/>
    <col min="31" max="32" width="13.28515625" style="3" customWidth="1"/>
    <col min="33" max="36" width="8.28515625" style="3" customWidth="1"/>
    <col min="37" max="37" width="16.28515625" style="3" customWidth="1"/>
    <col min="38" max="38" width="22" style="3" bestFit="1" customWidth="1"/>
    <col min="39" max="39" width="21.7109375" style="3" bestFit="1" customWidth="1"/>
    <col min="40" max="40" width="13" style="3" bestFit="1" customWidth="1"/>
    <col min="41" max="41" width="16" style="3" bestFit="1" customWidth="1"/>
    <col min="42" max="42" width="13.42578125" style="3" customWidth="1"/>
    <col min="43" max="45" width="9.28515625" style="3" customWidth="1"/>
    <col min="46" max="48" width="9.28515625" style="1" customWidth="1"/>
    <col min="49" max="16384" width="9.28515625" style="1"/>
  </cols>
  <sheetData>
    <row r="1" spans="1:47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T1" s="2">
        <f>SUMIF($B:$B,"TS",T:T)</f>
        <v>0</v>
      </c>
      <c r="W1" s="1"/>
      <c r="X1" s="1"/>
      <c r="Y1" s="1"/>
      <c r="Z1" s="1"/>
      <c r="AA1" s="1"/>
      <c r="AB1" s="1"/>
      <c r="AC1" s="1"/>
      <c r="AD1" s="1"/>
      <c r="AU1" s="1" t="s">
        <v>2</v>
      </c>
    </row>
    <row r="2" spans="1:47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5</v>
      </c>
      <c r="T2" s="1" t="s">
        <v>6</v>
      </c>
      <c r="U2" s="1" t="s">
        <v>7</v>
      </c>
      <c r="V2" s="1" t="s">
        <v>3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4" t="s">
        <v>8</v>
      </c>
      <c r="AR2" s="4" t="s">
        <v>8</v>
      </c>
      <c r="AS2" s="4" t="s">
        <v>8</v>
      </c>
    </row>
    <row r="3" spans="1:47" ht="11.25" x14ac:dyDescent="0.2">
      <c r="A3" s="1" t="s">
        <v>0</v>
      </c>
      <c r="B3" s="1">
        <f>COLUMN(AS14)</f>
        <v>45</v>
      </c>
      <c r="H3" s="1" t="s">
        <v>689</v>
      </c>
      <c r="L3" s="1" t="s">
        <v>678</v>
      </c>
      <c r="R3" s="2"/>
      <c r="S3" s="1" t="s">
        <v>9</v>
      </c>
      <c r="T3" s="2">
        <f>SUM(T15:T1048576)</f>
        <v>0</v>
      </c>
      <c r="U3" s="1" t="s">
        <v>10</v>
      </c>
      <c r="V3" s="1" t="s">
        <v>11</v>
      </c>
      <c r="AQ3" s="3" t="s">
        <v>12</v>
      </c>
      <c r="AR3" s="3">
        <f ca="1">ROW(OFFSET(AS14,1,0))</f>
        <v>15</v>
      </c>
    </row>
    <row r="4" spans="1:47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9"/>
      <c r="S4" s="9"/>
      <c r="T4" s="9"/>
      <c r="U4" s="9"/>
      <c r="V4" s="10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 t="s">
        <v>14</v>
      </c>
      <c r="AR4" s="3">
        <f>COUNTA(AS:AS)-COUNTA(AS1:AS14)+ROW(AS14)</f>
        <v>15</v>
      </c>
    </row>
    <row r="5" spans="1:47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9"/>
      <c r="S5" s="9"/>
      <c r="T5" s="9"/>
      <c r="U5" s="9"/>
      <c r="V5" s="10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3" t="s">
        <v>15</v>
      </c>
      <c r="AR5" s="13">
        <f>IF(MAX(AS:AS)=0,ROW(AS14)+1,MAX(AS:AS))</f>
        <v>15</v>
      </c>
    </row>
    <row r="6" spans="1:47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7"/>
      <c r="S6" s="17"/>
      <c r="T6" s="17"/>
      <c r="U6" s="17"/>
      <c r="V6" s="15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" t="s">
        <v>16</v>
      </c>
      <c r="AR6" s="19">
        <f>MATCH("Show",3:3,0)-1</f>
        <v>21</v>
      </c>
      <c r="AS6" s="13"/>
    </row>
    <row r="7" spans="1:47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3"/>
      <c r="S7" s="23"/>
      <c r="T7" s="23"/>
      <c r="U7" s="23"/>
      <c r="V7" s="23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</row>
    <row r="8" spans="1:47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9"/>
      <c r="S8" s="9"/>
      <c r="T8" s="9"/>
      <c r="U8" s="9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7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9"/>
      <c r="U9" s="9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7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9"/>
      <c r="S10" s="9"/>
      <c r="T10" s="31"/>
      <c r="U10" s="3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7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9"/>
      <c r="S11" s="9"/>
      <c r="T11" s="9"/>
      <c r="U11" s="9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7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8"/>
      <c r="R12" s="36"/>
      <c r="S12" s="36"/>
      <c r="T12" s="36"/>
      <c r="U12" s="36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37" t="e">
        <f>IF(Total_F_Consultant=0,-1,SUM(AP15:AP1048576))</f>
        <v>#NAME?</v>
      </c>
    </row>
    <row r="13" spans="1:47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 t="s">
        <v>20</v>
      </c>
      <c r="R13" s="120"/>
      <c r="S13" s="120"/>
      <c r="T13" s="121"/>
      <c r="U13" s="40" t="s">
        <v>21</v>
      </c>
      <c r="V13" s="39"/>
      <c r="W13" s="122" t="s">
        <v>18</v>
      </c>
      <c r="X13" s="117"/>
      <c r="Y13" s="117"/>
      <c r="Z13" s="117"/>
      <c r="AA13" s="117"/>
      <c r="AB13" s="117"/>
      <c r="AC13" s="119" t="s">
        <v>19</v>
      </c>
      <c r="AD13" s="120"/>
      <c r="AE13" s="120"/>
      <c r="AF13" s="120"/>
      <c r="AG13" s="120"/>
      <c r="AH13" s="120"/>
      <c r="AI13" s="120"/>
      <c r="AJ13" s="120"/>
      <c r="AK13" s="117" t="s">
        <v>20</v>
      </c>
      <c r="AL13" s="117"/>
      <c r="AM13" s="117"/>
      <c r="AN13" s="118"/>
      <c r="AO13" s="41" t="s">
        <v>21</v>
      </c>
      <c r="AP13" s="42"/>
      <c r="AQ13" s="4"/>
      <c r="AR13" s="4"/>
      <c r="AS13" s="4"/>
    </row>
    <row r="14" spans="1:47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64</v>
      </c>
      <c r="J14" s="63" t="s">
        <v>28</v>
      </c>
      <c r="K14" s="63" t="s">
        <v>123</v>
      </c>
      <c r="L14" s="63" t="s">
        <v>78</v>
      </c>
      <c r="M14" s="63" t="s">
        <v>97</v>
      </c>
      <c r="N14" s="63" t="s">
        <v>61</v>
      </c>
      <c r="O14" s="63" t="s">
        <v>124</v>
      </c>
      <c r="P14" s="63" t="s">
        <v>125</v>
      </c>
      <c r="Q14" s="65" t="s">
        <v>30</v>
      </c>
      <c r="R14" s="63" t="s">
        <v>31</v>
      </c>
      <c r="S14" s="63" t="s">
        <v>32</v>
      </c>
      <c r="T14" s="63" t="s">
        <v>33</v>
      </c>
      <c r="U14" s="63" t="s">
        <v>34</v>
      </c>
      <c r="V14" s="70"/>
      <c r="W14" s="48" t="s">
        <v>22</v>
      </c>
      <c r="X14" s="48" t="s">
        <v>23</v>
      </c>
      <c r="Y14" s="48" t="s">
        <v>24</v>
      </c>
      <c r="Z14" s="48" t="s">
        <v>25</v>
      </c>
      <c r="AA14" s="48" t="s">
        <v>26</v>
      </c>
      <c r="AB14" s="48" t="s">
        <v>27</v>
      </c>
      <c r="AC14" s="63" t="s">
        <v>64</v>
      </c>
      <c r="AD14" s="63" t="s">
        <v>28</v>
      </c>
      <c r="AE14" s="63" t="s">
        <v>123</v>
      </c>
      <c r="AF14" s="63" t="s">
        <v>78</v>
      </c>
      <c r="AG14" s="63" t="s">
        <v>97</v>
      </c>
      <c r="AH14" s="63" t="s">
        <v>61</v>
      </c>
      <c r="AI14" s="63" t="s">
        <v>124</v>
      </c>
      <c r="AJ14" s="63" t="s">
        <v>125</v>
      </c>
      <c r="AK14" s="66" t="s">
        <v>30</v>
      </c>
      <c r="AL14" s="67" t="s">
        <v>31</v>
      </c>
      <c r="AM14" s="67" t="s">
        <v>32</v>
      </c>
      <c r="AN14" s="67" t="s">
        <v>33</v>
      </c>
      <c r="AO14" s="67" t="s">
        <v>34</v>
      </c>
      <c r="AP14" s="68" t="s">
        <v>35</v>
      </c>
      <c r="AQ14" s="71"/>
      <c r="AR14" s="71"/>
      <c r="AS14" s="71" t="s">
        <v>36</v>
      </c>
    </row>
    <row r="15" spans="1:47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4" t="s">
        <v>37</v>
      </c>
      <c r="R15" s="58">
        <f>+N15*O15</f>
        <v>0</v>
      </c>
      <c r="S15" s="59" t="s">
        <v>9</v>
      </c>
      <c r="T15" s="60">
        <v>0</v>
      </c>
      <c r="U15" s="59" t="s">
        <v>10</v>
      </c>
      <c r="V15" s="10"/>
      <c r="W15" s="61" t="b">
        <f t="shared" ref="W15:AB15" si="0">ISBLANK(C15)</f>
        <v>1</v>
      </c>
      <c r="X15" s="61" t="b">
        <f t="shared" si="0"/>
        <v>1</v>
      </c>
      <c r="Y15" s="61" t="b">
        <f t="shared" si="0"/>
        <v>1</v>
      </c>
      <c r="Z15" s="61" t="b">
        <f t="shared" si="0"/>
        <v>1</v>
      </c>
      <c r="AA15" s="61" t="b">
        <f t="shared" si="0"/>
        <v>1</v>
      </c>
      <c r="AB15" s="61" t="b">
        <f t="shared" ref="AB15" si="1">ISBLANK(H15)</f>
        <v>1</v>
      </c>
      <c r="AC15" s="61" t="b">
        <f t="shared" ref="AC15" si="2">ISBLANK(I15)</f>
        <v>1</v>
      </c>
      <c r="AD15" s="61" t="b">
        <f t="shared" ref="AD15" si="3">ISBLANK(J15)</f>
        <v>1</v>
      </c>
      <c r="AE15" s="61" t="b">
        <f t="shared" ref="AE15" si="4">ISBLANK(K15)</f>
        <v>1</v>
      </c>
      <c r="AF15" s="61" t="b">
        <f t="shared" ref="AF15" si="5">ISBLANK(L15)</f>
        <v>1</v>
      </c>
      <c r="AG15" s="61" t="b">
        <f t="shared" ref="AG15" si="6">ISBLANK(M15)</f>
        <v>1</v>
      </c>
      <c r="AH15" s="61" t="b">
        <f t="shared" ref="AH15" si="7">ISBLANK(N15)</f>
        <v>1</v>
      </c>
      <c r="AI15" s="61" t="b">
        <f t="shared" ref="AI15" si="8">ISBLANK(O15)</f>
        <v>1</v>
      </c>
      <c r="AJ15" s="61" t="b">
        <f t="shared" ref="AJ15" si="9">ISBLANK(P15)</f>
        <v>1</v>
      </c>
      <c r="AK15" s="61" t="b">
        <f t="shared" ref="AK15" si="10">ISBLANK(Q15)</f>
        <v>0</v>
      </c>
      <c r="AL15" s="61" t="b">
        <f t="shared" ref="AL15" si="11">ISBLANK(R15)</f>
        <v>0</v>
      </c>
      <c r="AM15" s="61" t="b">
        <f t="shared" ref="AL15:AO15" si="12">ISBLANK(S15)</f>
        <v>0</v>
      </c>
      <c r="AN15" s="61" t="b">
        <f t="shared" si="12"/>
        <v>0</v>
      </c>
      <c r="AO15" s="61" t="b">
        <f t="shared" si="12"/>
        <v>0</v>
      </c>
      <c r="AP15" s="62">
        <f>COUNTIF(W15:AO15, TRUE)</f>
        <v>14</v>
      </c>
      <c r="AS15" s="3">
        <f>IF(ISERROR(IF(SUMPRODUCT((C$2:T$2="Input")*(C15:T15&lt;&gt;""))=0,0,ROW())),ROW(),IF(SUMPRODUCT((C$2:T$2="Input")*(C15:T15&lt;&gt;""))=0,0,ROW()))</f>
        <v>0</v>
      </c>
    </row>
    <row r="16" spans="1:47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</sheetData>
  <mergeCells count="6">
    <mergeCell ref="AK13:AN13"/>
    <mergeCell ref="C13:H13"/>
    <mergeCell ref="I13:P13"/>
    <mergeCell ref="Q13:T13"/>
    <mergeCell ref="W13:AB13"/>
    <mergeCell ref="AC13:AJ13"/>
  </mergeCells>
  <conditionalFormatting sqref="C9">
    <cfRule type="expression" dxfId="43" priority="12">
      <formula>C9="In Progress"</formula>
    </cfRule>
    <cfRule type="expression" dxfId="42" priority="13">
      <formula>C9="No Budget"</formula>
    </cfRule>
    <cfRule type="expression" dxfId="41" priority="14">
      <formula>C9="Complete"</formula>
    </cfRule>
  </conditionalFormatting>
  <conditionalFormatting sqref="Q15:R15">
    <cfRule type="expression" dxfId="40" priority="15">
      <formula>AK15=TRUE</formula>
    </cfRule>
  </conditionalFormatting>
  <conditionalFormatting sqref="C15:G15">
    <cfRule type="expression" dxfId="39" priority="17">
      <formula>W15=TRUE</formula>
    </cfRule>
  </conditionalFormatting>
  <conditionalFormatting sqref="H15:P15">
    <cfRule type="expression" dxfId="0" priority="1">
      <formula>AB15=TRUE</formula>
    </cfRule>
  </conditionalFormatting>
  <dataValidations count="2">
    <dataValidation type="custom" operator="lessThan" allowBlank="1" showInputMessage="1" showErrorMessage="1" sqref="R15">
      <formula1>ISNUMBER(R15)</formula1>
    </dataValidation>
    <dataValidation type="list" operator="greaterThanOrEqual" showErrorMessage="1" sqref="Q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showGridLines="0" topLeftCell="H1" zoomScale="90" zoomScaleNormal="90" workbookViewId="0">
      <selection activeCell="N15" sqref="N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2" width="24.7109375" style="1" customWidth="1"/>
    <col min="13" max="13" width="14.7109375" style="1" customWidth="1"/>
    <col min="14" max="14" width="22" style="1" customWidth="1"/>
    <col min="15" max="15" width="21.7109375" style="1" customWidth="1"/>
    <col min="16" max="16" width="13.7109375" style="1" customWidth="1"/>
    <col min="17" max="17" width="16.5703125" style="1" bestFit="1" customWidth="1"/>
    <col min="18" max="18" width="1.7109375" style="1" customWidth="1"/>
    <col min="19" max="19" width="8.7109375" style="3" customWidth="1"/>
    <col min="20" max="20" width="8" style="3" customWidth="1"/>
    <col min="21" max="21" width="9" style="3" customWidth="1"/>
    <col min="22" max="26" width="9.42578125" style="3" customWidth="1"/>
    <col min="27" max="28" width="13.28515625" style="3" customWidth="1"/>
    <col min="29" max="29" width="16.28515625" style="3" customWidth="1"/>
    <col min="30" max="30" width="22" style="3" bestFit="1" customWidth="1"/>
    <col min="31" max="31" width="21.7109375" style="3" bestFit="1" customWidth="1"/>
    <col min="32" max="32" width="13" style="3" bestFit="1" customWidth="1"/>
    <col min="33" max="33" width="16" style="3" bestFit="1" customWidth="1"/>
    <col min="34" max="34" width="13.42578125" style="3" customWidth="1"/>
    <col min="35" max="37" width="9.28515625" style="3" customWidth="1"/>
    <col min="38" max="40" width="9.28515625" style="1" customWidth="1"/>
    <col min="41" max="16384" width="9.28515625" style="1"/>
  </cols>
  <sheetData>
    <row r="1" spans="1:39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P1" s="2">
        <f>SUMIF($B:$B,"TS",P:P)</f>
        <v>0</v>
      </c>
      <c r="S1" s="1"/>
      <c r="T1" s="1"/>
      <c r="U1" s="1"/>
      <c r="V1" s="1"/>
      <c r="W1" s="1"/>
      <c r="X1" s="1"/>
      <c r="Y1" s="1"/>
      <c r="Z1" s="1"/>
      <c r="AM1" s="1" t="s">
        <v>2</v>
      </c>
    </row>
    <row r="2" spans="1:39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6</v>
      </c>
      <c r="O2" s="1" t="s">
        <v>5</v>
      </c>
      <c r="P2" s="1" t="s">
        <v>6</v>
      </c>
      <c r="Q2" s="1" t="s">
        <v>7</v>
      </c>
      <c r="R2" s="1" t="s">
        <v>3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4" t="s">
        <v>8</v>
      </c>
      <c r="AJ2" s="4" t="s">
        <v>8</v>
      </c>
      <c r="AK2" s="4" t="s">
        <v>8</v>
      </c>
    </row>
    <row r="3" spans="1:39" ht="11.25" x14ac:dyDescent="0.2">
      <c r="A3" s="1" t="s">
        <v>0</v>
      </c>
      <c r="B3" s="1">
        <f>COLUMN(AK14)</f>
        <v>37</v>
      </c>
      <c r="H3" s="1" t="s">
        <v>690</v>
      </c>
      <c r="N3" s="2"/>
      <c r="O3" s="1" t="s">
        <v>9</v>
      </c>
      <c r="P3" s="2">
        <f>SUM(P15:P1048576)</f>
        <v>0</v>
      </c>
      <c r="Q3" s="1" t="s">
        <v>10</v>
      </c>
      <c r="R3" s="1" t="s">
        <v>11</v>
      </c>
      <c r="AI3" s="3" t="s">
        <v>12</v>
      </c>
      <c r="AJ3" s="3">
        <f ca="1">ROW(OFFSET(AK14,1,0))</f>
        <v>15</v>
      </c>
    </row>
    <row r="4" spans="1:39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9"/>
      <c r="O4" s="9"/>
      <c r="P4" s="9"/>
      <c r="Q4" s="9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3" t="s">
        <v>14</v>
      </c>
      <c r="AJ4" s="3">
        <f>COUNTA(AK:AK)-COUNTA(AK1:AK14)+ROW(AK14)</f>
        <v>15</v>
      </c>
    </row>
    <row r="5" spans="1:39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9"/>
      <c r="O5" s="9"/>
      <c r="P5" s="9"/>
      <c r="Q5" s="9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3" t="s">
        <v>15</v>
      </c>
      <c r="AJ5" s="13">
        <f>IF(MAX(AK:AK)=0,ROW(AK14)+1,MAX(AK:AK))</f>
        <v>15</v>
      </c>
    </row>
    <row r="6" spans="1:39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7"/>
      <c r="O6" s="17"/>
      <c r="P6" s="17"/>
      <c r="Q6" s="17"/>
      <c r="R6" s="15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3" t="s">
        <v>16</v>
      </c>
      <c r="AJ6" s="19">
        <f>MATCH("Show",3:3,0)-1</f>
        <v>17</v>
      </c>
      <c r="AK6" s="13"/>
    </row>
    <row r="7" spans="1:39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3"/>
      <c r="O7" s="23"/>
      <c r="P7" s="23"/>
      <c r="Q7" s="23"/>
      <c r="R7" s="23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5"/>
    </row>
    <row r="8" spans="1:39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9"/>
      <c r="O8" s="9"/>
      <c r="P8" s="9"/>
      <c r="Q8" s="9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9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9"/>
      <c r="O9" s="9"/>
      <c r="P9" s="9"/>
      <c r="Q9" s="9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9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9"/>
      <c r="O10" s="9"/>
      <c r="P10" s="31"/>
      <c r="Q10" s="31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9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9"/>
      <c r="O11" s="9"/>
      <c r="P11" s="9"/>
      <c r="Q11" s="9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9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8"/>
      <c r="N12" s="36"/>
      <c r="O12" s="36"/>
      <c r="P12" s="36"/>
      <c r="Q12" s="36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37" t="e">
        <f>IF(Total_F_Consultant=0,-1,SUM(AH15:AH1048576))</f>
        <v>#NAME?</v>
      </c>
    </row>
    <row r="13" spans="1:39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 t="s">
        <v>20</v>
      </c>
      <c r="N13" s="120"/>
      <c r="O13" s="120"/>
      <c r="P13" s="121"/>
      <c r="Q13" s="40" t="s">
        <v>21</v>
      </c>
      <c r="R13" s="39"/>
      <c r="S13" s="122" t="s">
        <v>18</v>
      </c>
      <c r="T13" s="117"/>
      <c r="U13" s="117"/>
      <c r="V13" s="117"/>
      <c r="W13" s="117"/>
      <c r="X13" s="117"/>
      <c r="Y13" s="119" t="s">
        <v>19</v>
      </c>
      <c r="Z13" s="120"/>
      <c r="AA13" s="120"/>
      <c r="AB13" s="120"/>
      <c r="AC13" s="117" t="s">
        <v>20</v>
      </c>
      <c r="AD13" s="117"/>
      <c r="AE13" s="117"/>
      <c r="AF13" s="118"/>
      <c r="AG13" s="41" t="s">
        <v>21</v>
      </c>
      <c r="AH13" s="42"/>
      <c r="AI13" s="4"/>
      <c r="AJ13" s="4"/>
      <c r="AK13" s="4"/>
    </row>
    <row r="14" spans="1:39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123</v>
      </c>
      <c r="J14" s="63" t="s">
        <v>126</v>
      </c>
      <c r="K14" s="63" t="s">
        <v>127</v>
      </c>
      <c r="L14" s="63" t="s">
        <v>104</v>
      </c>
      <c r="M14" s="65" t="s">
        <v>30</v>
      </c>
      <c r="N14" s="63" t="s">
        <v>31</v>
      </c>
      <c r="O14" s="63" t="s">
        <v>32</v>
      </c>
      <c r="P14" s="63" t="s">
        <v>33</v>
      </c>
      <c r="Q14" s="63" t="s">
        <v>34</v>
      </c>
      <c r="R14" s="70"/>
      <c r="S14" s="48" t="s">
        <v>22</v>
      </c>
      <c r="T14" s="48" t="s">
        <v>23</v>
      </c>
      <c r="U14" s="48" t="s">
        <v>24</v>
      </c>
      <c r="V14" s="48" t="s">
        <v>25</v>
      </c>
      <c r="W14" s="48" t="s">
        <v>26</v>
      </c>
      <c r="X14" s="48" t="s">
        <v>27</v>
      </c>
      <c r="Y14" s="63" t="s">
        <v>123</v>
      </c>
      <c r="Z14" s="63" t="s">
        <v>126</v>
      </c>
      <c r="AA14" s="63" t="s">
        <v>127</v>
      </c>
      <c r="AB14" s="63" t="s">
        <v>104</v>
      </c>
      <c r="AC14" s="66" t="s">
        <v>30</v>
      </c>
      <c r="AD14" s="67" t="s">
        <v>31</v>
      </c>
      <c r="AE14" s="67" t="s">
        <v>32</v>
      </c>
      <c r="AF14" s="67" t="s">
        <v>33</v>
      </c>
      <c r="AG14" s="67" t="s">
        <v>34</v>
      </c>
      <c r="AH14" s="68" t="s">
        <v>35</v>
      </c>
      <c r="AI14" s="71"/>
      <c r="AJ14" s="71"/>
      <c r="AK14" s="71" t="s">
        <v>36</v>
      </c>
    </row>
    <row r="15" spans="1:39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4" t="s">
        <v>37</v>
      </c>
      <c r="N15" s="58">
        <f>+K15*L15</f>
        <v>0</v>
      </c>
      <c r="O15" s="59" t="s">
        <v>9</v>
      </c>
      <c r="P15" s="60">
        <v>0</v>
      </c>
      <c r="Q15" s="59" t="s">
        <v>10</v>
      </c>
      <c r="R15" s="10"/>
      <c r="S15" s="61" t="b">
        <f t="shared" ref="S15:X15" si="0">ISBLANK(C15)</f>
        <v>1</v>
      </c>
      <c r="T15" s="61" t="b">
        <f t="shared" si="0"/>
        <v>1</v>
      </c>
      <c r="U15" s="61" t="b">
        <f t="shared" si="0"/>
        <v>1</v>
      </c>
      <c r="V15" s="61" t="b">
        <f t="shared" si="0"/>
        <v>1</v>
      </c>
      <c r="W15" s="61" t="b">
        <f t="shared" si="0"/>
        <v>1</v>
      </c>
      <c r="X15" s="61" t="b">
        <f t="shared" si="0"/>
        <v>1</v>
      </c>
      <c r="Y15" s="61" t="b">
        <f t="shared" ref="Y15:AD15" si="1">ISBLANK(I15)</f>
        <v>1</v>
      </c>
      <c r="Z15" s="61" t="b">
        <f t="shared" si="1"/>
        <v>1</v>
      </c>
      <c r="AA15" s="61" t="b">
        <f t="shared" si="1"/>
        <v>1</v>
      </c>
      <c r="AB15" s="61" t="b">
        <f t="shared" si="1"/>
        <v>1</v>
      </c>
      <c r="AC15" s="61" t="b">
        <f t="shared" si="1"/>
        <v>0</v>
      </c>
      <c r="AD15" s="61" t="b">
        <f t="shared" si="1"/>
        <v>0</v>
      </c>
      <c r="AE15" s="61" t="b">
        <f t="shared" ref="AE15:AG15" si="2">ISBLANK(O15)</f>
        <v>0</v>
      </c>
      <c r="AF15" s="61" t="b">
        <f t="shared" si="2"/>
        <v>0</v>
      </c>
      <c r="AG15" s="61" t="b">
        <f t="shared" si="2"/>
        <v>0</v>
      </c>
      <c r="AH15" s="62">
        <f>COUNTIF(S15:AG15, TRUE)</f>
        <v>10</v>
      </c>
      <c r="AK15" s="3">
        <f>IF(ISERROR(IF(SUMPRODUCT((C$2:P$2="Input")*(C15:P15&lt;&gt;""))=0,0,ROW())),ROW(),IF(SUMPRODUCT((C$2:P$2="Input")*(C15:P15&lt;&gt;""))=0,0,ROW()))</f>
        <v>0</v>
      </c>
    </row>
    <row r="16" spans="1:39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</sheetData>
  <mergeCells count="6">
    <mergeCell ref="AC13:AF13"/>
    <mergeCell ref="C13:H13"/>
    <mergeCell ref="I13:L13"/>
    <mergeCell ref="M13:P13"/>
    <mergeCell ref="S13:X13"/>
    <mergeCell ref="Y13:AB13"/>
  </mergeCells>
  <conditionalFormatting sqref="C9">
    <cfRule type="expression" dxfId="32" priority="9">
      <formula>C9="In Progress"</formula>
    </cfRule>
    <cfRule type="expression" dxfId="31" priority="10">
      <formula>C9="No Budget"</formula>
    </cfRule>
    <cfRule type="expression" dxfId="30" priority="11">
      <formula>C9="Complete"</formula>
    </cfRule>
  </conditionalFormatting>
  <conditionalFormatting sqref="M15:N15">
    <cfRule type="expression" dxfId="29" priority="12">
      <formula>AC15=TRUE</formula>
    </cfRule>
  </conditionalFormatting>
  <conditionalFormatting sqref="C15:H15">
    <cfRule type="expression" dxfId="28" priority="14">
      <formula>S15=TRUE</formula>
    </cfRule>
  </conditionalFormatting>
  <conditionalFormatting sqref="L15">
    <cfRule type="expression" dxfId="27" priority="4">
      <formula>X15=TRUE</formula>
    </cfRule>
  </conditionalFormatting>
  <conditionalFormatting sqref="K15">
    <cfRule type="expression" dxfId="26" priority="3">
      <formula>W15=TRUE</formula>
    </cfRule>
  </conditionalFormatting>
  <conditionalFormatting sqref="J15">
    <cfRule type="expression" dxfId="25" priority="2">
      <formula>V15=TRUE</formula>
    </cfRule>
  </conditionalFormatting>
  <conditionalFormatting sqref="I15">
    <cfRule type="expression" dxfId="24" priority="1">
      <formula>U15=TRUE</formula>
    </cfRule>
  </conditionalFormatting>
  <dataValidations count="3">
    <dataValidation type="list" operator="greaterThanOrEqual" showErrorMessage="1" sqref="M15">
      <formula1>Currency</formula1>
    </dataValidation>
    <dataValidation type="custom" operator="lessThan" allowBlank="1" showInputMessage="1" showErrorMessage="1" sqref="N15">
      <formula1>ISNUMBER(N15)</formula1>
    </dataValidation>
    <dataValidation allowBlank="1" showErrorMessage="1" errorTitle="Invalid General Ledger Account" sqref="I15:L15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showGridLines="0" topLeftCell="J1" zoomScale="90" zoomScaleNormal="90" workbookViewId="0">
      <selection activeCell="K9" sqref="K9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5" width="24.7109375" style="1" customWidth="1"/>
    <col min="16" max="16" width="14.7109375" style="1" customWidth="1"/>
    <col min="17" max="17" width="22" style="1" customWidth="1"/>
    <col min="18" max="18" width="21.7109375" style="1" customWidth="1"/>
    <col min="19" max="19" width="13.7109375" style="1" customWidth="1"/>
    <col min="20" max="20" width="16.5703125" style="1" bestFit="1" customWidth="1"/>
    <col min="21" max="21" width="1.7109375" style="1" customWidth="1"/>
    <col min="22" max="22" width="8.7109375" style="3" customWidth="1"/>
    <col min="23" max="23" width="8" style="3" customWidth="1"/>
    <col min="24" max="24" width="9" style="3" customWidth="1"/>
    <col min="25" max="29" width="9.42578125" style="3" customWidth="1"/>
    <col min="30" max="31" width="13.28515625" style="3" customWidth="1"/>
    <col min="32" max="34" width="8.28515625" style="3" customWidth="1"/>
    <col min="35" max="35" width="16.28515625" style="3" customWidth="1"/>
    <col min="36" max="36" width="22" style="3" bestFit="1" customWidth="1"/>
    <col min="37" max="37" width="21.7109375" style="3" bestFit="1" customWidth="1"/>
    <col min="38" max="38" width="13" style="3" bestFit="1" customWidth="1"/>
    <col min="39" max="39" width="16" style="3" bestFit="1" customWidth="1"/>
    <col min="40" max="40" width="13.42578125" style="3" customWidth="1"/>
    <col min="41" max="43" width="9.28515625" style="3" customWidth="1"/>
    <col min="44" max="46" width="9.28515625" style="1" customWidth="1"/>
    <col min="47" max="16384" width="9.28515625" style="1"/>
  </cols>
  <sheetData>
    <row r="1" spans="1:45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S1" s="2">
        <f>SUMIF($B:$B,"TS",S:S)</f>
        <v>0</v>
      </c>
      <c r="V1" s="1"/>
      <c r="W1" s="1"/>
      <c r="X1" s="1"/>
      <c r="Y1" s="1"/>
      <c r="Z1" s="1"/>
      <c r="AA1" s="1"/>
      <c r="AB1" s="1"/>
      <c r="AC1" s="1"/>
      <c r="AS1" s="1" t="s">
        <v>2</v>
      </c>
    </row>
    <row r="2" spans="1:45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3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4" t="s">
        <v>8</v>
      </c>
      <c r="AP2" s="4" t="s">
        <v>8</v>
      </c>
      <c r="AQ2" s="4" t="s">
        <v>8</v>
      </c>
    </row>
    <row r="3" spans="1:45" ht="11.25" x14ac:dyDescent="0.2">
      <c r="A3" s="1" t="s">
        <v>0</v>
      </c>
      <c r="B3" s="1">
        <f>COLUMN(AQ14)</f>
        <v>43</v>
      </c>
      <c r="H3" s="1" t="s">
        <v>691</v>
      </c>
      <c r="L3" s="1" t="s">
        <v>692</v>
      </c>
      <c r="M3" s="1" t="s">
        <v>678</v>
      </c>
      <c r="N3" s="1" t="s">
        <v>693</v>
      </c>
      <c r="O3" s="1" t="s">
        <v>694</v>
      </c>
      <c r="Q3" s="2"/>
      <c r="R3" s="1" t="s">
        <v>9</v>
      </c>
      <c r="S3" s="2">
        <f>SUM(S15:S1048576)</f>
        <v>0</v>
      </c>
      <c r="T3" s="1" t="s">
        <v>10</v>
      </c>
      <c r="U3" s="1" t="s">
        <v>11</v>
      </c>
      <c r="AO3" s="3" t="s">
        <v>12</v>
      </c>
      <c r="AP3" s="3">
        <f ca="1">ROW(OFFSET(AQ14,1,0))</f>
        <v>15</v>
      </c>
    </row>
    <row r="4" spans="1:45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10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3" t="s">
        <v>14</v>
      </c>
      <c r="AP4" s="3">
        <f>COUNTA(AQ:AQ)-COUNTA(AQ1:AQ14)+ROW(AQ14)</f>
        <v>15</v>
      </c>
    </row>
    <row r="5" spans="1:45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10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3" t="s">
        <v>15</v>
      </c>
      <c r="AP5" s="13">
        <f>IF(MAX(AQ:AQ)=0,ROW(AQ14)+1,MAX(AQ:AQ))</f>
        <v>15</v>
      </c>
    </row>
    <row r="6" spans="1:45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7"/>
      <c r="R6" s="17"/>
      <c r="S6" s="17"/>
      <c r="T6" s="17"/>
      <c r="U6" s="15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3" t="s">
        <v>16</v>
      </c>
      <c r="AP6" s="19">
        <f>MATCH("Show",3:3,0)-1</f>
        <v>20</v>
      </c>
      <c r="AQ6" s="13"/>
    </row>
    <row r="7" spans="1:45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3"/>
      <c r="R7" s="23"/>
      <c r="S7" s="23"/>
      <c r="T7" s="23"/>
      <c r="U7" s="23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  <c r="AP7" s="25"/>
      <c r="AQ7" s="25"/>
    </row>
    <row r="8" spans="1:45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1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5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1:45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9"/>
      <c r="R10" s="9"/>
      <c r="S10" s="31"/>
      <c r="T10" s="31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1:45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9"/>
      <c r="R11" s="9"/>
      <c r="S11" s="9"/>
      <c r="T11" s="9"/>
      <c r="U11" s="1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1:45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8"/>
      <c r="Q12" s="36"/>
      <c r="R12" s="36"/>
      <c r="S12" s="36"/>
      <c r="T12" s="36"/>
      <c r="U12" s="1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37" t="e">
        <f>IF(Total_F_Consultant=0,-1,SUM(AN15:AN1048576))</f>
        <v>#NAME?</v>
      </c>
    </row>
    <row r="13" spans="1:45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 t="s">
        <v>20</v>
      </c>
      <c r="Q13" s="120"/>
      <c r="R13" s="120"/>
      <c r="S13" s="121"/>
      <c r="T13" s="40" t="s">
        <v>21</v>
      </c>
      <c r="U13" s="39"/>
      <c r="V13" s="122" t="s">
        <v>18</v>
      </c>
      <c r="W13" s="117"/>
      <c r="X13" s="117"/>
      <c r="Y13" s="117"/>
      <c r="Z13" s="117"/>
      <c r="AA13" s="117"/>
      <c r="AB13" s="119" t="s">
        <v>19</v>
      </c>
      <c r="AC13" s="120"/>
      <c r="AD13" s="120"/>
      <c r="AE13" s="120"/>
      <c r="AF13" s="120"/>
      <c r="AG13" s="120"/>
      <c r="AH13" s="120"/>
      <c r="AI13" s="117" t="s">
        <v>20</v>
      </c>
      <c r="AJ13" s="117"/>
      <c r="AK13" s="117"/>
      <c r="AL13" s="118"/>
      <c r="AM13" s="41" t="s">
        <v>21</v>
      </c>
      <c r="AN13" s="42"/>
      <c r="AO13" s="4"/>
      <c r="AP13" s="4"/>
      <c r="AQ13" s="4"/>
    </row>
    <row r="14" spans="1:45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29</v>
      </c>
      <c r="J14" s="63" t="s">
        <v>97</v>
      </c>
      <c r="K14" s="63" t="s">
        <v>128</v>
      </c>
      <c r="L14" s="63" t="s">
        <v>129</v>
      </c>
      <c r="M14" s="63" t="s">
        <v>78</v>
      </c>
      <c r="N14" s="63" t="s">
        <v>68</v>
      </c>
      <c r="O14" s="63" t="s">
        <v>130</v>
      </c>
      <c r="P14" s="65" t="s">
        <v>30</v>
      </c>
      <c r="Q14" s="63" t="s">
        <v>31</v>
      </c>
      <c r="R14" s="63" t="s">
        <v>32</v>
      </c>
      <c r="S14" s="63" t="s">
        <v>33</v>
      </c>
      <c r="T14" s="63" t="s">
        <v>34</v>
      </c>
      <c r="U14" s="70"/>
      <c r="V14" s="48" t="s">
        <v>22</v>
      </c>
      <c r="W14" s="48" t="s">
        <v>23</v>
      </c>
      <c r="X14" s="48" t="s">
        <v>24</v>
      </c>
      <c r="Y14" s="48" t="s">
        <v>25</v>
      </c>
      <c r="Z14" s="48" t="s">
        <v>26</v>
      </c>
      <c r="AA14" s="48" t="s">
        <v>27</v>
      </c>
      <c r="AB14" s="63" t="s">
        <v>29</v>
      </c>
      <c r="AC14" s="63" t="s">
        <v>97</v>
      </c>
      <c r="AD14" s="63" t="s">
        <v>128</v>
      </c>
      <c r="AE14" s="63" t="s">
        <v>129</v>
      </c>
      <c r="AF14" s="63" t="s">
        <v>78</v>
      </c>
      <c r="AG14" s="63" t="s">
        <v>68</v>
      </c>
      <c r="AH14" s="63" t="s">
        <v>130</v>
      </c>
      <c r="AI14" s="66" t="s">
        <v>30</v>
      </c>
      <c r="AJ14" s="67" t="s">
        <v>31</v>
      </c>
      <c r="AK14" s="67" t="s">
        <v>32</v>
      </c>
      <c r="AL14" s="67" t="s">
        <v>33</v>
      </c>
      <c r="AM14" s="67" t="s">
        <v>34</v>
      </c>
      <c r="AN14" s="68" t="s">
        <v>35</v>
      </c>
      <c r="AO14" s="71"/>
      <c r="AP14" s="71"/>
      <c r="AQ14" s="71" t="s">
        <v>36</v>
      </c>
    </row>
    <row r="15" spans="1:45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6"/>
      <c r="P15" s="54" t="s">
        <v>37</v>
      </c>
      <c r="Q15" s="58"/>
      <c r="R15" s="59" t="s">
        <v>9</v>
      </c>
      <c r="S15" s="60">
        <v>0</v>
      </c>
      <c r="T15" s="59" t="s">
        <v>10</v>
      </c>
      <c r="U15" s="10"/>
      <c r="V15" s="61" t="b">
        <f t="shared" ref="V15:AA15" si="0">ISBLANK(C15)</f>
        <v>1</v>
      </c>
      <c r="W15" s="61" t="b">
        <f t="shared" si="0"/>
        <v>1</v>
      </c>
      <c r="X15" s="61" t="b">
        <f t="shared" si="0"/>
        <v>1</v>
      </c>
      <c r="Y15" s="61" t="b">
        <f t="shared" si="0"/>
        <v>1</v>
      </c>
      <c r="Z15" s="61" t="b">
        <f t="shared" si="0"/>
        <v>1</v>
      </c>
      <c r="AA15" s="61" t="b">
        <f t="shared" ref="AA15" si="1">ISBLANK(H15)</f>
        <v>1</v>
      </c>
      <c r="AB15" s="61" t="b">
        <f t="shared" ref="AB15" si="2">ISBLANK(I15)</f>
        <v>1</v>
      </c>
      <c r="AC15" s="61" t="b">
        <f t="shared" ref="AC15" si="3">ISBLANK(J15)</f>
        <v>1</v>
      </c>
      <c r="AD15" s="61" t="b">
        <f t="shared" ref="AD15" si="4">ISBLANK(K15)</f>
        <v>1</v>
      </c>
      <c r="AE15" s="61" t="b">
        <f t="shared" ref="AE15" si="5">ISBLANK(L15)</f>
        <v>1</v>
      </c>
      <c r="AF15" s="61" t="b">
        <f t="shared" ref="AF15" si="6">ISBLANK(M15)</f>
        <v>1</v>
      </c>
      <c r="AG15" s="61" t="b">
        <f t="shared" ref="AG15" si="7">ISBLANK(N15)</f>
        <v>1</v>
      </c>
      <c r="AH15" s="61" t="b">
        <f t="shared" ref="AH15" si="8">ISBLANK(O15)</f>
        <v>1</v>
      </c>
      <c r="AI15" s="61" t="b">
        <f t="shared" ref="AI15" si="9">ISBLANK(P15)</f>
        <v>0</v>
      </c>
      <c r="AJ15" s="61" t="b">
        <f t="shared" ref="AJ15" si="10">ISBLANK(Q15)</f>
        <v>1</v>
      </c>
      <c r="AK15" s="61" t="b">
        <f t="shared" ref="AK15" si="11">ISBLANK(R15)</f>
        <v>0</v>
      </c>
      <c r="AL15" s="61" t="b">
        <f t="shared" ref="AJ15:AM15" si="12">ISBLANK(S15)</f>
        <v>0</v>
      </c>
      <c r="AM15" s="61" t="b">
        <f t="shared" si="12"/>
        <v>0</v>
      </c>
      <c r="AN15" s="62">
        <f>COUNTIF(V15:AM15, TRUE)</f>
        <v>14</v>
      </c>
      <c r="AQ15" s="3">
        <f>IF(ISERROR(IF(SUMPRODUCT((C$2:S$2="Input")*(C15:S15&lt;&gt;""))=0,0,ROW())),ROW(),IF(SUMPRODUCT((C$2:S$2="Input")*(C15:S15&lt;&gt;""))=0,0,ROW()))</f>
        <v>0</v>
      </c>
    </row>
    <row r="16" spans="1:45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</sheetData>
  <mergeCells count="6">
    <mergeCell ref="AI13:AL13"/>
    <mergeCell ref="C13:H13"/>
    <mergeCell ref="I13:O13"/>
    <mergeCell ref="P13:S13"/>
    <mergeCell ref="V13:AA13"/>
    <mergeCell ref="AB13:AH13"/>
  </mergeCells>
  <conditionalFormatting sqref="C9">
    <cfRule type="expression" dxfId="23" priority="7">
      <formula>C9="In Progress"</formula>
    </cfRule>
    <cfRule type="expression" dxfId="22" priority="8">
      <formula>C9="No Budget"</formula>
    </cfRule>
    <cfRule type="expression" dxfId="21" priority="9">
      <formula>C9="Complete"</formula>
    </cfRule>
  </conditionalFormatting>
  <conditionalFormatting sqref="P15:Q15">
    <cfRule type="expression" dxfId="20" priority="10">
      <formula>AI15=TRUE</formula>
    </cfRule>
  </conditionalFormatting>
  <conditionalFormatting sqref="N15">
    <cfRule type="expression" dxfId="19" priority="11">
      <formula>AD15=TRUE</formula>
    </cfRule>
  </conditionalFormatting>
  <conditionalFormatting sqref="C15:H15">
    <cfRule type="expression" dxfId="18" priority="12">
      <formula>V15=TRUE</formula>
    </cfRule>
  </conditionalFormatting>
  <conditionalFormatting sqref="O15">
    <cfRule type="expression" dxfId="17" priority="6">
      <formula>AE15=TRUE</formula>
    </cfRule>
  </conditionalFormatting>
  <conditionalFormatting sqref="M15">
    <cfRule type="expression" dxfId="16" priority="5">
      <formula>AC15=TRUE</formula>
    </cfRule>
  </conditionalFormatting>
  <conditionalFormatting sqref="L15">
    <cfRule type="expression" dxfId="15" priority="4">
      <formula>AA15=TRUE</formula>
    </cfRule>
  </conditionalFormatting>
  <conditionalFormatting sqref="K15">
    <cfRule type="expression" dxfId="14" priority="3">
      <formula>Z15=TRUE</formula>
    </cfRule>
  </conditionalFormatting>
  <conditionalFormatting sqref="J15">
    <cfRule type="expression" dxfId="13" priority="2">
      <formula>Y15=TRUE</formula>
    </cfRule>
  </conditionalFormatting>
  <conditionalFormatting sqref="I15">
    <cfRule type="expression" dxfId="12" priority="1">
      <formula>X15=TRUE</formula>
    </cfRule>
  </conditionalFormatting>
  <dataValidations count="3">
    <dataValidation allowBlank="1" showErrorMessage="1" errorTitle="Invalid General Ledger Account" sqref="I15:O15"/>
    <dataValidation type="list" operator="greaterThanOrEqual" showErrorMessage="1" sqref="P15">
      <formula1>Currency</formula1>
    </dataValidation>
    <dataValidation type="custom" operator="lessThan" allowBlank="1" showInputMessage="1" showErrorMessage="1" sqref="Q15">
      <formula1>ISNUMBER(Q15)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showGridLines="0" zoomScale="90" zoomScaleNormal="90" workbookViewId="0">
      <selection activeCell="I3" sqref="I3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3" width="19.42578125" style="1" customWidth="1"/>
    <col min="14" max="14" width="14.7109375" style="1" customWidth="1"/>
    <col min="15" max="15" width="22" style="1" customWidth="1"/>
    <col min="16" max="16" width="21.7109375" style="1" customWidth="1"/>
    <col min="17" max="17" width="13.7109375" style="1" customWidth="1"/>
    <col min="18" max="18" width="16.5703125" style="1" bestFit="1" customWidth="1"/>
    <col min="19" max="19" width="1.7109375" style="1" customWidth="1"/>
    <col min="20" max="20" width="8.7109375" style="3" customWidth="1"/>
    <col min="21" max="21" width="8" style="3" customWidth="1"/>
    <col min="22" max="22" width="9" style="3" customWidth="1"/>
    <col min="23" max="27" width="9.42578125" style="3" customWidth="1"/>
    <col min="28" max="28" width="13.28515625" style="3" customWidth="1"/>
    <col min="29" max="30" width="8.28515625" style="3" customWidth="1"/>
    <col min="31" max="31" width="16.28515625" style="3" customWidth="1"/>
    <col min="32" max="32" width="22" style="3" bestFit="1" customWidth="1"/>
    <col min="33" max="33" width="21.7109375" style="3" bestFit="1" customWidth="1"/>
    <col min="34" max="34" width="13" style="3" bestFit="1" customWidth="1"/>
    <col min="35" max="35" width="16" style="3" bestFit="1" customWidth="1"/>
    <col min="36" max="36" width="13.42578125" style="3" customWidth="1"/>
    <col min="37" max="39" width="9.28515625" style="3" customWidth="1"/>
    <col min="40" max="42" width="9.28515625" style="1" customWidth="1"/>
    <col min="43" max="16384" width="9.28515625" style="1"/>
  </cols>
  <sheetData>
    <row r="1" spans="1:41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Q1" s="2">
        <f>SUMIF($B:$B,"TS",Q:Q)</f>
        <v>0</v>
      </c>
      <c r="T1" s="1"/>
      <c r="U1" s="1"/>
      <c r="V1" s="1"/>
      <c r="W1" s="1"/>
      <c r="X1" s="1"/>
      <c r="Y1" s="1"/>
      <c r="Z1" s="1"/>
      <c r="AA1" s="1"/>
      <c r="AO1" s="1" t="s">
        <v>2</v>
      </c>
    </row>
    <row r="2" spans="1:41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3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</row>
    <row r="3" spans="1:41" ht="11.25" x14ac:dyDescent="0.2">
      <c r="A3" s="1" t="s">
        <v>0</v>
      </c>
      <c r="B3" s="1">
        <f>COLUMN(AM14)</f>
        <v>39</v>
      </c>
      <c r="I3" s="1" t="s">
        <v>46</v>
      </c>
      <c r="J3" s="1" t="s">
        <v>198</v>
      </c>
      <c r="O3" s="2">
        <v>0</v>
      </c>
      <c r="P3" s="1" t="s">
        <v>9</v>
      </c>
      <c r="Q3" s="2">
        <f>SUM(Q15:Q1048576)</f>
        <v>0</v>
      </c>
      <c r="R3" s="1" t="s">
        <v>10</v>
      </c>
      <c r="S3" s="1" t="s">
        <v>11</v>
      </c>
      <c r="AK3" s="3" t="s">
        <v>12</v>
      </c>
      <c r="AL3" s="3">
        <f ca="1">ROW(OFFSET(AM14,1,0))</f>
        <v>15</v>
      </c>
    </row>
    <row r="4" spans="1:41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9"/>
      <c r="P4" s="9"/>
      <c r="Q4" s="9"/>
      <c r="R4" s="9"/>
      <c r="S4" s="10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3" t="s">
        <v>14</v>
      </c>
      <c r="AL4" s="3">
        <f>COUNTA(AM:AM)-COUNTA(AM1:AM14)+ROW(AM14)</f>
        <v>15</v>
      </c>
    </row>
    <row r="5" spans="1:41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9"/>
      <c r="P5" s="9"/>
      <c r="Q5" s="9"/>
      <c r="R5" s="9"/>
      <c r="S5" s="10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3" t="s">
        <v>15</v>
      </c>
      <c r="AL5" s="13">
        <f>IF(MAX(AM:AM)=0,ROW(AM14)+1,MAX(AM:AM))</f>
        <v>15</v>
      </c>
    </row>
    <row r="6" spans="1:41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7"/>
      <c r="P6" s="17"/>
      <c r="Q6" s="17"/>
      <c r="R6" s="17"/>
      <c r="S6" s="15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3" t="s">
        <v>16</v>
      </c>
      <c r="AL6" s="19">
        <f>MATCH("Show",3:3,0)-1</f>
        <v>18</v>
      </c>
      <c r="AM6" s="13"/>
    </row>
    <row r="7" spans="1:41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5"/>
      <c r="AL7" s="25"/>
      <c r="AM7" s="25"/>
    </row>
    <row r="8" spans="1:41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9"/>
      <c r="P8" s="9"/>
      <c r="Q8" s="9"/>
      <c r="R8" s="9"/>
      <c r="S8" s="10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41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9"/>
      <c r="P9" s="9"/>
      <c r="Q9" s="9"/>
      <c r="R9" s="9"/>
      <c r="S9" s="10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41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9"/>
      <c r="P10" s="9"/>
      <c r="Q10" s="31"/>
      <c r="R10" s="31"/>
      <c r="S10" s="1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41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9"/>
      <c r="P11" s="9"/>
      <c r="Q11" s="9"/>
      <c r="R11" s="9"/>
      <c r="S11" s="10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41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8"/>
      <c r="O12" s="36"/>
      <c r="P12" s="36"/>
      <c r="Q12" s="36"/>
      <c r="R12" s="36"/>
      <c r="S12" s="10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37" t="e">
        <f>IF(Total_F_Consultant=0,-1,SUM(AJ15:AJ1048576))</f>
        <v>#NAME?</v>
      </c>
    </row>
    <row r="13" spans="1:41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 t="s">
        <v>20</v>
      </c>
      <c r="O13" s="120"/>
      <c r="P13" s="120"/>
      <c r="Q13" s="121"/>
      <c r="R13" s="40" t="s">
        <v>21</v>
      </c>
      <c r="S13" s="39"/>
      <c r="T13" s="122" t="s">
        <v>18</v>
      </c>
      <c r="U13" s="117"/>
      <c r="V13" s="117"/>
      <c r="W13" s="117"/>
      <c r="X13" s="117"/>
      <c r="Y13" s="117"/>
      <c r="Z13" s="119" t="s">
        <v>19</v>
      </c>
      <c r="AA13" s="120"/>
      <c r="AB13" s="120"/>
      <c r="AC13" s="120"/>
      <c r="AD13" s="120"/>
      <c r="AE13" s="117" t="s">
        <v>20</v>
      </c>
      <c r="AF13" s="117"/>
      <c r="AG13" s="117"/>
      <c r="AH13" s="118"/>
      <c r="AI13" s="41" t="s">
        <v>21</v>
      </c>
      <c r="AJ13" s="42"/>
      <c r="AK13" s="4"/>
      <c r="AL13" s="4"/>
      <c r="AM13" s="4"/>
    </row>
    <row r="14" spans="1:41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159</v>
      </c>
      <c r="J14" s="45" t="s">
        <v>160</v>
      </c>
      <c r="K14" s="45" t="s">
        <v>161</v>
      </c>
      <c r="L14" s="45" t="s">
        <v>162</v>
      </c>
      <c r="M14" s="45" t="s">
        <v>163</v>
      </c>
      <c r="N14" s="46" t="s">
        <v>30</v>
      </c>
      <c r="O14" s="45" t="s">
        <v>31</v>
      </c>
      <c r="P14" s="45" t="s">
        <v>32</v>
      </c>
      <c r="Q14" s="45" t="s">
        <v>33</v>
      </c>
      <c r="R14" s="45" t="s">
        <v>34</v>
      </c>
      <c r="S14" s="10"/>
      <c r="T14" s="47" t="s">
        <v>22</v>
      </c>
      <c r="U14" s="47" t="s">
        <v>23</v>
      </c>
      <c r="V14" s="48" t="s">
        <v>24</v>
      </c>
      <c r="W14" s="47" t="s">
        <v>25</v>
      </c>
      <c r="X14" s="47" t="s">
        <v>26</v>
      </c>
      <c r="Y14" s="73" t="s">
        <v>27</v>
      </c>
      <c r="Z14" s="45" t="s">
        <v>159</v>
      </c>
      <c r="AA14" s="45" t="s">
        <v>160</v>
      </c>
      <c r="AB14" s="45" t="s">
        <v>161</v>
      </c>
      <c r="AC14" s="45" t="s">
        <v>162</v>
      </c>
      <c r="AD14" s="45" t="s">
        <v>163</v>
      </c>
      <c r="AE14" s="50" t="s">
        <v>30</v>
      </c>
      <c r="AF14" s="49" t="s">
        <v>31</v>
      </c>
      <c r="AG14" s="49" t="s">
        <v>32</v>
      </c>
      <c r="AH14" s="49" t="s">
        <v>33</v>
      </c>
      <c r="AI14" s="49" t="s">
        <v>34</v>
      </c>
      <c r="AJ14" s="51" t="s">
        <v>35</v>
      </c>
      <c r="AM14" s="3" t="s">
        <v>36</v>
      </c>
    </row>
    <row r="15" spans="1:41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4" t="s">
        <v>37</v>
      </c>
      <c r="O15" s="58">
        <v>0</v>
      </c>
      <c r="P15" s="59" t="s">
        <v>9</v>
      </c>
      <c r="Q15" s="60">
        <v>0</v>
      </c>
      <c r="R15" s="59" t="s">
        <v>10</v>
      </c>
      <c r="S15" s="10"/>
      <c r="T15" s="61" t="b">
        <f>ISBLANK(C15)</f>
        <v>1</v>
      </c>
      <c r="U15" s="61" t="b">
        <f>ISBLANK(D15)</f>
        <v>1</v>
      </c>
      <c r="V15" s="61" t="b">
        <f>ISBLANK(E15)</f>
        <v>1</v>
      </c>
      <c r="W15" s="61" t="b">
        <f>ISBLANK(F15)</f>
        <v>1</v>
      </c>
      <c r="X15" s="61" t="b">
        <f>ISBLANK(G15)</f>
        <v>1</v>
      </c>
      <c r="Y15" s="61" t="b">
        <f t="shared" ref="Y15:AE15" si="0">ISBLANK(H15)</f>
        <v>1</v>
      </c>
      <c r="Z15" s="61" t="b">
        <f t="shared" si="0"/>
        <v>1</v>
      </c>
      <c r="AA15" s="61" t="b">
        <f t="shared" si="0"/>
        <v>1</v>
      </c>
      <c r="AB15" s="61" t="b">
        <f t="shared" si="0"/>
        <v>1</v>
      </c>
      <c r="AC15" s="61" t="b">
        <f t="shared" si="0"/>
        <v>1</v>
      </c>
      <c r="AD15" s="61" t="b">
        <f t="shared" si="0"/>
        <v>1</v>
      </c>
      <c r="AE15" s="61" t="b">
        <f t="shared" si="0"/>
        <v>0</v>
      </c>
      <c r="AF15" s="61" t="b">
        <f t="shared" ref="AF15:AI15" si="1">ISBLANK(O15)</f>
        <v>0</v>
      </c>
      <c r="AG15" s="61" t="b">
        <f t="shared" si="1"/>
        <v>0</v>
      </c>
      <c r="AH15" s="61" t="b">
        <f t="shared" si="1"/>
        <v>0</v>
      </c>
      <c r="AI15" s="61" t="b">
        <f t="shared" si="1"/>
        <v>0</v>
      </c>
      <c r="AJ15" s="62">
        <f>COUNTIF(T15:AI15, TRUE)</f>
        <v>11</v>
      </c>
      <c r="AM15" s="3">
        <f>IF(ISERROR(IF(SUMPRODUCT((C$2:Q$2="Input")*(C15:Q15&lt;&gt;""))=0,0,ROW())),ROW(),IF(SUMPRODUCT((C$2:Q$2="Input")*(C15:Q15&lt;&gt;""))=0,0,ROW()))</f>
        <v>0</v>
      </c>
    </row>
    <row r="16" spans="1:41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</sheetData>
  <mergeCells count="6">
    <mergeCell ref="AE13:AH13"/>
    <mergeCell ref="C13:H13"/>
    <mergeCell ref="I13:M13"/>
    <mergeCell ref="N13:Q13"/>
    <mergeCell ref="T13:Y13"/>
    <mergeCell ref="Z13:AD13"/>
  </mergeCells>
  <conditionalFormatting sqref="C9">
    <cfRule type="expression" dxfId="156" priority="2">
      <formula>C9="In Progress"</formula>
    </cfRule>
    <cfRule type="expression" dxfId="155" priority="3">
      <formula>C9="No Budget"</formula>
    </cfRule>
    <cfRule type="expression" dxfId="154" priority="4">
      <formula>C9="Complete"</formula>
    </cfRule>
  </conditionalFormatting>
  <conditionalFormatting sqref="N15:O15">
    <cfRule type="expression" dxfId="153" priority="5">
      <formula>AE15=TRUE</formula>
    </cfRule>
  </conditionalFormatting>
  <conditionalFormatting sqref="C15:H15">
    <cfRule type="expression" dxfId="152" priority="27">
      <formula>T15=TRUE</formula>
    </cfRule>
  </conditionalFormatting>
  <conditionalFormatting sqref="I15:M15">
    <cfRule type="expression" dxfId="151" priority="1">
      <formula>Z15=TRUE</formula>
    </cfRule>
  </conditionalFormatting>
  <dataValidations count="2">
    <dataValidation type="custom" operator="lessThan" allowBlank="1" showInputMessage="1" showErrorMessage="1" sqref="O15">
      <formula1>ISNUMBER(O15)</formula1>
    </dataValidation>
    <dataValidation type="list" operator="greaterThanOrEqual" showErrorMessage="1" sqref="N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showGridLines="0" tabSelected="1" zoomScale="90" zoomScaleNormal="90" workbookViewId="0">
      <selection activeCell="L19" sqref="L19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4" width="24.7109375" style="1" customWidth="1"/>
    <col min="15" max="15" width="14.7109375" style="1" customWidth="1"/>
    <col min="16" max="16" width="22" style="1" customWidth="1"/>
    <col min="17" max="17" width="21.7109375" style="1" customWidth="1"/>
    <col min="18" max="18" width="13.7109375" style="1" customWidth="1"/>
    <col min="19" max="19" width="16.5703125" style="1" bestFit="1" customWidth="1"/>
    <col min="20" max="20" width="1.7109375" style="1" customWidth="1"/>
    <col min="21" max="21" width="8.7109375" style="3" customWidth="1"/>
    <col min="22" max="22" width="8" style="3" customWidth="1"/>
    <col min="23" max="23" width="9" style="3" customWidth="1"/>
    <col min="24" max="28" width="9.42578125" style="3" customWidth="1"/>
    <col min="29" max="30" width="13.28515625" style="3" customWidth="1"/>
    <col min="31" max="32" width="8.28515625" style="3" customWidth="1"/>
    <col min="33" max="33" width="16.28515625" style="3" customWidth="1"/>
    <col min="34" max="34" width="22" style="3" bestFit="1" customWidth="1"/>
    <col min="35" max="35" width="21.7109375" style="3" bestFit="1" customWidth="1"/>
    <col min="36" max="36" width="13" style="3" bestFit="1" customWidth="1"/>
    <col min="37" max="37" width="16" style="3" bestFit="1" customWidth="1"/>
    <col min="38" max="38" width="13.42578125" style="3" customWidth="1"/>
    <col min="39" max="41" width="9.28515625" style="3" customWidth="1"/>
    <col min="42" max="44" width="9.28515625" style="1" customWidth="1"/>
    <col min="45" max="16384" width="9.28515625" style="1"/>
  </cols>
  <sheetData>
    <row r="1" spans="1:43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R1" s="2">
        <f>SUMIF($B:$B,"TS",R:R)</f>
        <v>0</v>
      </c>
      <c r="U1" s="1"/>
      <c r="V1" s="1"/>
      <c r="W1" s="1"/>
      <c r="X1" s="1"/>
      <c r="Y1" s="1"/>
      <c r="Z1" s="1"/>
      <c r="AA1" s="1"/>
      <c r="AB1" s="1"/>
      <c r="AQ1" s="1" t="s">
        <v>2</v>
      </c>
    </row>
    <row r="2" spans="1:43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5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3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4" t="s">
        <v>8</v>
      </c>
      <c r="AN2" s="4" t="s">
        <v>8</v>
      </c>
      <c r="AO2" s="4" t="s">
        <v>8</v>
      </c>
    </row>
    <row r="3" spans="1:43" ht="11.25" x14ac:dyDescent="0.2">
      <c r="A3" s="1" t="s">
        <v>0</v>
      </c>
      <c r="B3" s="1">
        <f>COLUMN(AO14)</f>
        <v>41</v>
      </c>
      <c r="H3" s="1" t="s">
        <v>695</v>
      </c>
      <c r="I3" s="1" t="s">
        <v>696</v>
      </c>
      <c r="J3" s="1" t="s">
        <v>697</v>
      </c>
      <c r="K3" s="1" t="s">
        <v>698</v>
      </c>
      <c r="L3" s="1" t="s">
        <v>699</v>
      </c>
      <c r="M3" s="1" t="s">
        <v>700</v>
      </c>
      <c r="P3" s="2"/>
      <c r="Q3" s="1" t="s">
        <v>9</v>
      </c>
      <c r="R3" s="2">
        <f>SUM(R15:R1048576)</f>
        <v>0</v>
      </c>
      <c r="S3" s="1" t="s">
        <v>10</v>
      </c>
      <c r="T3" s="1" t="s">
        <v>11</v>
      </c>
      <c r="AM3" s="3" t="s">
        <v>12</v>
      </c>
      <c r="AN3" s="3">
        <f ca="1">ROW(OFFSET(AO14,1,0))</f>
        <v>15</v>
      </c>
    </row>
    <row r="4" spans="1:43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3" t="s">
        <v>14</v>
      </c>
      <c r="AN4" s="3">
        <f>COUNTA(AO:AO)-COUNTA(AO1:AO14)+ROW(AO14)</f>
        <v>15</v>
      </c>
    </row>
    <row r="5" spans="1:43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3" t="s">
        <v>15</v>
      </c>
      <c r="AN5" s="13">
        <f>IF(MAX(AO:AO)=0,ROW(AO14)+1,MAX(AO:AO))</f>
        <v>15</v>
      </c>
    </row>
    <row r="6" spans="1:43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  <c r="T6" s="15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3" t="s">
        <v>16</v>
      </c>
      <c r="AN6" s="19">
        <f>MATCH("Show",3:3,0)-1</f>
        <v>19</v>
      </c>
      <c r="AO6" s="13"/>
    </row>
    <row r="7" spans="1:43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3"/>
      <c r="Q7" s="23"/>
      <c r="R7" s="23"/>
      <c r="S7" s="23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5"/>
      <c r="AN7" s="25"/>
      <c r="AO7" s="25"/>
    </row>
    <row r="8" spans="1:43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9"/>
      <c r="Q8" s="9"/>
      <c r="R8" s="9"/>
      <c r="S8" s="9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43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43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9"/>
      <c r="Q10" s="9"/>
      <c r="R10" s="31"/>
      <c r="S10" s="31"/>
      <c r="T10" s="10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43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9"/>
      <c r="Q11" s="9"/>
      <c r="R11" s="9"/>
      <c r="S11" s="9"/>
      <c r="T11" s="1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43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8"/>
      <c r="P12" s="36"/>
      <c r="Q12" s="36"/>
      <c r="R12" s="36"/>
      <c r="S12" s="36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37" t="e">
        <f>IF(Total_F_Consultant=0,-1,SUM(AL15:AL1048576))</f>
        <v>#NAME?</v>
      </c>
    </row>
    <row r="13" spans="1:43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 t="s">
        <v>20</v>
      </c>
      <c r="P13" s="120"/>
      <c r="Q13" s="120"/>
      <c r="R13" s="121"/>
      <c r="S13" s="40" t="s">
        <v>21</v>
      </c>
      <c r="T13" s="39"/>
      <c r="U13" s="122" t="s">
        <v>18</v>
      </c>
      <c r="V13" s="117"/>
      <c r="W13" s="117"/>
      <c r="X13" s="117"/>
      <c r="Y13" s="117"/>
      <c r="Z13" s="117"/>
      <c r="AA13" s="119" t="s">
        <v>19</v>
      </c>
      <c r="AB13" s="120"/>
      <c r="AC13" s="120"/>
      <c r="AD13" s="120"/>
      <c r="AE13" s="120"/>
      <c r="AF13" s="120"/>
      <c r="AG13" s="117" t="s">
        <v>20</v>
      </c>
      <c r="AH13" s="117"/>
      <c r="AI13" s="117"/>
      <c r="AJ13" s="118"/>
      <c r="AK13" s="41" t="s">
        <v>21</v>
      </c>
      <c r="AL13" s="42"/>
      <c r="AM13" s="4"/>
      <c r="AN13" s="4"/>
      <c r="AO13" s="4"/>
    </row>
    <row r="14" spans="1:43" s="69" customFormat="1" ht="11.25" x14ac:dyDescent="0.2">
      <c r="B14" s="70"/>
      <c r="C14" s="44" t="s">
        <v>22</v>
      </c>
      <c r="D14" s="44" t="s">
        <v>23</v>
      </c>
      <c r="E14" s="44" t="s">
        <v>24</v>
      </c>
      <c r="F14" s="44" t="s">
        <v>25</v>
      </c>
      <c r="G14" s="44" t="s">
        <v>26</v>
      </c>
      <c r="H14" s="44" t="s">
        <v>27</v>
      </c>
      <c r="I14" s="63" t="s">
        <v>154</v>
      </c>
      <c r="J14" s="63" t="s">
        <v>155</v>
      </c>
      <c r="K14" s="63" t="s">
        <v>156</v>
      </c>
      <c r="L14" s="63" t="s">
        <v>157</v>
      </c>
      <c r="M14" s="63" t="s">
        <v>39</v>
      </c>
      <c r="N14" s="63" t="s">
        <v>158</v>
      </c>
      <c r="O14" s="65" t="s">
        <v>30</v>
      </c>
      <c r="P14" s="63" t="s">
        <v>31</v>
      </c>
      <c r="Q14" s="63" t="s">
        <v>32</v>
      </c>
      <c r="R14" s="63" t="s">
        <v>33</v>
      </c>
      <c r="S14" s="63" t="s">
        <v>34</v>
      </c>
      <c r="T14" s="70"/>
      <c r="U14" s="48" t="s">
        <v>22</v>
      </c>
      <c r="V14" s="48" t="s">
        <v>23</v>
      </c>
      <c r="W14" s="48" t="s">
        <v>24</v>
      </c>
      <c r="X14" s="48" t="s">
        <v>25</v>
      </c>
      <c r="Y14" s="48" t="s">
        <v>26</v>
      </c>
      <c r="Z14" s="48" t="s">
        <v>27</v>
      </c>
      <c r="AA14" s="63" t="s">
        <v>154</v>
      </c>
      <c r="AB14" s="63" t="s">
        <v>155</v>
      </c>
      <c r="AC14" s="63" t="s">
        <v>156</v>
      </c>
      <c r="AD14" s="63" t="s">
        <v>157</v>
      </c>
      <c r="AE14" s="63" t="s">
        <v>39</v>
      </c>
      <c r="AF14" s="63" t="s">
        <v>158</v>
      </c>
      <c r="AG14" s="66" t="s">
        <v>30</v>
      </c>
      <c r="AH14" s="67" t="s">
        <v>31</v>
      </c>
      <c r="AI14" s="67" t="s">
        <v>32</v>
      </c>
      <c r="AJ14" s="67" t="s">
        <v>33</v>
      </c>
      <c r="AK14" s="67" t="s">
        <v>34</v>
      </c>
      <c r="AL14" s="68" t="s">
        <v>35</v>
      </c>
      <c r="AM14" s="71"/>
      <c r="AN14" s="71"/>
      <c r="AO14" s="71" t="s">
        <v>36</v>
      </c>
    </row>
    <row r="15" spans="1:43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4" t="s">
        <v>37</v>
      </c>
      <c r="P15" s="58"/>
      <c r="Q15" s="59" t="s">
        <v>9</v>
      </c>
      <c r="R15" s="60">
        <v>0</v>
      </c>
      <c r="S15" s="59" t="s">
        <v>10</v>
      </c>
      <c r="T15" s="10"/>
      <c r="U15" s="61" t="b">
        <f t="shared" ref="U15:Z15" si="0">ISBLANK(C15)</f>
        <v>1</v>
      </c>
      <c r="V15" s="61" t="b">
        <f t="shared" si="0"/>
        <v>1</v>
      </c>
      <c r="W15" s="61" t="b">
        <f t="shared" si="0"/>
        <v>1</v>
      </c>
      <c r="X15" s="61" t="b">
        <f t="shared" si="0"/>
        <v>1</v>
      </c>
      <c r="Y15" s="61" t="b">
        <f t="shared" ref="Y15" si="1">ISBLANK(G15)</f>
        <v>1</v>
      </c>
      <c r="Z15" s="61" t="b">
        <f t="shared" ref="Z15" si="2">ISBLANK(H15)</f>
        <v>1</v>
      </c>
      <c r="AA15" s="61" t="b">
        <f t="shared" ref="AA15" si="3">ISBLANK(I15)</f>
        <v>1</v>
      </c>
      <c r="AB15" s="61" t="b">
        <f t="shared" ref="AB15" si="4">ISBLANK(J15)</f>
        <v>1</v>
      </c>
      <c r="AC15" s="61" t="b">
        <f t="shared" ref="AC15" si="5">ISBLANK(K15)</f>
        <v>1</v>
      </c>
      <c r="AD15" s="61" t="b">
        <f t="shared" ref="AD15" si="6">ISBLANK(L15)</f>
        <v>1</v>
      </c>
      <c r="AE15" s="61" t="b">
        <f t="shared" ref="AE15" si="7">ISBLANK(M15)</f>
        <v>1</v>
      </c>
      <c r="AF15" s="61" t="b">
        <f t="shared" ref="AF15" si="8">ISBLANK(N15)</f>
        <v>1</v>
      </c>
      <c r="AG15" s="61" t="b">
        <f t="shared" ref="AG15" si="9">ISBLANK(O15)</f>
        <v>0</v>
      </c>
      <c r="AH15" s="61" t="b">
        <f t="shared" ref="AH15" si="10">ISBLANK(P15)</f>
        <v>1</v>
      </c>
      <c r="AI15" s="61" t="b">
        <f t="shared" ref="AI15" si="11">ISBLANK(Q15)</f>
        <v>0</v>
      </c>
      <c r="AJ15" s="61" t="b">
        <f t="shared" ref="AH15:AK15" si="12">ISBLANK(R15)</f>
        <v>0</v>
      </c>
      <c r="AK15" s="61" t="b">
        <f t="shared" si="12"/>
        <v>0</v>
      </c>
      <c r="AL15" s="62">
        <f>COUNTIF(U15:AK15, TRUE)</f>
        <v>13</v>
      </c>
      <c r="AO15" s="3">
        <f>IF(ISERROR(IF(SUMPRODUCT((C$2:R$2="Input")*(C15:R15&lt;&gt;""))=0,0,ROW())),ROW(),IF(SUMPRODUCT((C$2:R$2="Input")*(C15:R15&lt;&gt;""))=0,0,ROW()))</f>
        <v>0</v>
      </c>
    </row>
    <row r="16" spans="1:43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</sheetData>
  <mergeCells count="6">
    <mergeCell ref="AG13:AJ13"/>
    <mergeCell ref="C13:H13"/>
    <mergeCell ref="I13:N13"/>
    <mergeCell ref="O13:R13"/>
    <mergeCell ref="U13:Z13"/>
    <mergeCell ref="AA13:AF13"/>
  </mergeCells>
  <conditionalFormatting sqref="C9">
    <cfRule type="expression" dxfId="11" priority="7">
      <formula>C9="In Progress"</formula>
    </cfRule>
    <cfRule type="expression" dxfId="10" priority="8">
      <formula>C9="No Budget"</formula>
    </cfRule>
    <cfRule type="expression" dxfId="9" priority="9">
      <formula>C9="Complete"</formula>
    </cfRule>
  </conditionalFormatting>
  <conditionalFormatting sqref="O15:P15">
    <cfRule type="expression" dxfId="8" priority="10">
      <formula>AG15=TRUE</formula>
    </cfRule>
  </conditionalFormatting>
  <conditionalFormatting sqref="N15">
    <cfRule type="expression" dxfId="7" priority="11">
      <formula>AC15=TRUE</formula>
    </cfRule>
  </conditionalFormatting>
  <conditionalFormatting sqref="C15:H15">
    <cfRule type="expression" dxfId="6" priority="12">
      <formula>U15=TRUE</formula>
    </cfRule>
  </conditionalFormatting>
  <conditionalFormatting sqref="M15">
    <cfRule type="expression" dxfId="5" priority="5">
      <formula>AB15=TRUE</formula>
    </cfRule>
  </conditionalFormatting>
  <conditionalFormatting sqref="L15">
    <cfRule type="expression" dxfId="4" priority="4">
      <formula>Z15=TRUE</formula>
    </cfRule>
  </conditionalFormatting>
  <conditionalFormatting sqref="K15">
    <cfRule type="expression" dxfId="3" priority="3">
      <formula>Y15=TRUE</formula>
    </cfRule>
  </conditionalFormatting>
  <conditionalFormatting sqref="J15">
    <cfRule type="expression" dxfId="2" priority="2">
      <formula>X15=TRUE</formula>
    </cfRule>
  </conditionalFormatting>
  <conditionalFormatting sqref="I15">
    <cfRule type="expression" dxfId="1" priority="1">
      <formula>W15=TRUE</formula>
    </cfRule>
  </conditionalFormatting>
  <dataValidations count="3">
    <dataValidation type="custom" operator="lessThan" allowBlank="1" showInputMessage="1" showErrorMessage="1" sqref="P15">
      <formula1>ISNUMBER(P15)</formula1>
    </dataValidation>
    <dataValidation type="list" operator="greaterThanOrEqual" showErrorMessage="1" sqref="O15">
      <formula1>Currency</formula1>
    </dataValidation>
    <dataValidation allowBlank="1" showErrorMessage="1" errorTitle="Invalid General Ledger Account" sqref="I15:N15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showGridLines="0" zoomScale="90" zoomScaleNormal="90" workbookViewId="0">
      <selection activeCell="N7" sqref="N7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10" width="24.7109375" style="1" customWidth="1"/>
    <col min="11" max="11" width="30.7109375" style="1" bestFit="1" customWidth="1"/>
    <col min="12" max="20" width="24.7109375" style="1" customWidth="1"/>
    <col min="21" max="25" width="19.42578125" style="1" customWidth="1"/>
    <col min="26" max="26" width="14.7109375" style="1" customWidth="1"/>
    <col min="27" max="27" width="22" style="1" customWidth="1"/>
    <col min="28" max="28" width="21.7109375" style="1" customWidth="1"/>
    <col min="29" max="29" width="13.7109375" style="1" customWidth="1"/>
    <col min="30" max="30" width="16.5703125" style="1" bestFit="1" customWidth="1"/>
    <col min="31" max="31" width="1.7109375" style="1" customWidth="1"/>
    <col min="32" max="32" width="8.7109375" style="3" customWidth="1"/>
    <col min="33" max="33" width="8" style="3" customWidth="1"/>
    <col min="34" max="34" width="9" style="3" customWidth="1"/>
    <col min="35" max="39" width="9.42578125" style="3" customWidth="1"/>
    <col min="40" max="40" width="13.28515625" style="3" customWidth="1"/>
    <col min="41" max="54" width="8.28515625" style="3" customWidth="1"/>
    <col min="55" max="55" width="16.28515625" style="3" customWidth="1"/>
    <col min="56" max="56" width="22" style="3" bestFit="1" customWidth="1"/>
    <col min="57" max="57" width="21.7109375" style="3" bestFit="1" customWidth="1"/>
    <col min="58" max="58" width="13" style="3" bestFit="1" customWidth="1"/>
    <col min="59" max="59" width="16" style="3" bestFit="1" customWidth="1"/>
    <col min="60" max="60" width="13.42578125" style="3" customWidth="1"/>
    <col min="61" max="63" width="9.28515625" style="3" customWidth="1"/>
    <col min="64" max="66" width="9.28515625" style="1" customWidth="1"/>
    <col min="67" max="16384" width="9.28515625" style="1"/>
  </cols>
  <sheetData>
    <row r="1" spans="1:65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U1" s="1" t="s">
        <v>1</v>
      </c>
      <c r="AC1" s="2">
        <f>SUMIF($B:$B,"TS",AC:AC)</f>
        <v>0</v>
      </c>
      <c r="AF1" s="1"/>
      <c r="AG1" s="1"/>
      <c r="AH1" s="1"/>
      <c r="AI1" s="1"/>
      <c r="AJ1" s="1"/>
      <c r="AK1" s="1"/>
      <c r="AL1" s="1"/>
      <c r="AM1" s="1"/>
      <c r="BM1" s="1" t="s">
        <v>2</v>
      </c>
    </row>
    <row r="2" spans="1:65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5</v>
      </c>
      <c r="AA2" s="1" t="s">
        <v>7</v>
      </c>
      <c r="AB2" s="1" t="s">
        <v>5</v>
      </c>
      <c r="AC2" s="1" t="s">
        <v>6</v>
      </c>
      <c r="AD2" s="1" t="s">
        <v>7</v>
      </c>
      <c r="AE2" s="1" t="s">
        <v>3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">
        <v>8</v>
      </c>
      <c r="BD2" s="3" t="s">
        <v>8</v>
      </c>
      <c r="BE2" s="3" t="s">
        <v>8</v>
      </c>
      <c r="BF2" s="3" t="s">
        <v>8</v>
      </c>
      <c r="BG2" s="3" t="s">
        <v>8</v>
      </c>
      <c r="BH2" s="3" t="s">
        <v>8</v>
      </c>
      <c r="BI2" s="3" t="s">
        <v>8</v>
      </c>
      <c r="BJ2" s="3" t="s">
        <v>8</v>
      </c>
      <c r="BK2" s="3" t="s">
        <v>8</v>
      </c>
    </row>
    <row r="3" spans="1:65" ht="11.25" x14ac:dyDescent="0.2">
      <c r="A3" s="1" t="s">
        <v>0</v>
      </c>
      <c r="B3" s="1">
        <f>COLUMN(BK14)</f>
        <v>63</v>
      </c>
      <c r="I3" s="1" t="s">
        <v>46</v>
      </c>
      <c r="J3" s="1" t="s">
        <v>199</v>
      </c>
      <c r="Q3" s="1" t="s">
        <v>201</v>
      </c>
      <c r="W3" s="1" t="s">
        <v>203</v>
      </c>
      <c r="AA3" s="2">
        <v>0</v>
      </c>
      <c r="AB3" s="1" t="s">
        <v>9</v>
      </c>
      <c r="AC3" s="2">
        <f>SUM(AC15:AC1048576)</f>
        <v>0</v>
      </c>
      <c r="AD3" s="1" t="s">
        <v>10</v>
      </c>
      <c r="AE3" s="1" t="s">
        <v>11</v>
      </c>
      <c r="BI3" s="3" t="s">
        <v>12</v>
      </c>
      <c r="BJ3" s="3">
        <f ca="1">ROW(OFFSET(BK14,1,0))</f>
        <v>15</v>
      </c>
    </row>
    <row r="4" spans="1:65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9"/>
      <c r="AC4" s="9"/>
      <c r="AD4" s="9"/>
      <c r="AE4" s="10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3" t="s">
        <v>14</v>
      </c>
      <c r="BJ4" s="3">
        <f>COUNTA(BK:BK)-COUNTA(BK1:BK14)+ROW(BK14)</f>
        <v>15</v>
      </c>
    </row>
    <row r="5" spans="1:65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3" t="s">
        <v>15</v>
      </c>
      <c r="BJ5" s="13">
        <f>IF(MAX(BK:BK)=0,ROW(BK14)+1,MAX(BK:BK))</f>
        <v>15</v>
      </c>
    </row>
    <row r="6" spans="1:65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7"/>
      <c r="AB6" s="17"/>
      <c r="AC6" s="17"/>
      <c r="AD6" s="17"/>
      <c r="AE6" s="1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3" t="s">
        <v>16</v>
      </c>
      <c r="BJ6" s="19">
        <f>MATCH("Show",3:3,0)-1</f>
        <v>30</v>
      </c>
      <c r="BK6" s="13"/>
    </row>
    <row r="7" spans="1:65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5"/>
      <c r="BJ7" s="25"/>
      <c r="BK7" s="25"/>
    </row>
    <row r="8" spans="1:65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10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5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9"/>
      <c r="AC9" s="9"/>
      <c r="AD9" s="9"/>
      <c r="AE9" s="10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5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31"/>
      <c r="AD10" s="31"/>
      <c r="AE10" s="10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5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10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5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8"/>
      <c r="AA12" s="36"/>
      <c r="AB12" s="36"/>
      <c r="AC12" s="36"/>
      <c r="AD12" s="36"/>
      <c r="AE12" s="10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37" t="e">
        <f>IF(Total_F_Consultant=0,-1,SUM(BH15:BH1048576))</f>
        <v>#NAME?</v>
      </c>
    </row>
    <row r="13" spans="1:65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 t="s">
        <v>20</v>
      </c>
      <c r="AA13" s="120"/>
      <c r="AB13" s="120"/>
      <c r="AC13" s="121"/>
      <c r="AD13" s="40" t="s">
        <v>21</v>
      </c>
      <c r="AE13" s="39"/>
      <c r="AF13" s="122" t="s">
        <v>18</v>
      </c>
      <c r="AG13" s="117"/>
      <c r="AH13" s="117"/>
      <c r="AI13" s="117"/>
      <c r="AJ13" s="117"/>
      <c r="AK13" s="117"/>
      <c r="AL13" s="119" t="s">
        <v>19</v>
      </c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17" t="s">
        <v>20</v>
      </c>
      <c r="BD13" s="117"/>
      <c r="BE13" s="117"/>
      <c r="BF13" s="118"/>
      <c r="BG13" s="41" t="s">
        <v>21</v>
      </c>
      <c r="BH13" s="42"/>
      <c r="BI13" s="4"/>
      <c r="BJ13" s="4"/>
      <c r="BK13" s="4"/>
    </row>
    <row r="14" spans="1:65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159</v>
      </c>
      <c r="J14" s="45" t="s">
        <v>164</v>
      </c>
      <c r="K14" s="45" t="s">
        <v>200</v>
      </c>
      <c r="L14" s="45" t="s">
        <v>165</v>
      </c>
      <c r="M14" s="45" t="s">
        <v>166</v>
      </c>
      <c r="N14" s="45" t="s">
        <v>167</v>
      </c>
      <c r="O14" s="45" t="s">
        <v>168</v>
      </c>
      <c r="P14" s="45" t="s">
        <v>169</v>
      </c>
      <c r="Q14" s="45" t="s">
        <v>202</v>
      </c>
      <c r="R14" s="45" t="s">
        <v>170</v>
      </c>
      <c r="S14" s="45" t="s">
        <v>171</v>
      </c>
      <c r="T14" s="45" t="s">
        <v>172</v>
      </c>
      <c r="U14" s="45" t="s">
        <v>173</v>
      </c>
      <c r="V14" s="45" t="s">
        <v>174</v>
      </c>
      <c r="W14" s="45" t="s">
        <v>175</v>
      </c>
      <c r="X14" s="45" t="s">
        <v>176</v>
      </c>
      <c r="Y14" s="45" t="s">
        <v>177</v>
      </c>
      <c r="Z14" s="46" t="s">
        <v>30</v>
      </c>
      <c r="AA14" s="45" t="s">
        <v>31</v>
      </c>
      <c r="AB14" s="45" t="s">
        <v>32</v>
      </c>
      <c r="AC14" s="45" t="s">
        <v>33</v>
      </c>
      <c r="AD14" s="45" t="s">
        <v>34</v>
      </c>
      <c r="AE14" s="10"/>
      <c r="AF14" s="47" t="s">
        <v>22</v>
      </c>
      <c r="AG14" s="47" t="s">
        <v>23</v>
      </c>
      <c r="AH14" s="48" t="s">
        <v>24</v>
      </c>
      <c r="AI14" s="47" t="s">
        <v>25</v>
      </c>
      <c r="AJ14" s="47" t="s">
        <v>26</v>
      </c>
      <c r="AK14" s="73" t="s">
        <v>27</v>
      </c>
      <c r="AL14" s="45" t="s">
        <v>159</v>
      </c>
      <c r="AM14" s="45" t="s">
        <v>164</v>
      </c>
      <c r="AN14" s="45" t="s">
        <v>200</v>
      </c>
      <c r="AO14" s="45" t="s">
        <v>165</v>
      </c>
      <c r="AP14" s="45" t="s">
        <v>166</v>
      </c>
      <c r="AQ14" s="45" t="s">
        <v>167</v>
      </c>
      <c r="AR14" s="45" t="s">
        <v>168</v>
      </c>
      <c r="AS14" s="45" t="s">
        <v>169</v>
      </c>
      <c r="AT14" s="45" t="s">
        <v>202</v>
      </c>
      <c r="AU14" s="45" t="s">
        <v>170</v>
      </c>
      <c r="AV14" s="45" t="s">
        <v>171</v>
      </c>
      <c r="AW14" s="45" t="s">
        <v>172</v>
      </c>
      <c r="AX14" s="45" t="s">
        <v>173</v>
      </c>
      <c r="AY14" s="45" t="s">
        <v>174</v>
      </c>
      <c r="AZ14" s="45" t="s">
        <v>175</v>
      </c>
      <c r="BA14" s="45" t="s">
        <v>176</v>
      </c>
      <c r="BB14" s="45" t="s">
        <v>177</v>
      </c>
      <c r="BC14" s="50" t="s">
        <v>30</v>
      </c>
      <c r="BD14" s="49" t="s">
        <v>31</v>
      </c>
      <c r="BE14" s="49" t="s">
        <v>32</v>
      </c>
      <c r="BF14" s="49" t="s">
        <v>33</v>
      </c>
      <c r="BG14" s="49" t="s">
        <v>34</v>
      </c>
      <c r="BH14" s="51" t="s">
        <v>35</v>
      </c>
      <c r="BK14" s="3" t="s">
        <v>36</v>
      </c>
    </row>
    <row r="15" spans="1:65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4" t="s">
        <v>37</v>
      </c>
      <c r="AA15" s="58">
        <v>0</v>
      </c>
      <c r="AB15" s="59" t="s">
        <v>9</v>
      </c>
      <c r="AC15" s="60">
        <v>0</v>
      </c>
      <c r="AD15" s="59" t="s">
        <v>10</v>
      </c>
      <c r="AE15" s="10"/>
      <c r="AF15" s="61" t="b">
        <f>ISBLANK(C15)</f>
        <v>1</v>
      </c>
      <c r="AG15" s="61" t="b">
        <f>ISBLANK(D15)</f>
        <v>1</v>
      </c>
      <c r="AH15" s="61" t="b">
        <f>ISBLANK(E15)</f>
        <v>1</v>
      </c>
      <c r="AI15" s="61" t="b">
        <f>ISBLANK(F15)</f>
        <v>1</v>
      </c>
      <c r="AJ15" s="61" t="b">
        <f>ISBLANK(G15)</f>
        <v>1</v>
      </c>
      <c r="AK15" s="61" t="b">
        <f t="shared" ref="AK15:BC15" si="0">ISBLANK(H15)</f>
        <v>1</v>
      </c>
      <c r="AL15" s="61" t="b">
        <f t="shared" si="0"/>
        <v>1</v>
      </c>
      <c r="AM15" s="61" t="b">
        <f t="shared" si="0"/>
        <v>1</v>
      </c>
      <c r="AN15" s="61" t="b">
        <f t="shared" si="0"/>
        <v>1</v>
      </c>
      <c r="AO15" s="61" t="b">
        <f t="shared" si="0"/>
        <v>1</v>
      </c>
      <c r="AP15" s="61" t="b">
        <f t="shared" si="0"/>
        <v>1</v>
      </c>
      <c r="AQ15" s="61" t="b">
        <f t="shared" si="0"/>
        <v>1</v>
      </c>
      <c r="AR15" s="61" t="b">
        <f t="shared" si="0"/>
        <v>1</v>
      </c>
      <c r="AS15" s="61" t="b">
        <f t="shared" si="0"/>
        <v>1</v>
      </c>
      <c r="AT15" s="61" t="b">
        <f t="shared" si="0"/>
        <v>1</v>
      </c>
      <c r="AU15" s="61" t="b">
        <f t="shared" si="0"/>
        <v>1</v>
      </c>
      <c r="AV15" s="61" t="b">
        <f t="shared" si="0"/>
        <v>1</v>
      </c>
      <c r="AW15" s="61" t="b">
        <f t="shared" si="0"/>
        <v>1</v>
      </c>
      <c r="AX15" s="61" t="b">
        <f t="shared" si="0"/>
        <v>1</v>
      </c>
      <c r="AY15" s="61" t="b">
        <f t="shared" si="0"/>
        <v>1</v>
      </c>
      <c r="AZ15" s="61" t="b">
        <f t="shared" si="0"/>
        <v>1</v>
      </c>
      <c r="BA15" s="61" t="b">
        <f t="shared" si="0"/>
        <v>1</v>
      </c>
      <c r="BB15" s="61" t="b">
        <f t="shared" si="0"/>
        <v>1</v>
      </c>
      <c r="BC15" s="61" t="b">
        <f t="shared" si="0"/>
        <v>0</v>
      </c>
      <c r="BD15" s="61" t="b">
        <f t="shared" ref="BD15:BG15" si="1">ISBLANK(AA15)</f>
        <v>0</v>
      </c>
      <c r="BE15" s="61" t="b">
        <f t="shared" si="1"/>
        <v>0</v>
      </c>
      <c r="BF15" s="61" t="b">
        <f t="shared" si="1"/>
        <v>0</v>
      </c>
      <c r="BG15" s="61" t="b">
        <f t="shared" si="1"/>
        <v>0</v>
      </c>
      <c r="BH15" s="62">
        <f>COUNTIF(AF15:BG15, TRUE)</f>
        <v>23</v>
      </c>
      <c r="BK15" s="3">
        <f>IF(ISERROR(IF(SUMPRODUCT((C$2:AC$2="Input")*(C15:AC15&lt;&gt;""))=0,0,ROW())),ROW(),IF(SUMPRODUCT((C$2:AC$2="Input")*(C15:AC15&lt;&gt;""))=0,0,ROW()))</f>
        <v>0</v>
      </c>
    </row>
    <row r="16" spans="1:65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</sheetData>
  <mergeCells count="6">
    <mergeCell ref="BC13:BF13"/>
    <mergeCell ref="C13:H13"/>
    <mergeCell ref="I13:Y13"/>
    <mergeCell ref="Z13:AC13"/>
    <mergeCell ref="AF13:AK13"/>
    <mergeCell ref="AL13:BB13"/>
  </mergeCells>
  <conditionalFormatting sqref="C9">
    <cfRule type="expression" dxfId="150" priority="2">
      <formula>C9="In Progress"</formula>
    </cfRule>
    <cfRule type="expression" dxfId="149" priority="3">
      <formula>C9="No Budget"</formula>
    </cfRule>
    <cfRule type="expression" dxfId="148" priority="4">
      <formula>C9="Complete"</formula>
    </cfRule>
  </conditionalFormatting>
  <conditionalFormatting sqref="Z15:AA15">
    <cfRule type="expression" dxfId="147" priority="5">
      <formula>BC15=TRUE</formula>
    </cfRule>
  </conditionalFormatting>
  <conditionalFormatting sqref="C15:H15">
    <cfRule type="expression" dxfId="146" priority="110">
      <formula>AF15=TRUE</formula>
    </cfRule>
  </conditionalFormatting>
  <conditionalFormatting sqref="I15:Y15">
    <cfRule type="expression" dxfId="145" priority="1">
      <formula>AL15=TRUE</formula>
    </cfRule>
  </conditionalFormatting>
  <dataValidations count="2">
    <dataValidation type="list" operator="greaterThanOrEqual" showErrorMessage="1" sqref="Z15">
      <formula1>Currency</formula1>
    </dataValidation>
    <dataValidation type="custom" operator="lessThan" allowBlank="1" showInputMessage="1" showErrorMessage="1" sqref="AA15">
      <formula1>ISNUMBER(AA15)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showGridLines="0" zoomScale="90" zoomScaleNormal="90" workbookViewId="0">
      <selection activeCell="R14" sqref="R14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8" width="19.42578125" style="1" customWidth="1"/>
    <col min="19" max="19" width="14.7109375" style="1" customWidth="1"/>
    <col min="20" max="20" width="22" style="1" customWidth="1"/>
    <col min="21" max="21" width="21.7109375" style="1" customWidth="1"/>
    <col min="22" max="22" width="13.7109375" style="1" customWidth="1"/>
    <col min="23" max="23" width="16.5703125" style="1" bestFit="1" customWidth="1"/>
    <col min="24" max="24" width="1.7109375" style="1" customWidth="1"/>
    <col min="25" max="25" width="8.7109375" style="3" customWidth="1"/>
    <col min="26" max="26" width="8" style="3" customWidth="1"/>
    <col min="27" max="27" width="9" style="3" customWidth="1"/>
    <col min="28" max="32" width="9.42578125" style="3" customWidth="1"/>
    <col min="33" max="33" width="13.28515625" style="3" customWidth="1"/>
    <col min="34" max="40" width="8.28515625" style="3" customWidth="1"/>
    <col min="41" max="41" width="16.28515625" style="3" customWidth="1"/>
    <col min="42" max="42" width="22" style="3" bestFit="1" customWidth="1"/>
    <col min="43" max="43" width="21.7109375" style="3" bestFit="1" customWidth="1"/>
    <col min="44" max="44" width="13" style="3" bestFit="1" customWidth="1"/>
    <col min="45" max="45" width="16" style="3" bestFit="1" customWidth="1"/>
    <col min="46" max="46" width="13.42578125" style="3" customWidth="1"/>
    <col min="47" max="49" width="9.28515625" style="3" customWidth="1"/>
    <col min="50" max="52" width="9.28515625" style="1" customWidth="1"/>
    <col min="53" max="16384" width="9.28515625" style="1"/>
  </cols>
  <sheetData>
    <row r="1" spans="1:51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V1" s="2">
        <f>SUMIF($B:$B,"TS",V:V)</f>
        <v>0</v>
      </c>
      <c r="Y1" s="1"/>
      <c r="Z1" s="1"/>
      <c r="AA1" s="1"/>
      <c r="AB1" s="1"/>
      <c r="AC1" s="1"/>
      <c r="AD1" s="1"/>
      <c r="AE1" s="1"/>
      <c r="AF1" s="1"/>
      <c r="AY1" s="1" t="s">
        <v>2</v>
      </c>
    </row>
    <row r="2" spans="1:51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5</v>
      </c>
      <c r="T2" s="1" t="s">
        <v>7</v>
      </c>
      <c r="U2" s="1" t="s">
        <v>5</v>
      </c>
      <c r="V2" s="1" t="s">
        <v>6</v>
      </c>
      <c r="W2" s="1" t="s">
        <v>7</v>
      </c>
      <c r="X2" s="1" t="s">
        <v>3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4" t="s">
        <v>8</v>
      </c>
      <c r="AV2" s="4" t="s">
        <v>8</v>
      </c>
      <c r="AW2" s="4" t="s">
        <v>8</v>
      </c>
    </row>
    <row r="3" spans="1:51" ht="11.25" x14ac:dyDescent="0.2">
      <c r="A3" s="1" t="s">
        <v>0</v>
      </c>
      <c r="B3" s="1">
        <f>COLUMN(AW14)</f>
        <v>49</v>
      </c>
      <c r="I3" s="1" t="s">
        <v>46</v>
      </c>
      <c r="T3" s="2">
        <v>0</v>
      </c>
      <c r="U3" s="1" t="s">
        <v>9</v>
      </c>
      <c r="V3" s="2">
        <f>SUM(V15:V1048576)</f>
        <v>0</v>
      </c>
      <c r="W3" s="1" t="s">
        <v>10</v>
      </c>
      <c r="X3" s="1" t="s">
        <v>11</v>
      </c>
      <c r="AU3" s="3" t="s">
        <v>12</v>
      </c>
      <c r="AV3" s="3">
        <f ca="1">ROW(OFFSET(AW14,1,0))</f>
        <v>15</v>
      </c>
    </row>
    <row r="4" spans="1:51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10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3" t="s">
        <v>14</v>
      </c>
      <c r="AV4" s="3">
        <f>COUNTA(AW:AW)-COUNTA(AW1:AW14)+ROW(AW14)</f>
        <v>15</v>
      </c>
    </row>
    <row r="5" spans="1:51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  <c r="W5" s="9"/>
      <c r="X5" s="10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3" t="s">
        <v>15</v>
      </c>
      <c r="AV5" s="13">
        <f>IF(MAX(AW:AW)=0,ROW(AW14)+1,MAX(AW:AW))</f>
        <v>15</v>
      </c>
    </row>
    <row r="6" spans="1:51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7"/>
      <c r="V6" s="17"/>
      <c r="W6" s="17"/>
      <c r="X6" s="15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3" t="s">
        <v>16</v>
      </c>
      <c r="AV6" s="19">
        <f>MATCH("Show",3:3,0)-1</f>
        <v>23</v>
      </c>
      <c r="AW6" s="13"/>
    </row>
    <row r="7" spans="1:51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3"/>
      <c r="U7" s="23"/>
      <c r="V7" s="23"/>
      <c r="W7" s="23"/>
      <c r="X7" s="23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5"/>
    </row>
    <row r="8" spans="1:51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  <c r="W8" s="9"/>
      <c r="X8" s="1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51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  <c r="U9" s="9"/>
      <c r="V9" s="9"/>
      <c r="W9" s="9"/>
      <c r="X9" s="1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51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  <c r="U10" s="9"/>
      <c r="V10" s="31"/>
      <c r="W10" s="31"/>
      <c r="X10" s="10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51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  <c r="U11" s="9"/>
      <c r="V11" s="9"/>
      <c r="W11" s="9"/>
      <c r="X11" s="10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51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8"/>
      <c r="T12" s="36"/>
      <c r="U12" s="36"/>
      <c r="V12" s="36"/>
      <c r="W12" s="36"/>
      <c r="X12" s="1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37" t="e">
        <f>IF(Total_F_Consultant=0,-1,SUM(AT15:AT1048576))</f>
        <v>#NAME?</v>
      </c>
    </row>
    <row r="13" spans="1:51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 t="s">
        <v>20</v>
      </c>
      <c r="T13" s="120"/>
      <c r="U13" s="120"/>
      <c r="V13" s="121"/>
      <c r="W13" s="40" t="s">
        <v>21</v>
      </c>
      <c r="X13" s="39"/>
      <c r="Y13" s="122" t="s">
        <v>18</v>
      </c>
      <c r="Z13" s="117"/>
      <c r="AA13" s="117"/>
      <c r="AB13" s="117"/>
      <c r="AC13" s="117"/>
      <c r="AD13" s="117"/>
      <c r="AE13" s="119" t="s">
        <v>19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17" t="s">
        <v>20</v>
      </c>
      <c r="AP13" s="117"/>
      <c r="AQ13" s="117"/>
      <c r="AR13" s="118"/>
      <c r="AS13" s="41" t="s">
        <v>21</v>
      </c>
      <c r="AT13" s="42"/>
      <c r="AU13" s="4"/>
      <c r="AV13" s="4"/>
      <c r="AW13" s="4"/>
    </row>
    <row r="14" spans="1:51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159</v>
      </c>
      <c r="J14" s="45" t="s">
        <v>178</v>
      </c>
      <c r="K14" s="45" t="s">
        <v>179</v>
      </c>
      <c r="L14" s="45" t="s">
        <v>180</v>
      </c>
      <c r="M14" s="45" t="s">
        <v>181</v>
      </c>
      <c r="N14" s="45" t="s">
        <v>182</v>
      </c>
      <c r="O14" s="45" t="s">
        <v>183</v>
      </c>
      <c r="P14" s="45" t="s">
        <v>184</v>
      </c>
      <c r="Q14" s="45" t="s">
        <v>185</v>
      </c>
      <c r="R14" s="45" t="s">
        <v>186</v>
      </c>
      <c r="S14" s="46" t="s">
        <v>30</v>
      </c>
      <c r="T14" s="45" t="s">
        <v>31</v>
      </c>
      <c r="U14" s="45" t="s">
        <v>32</v>
      </c>
      <c r="V14" s="45" t="s">
        <v>33</v>
      </c>
      <c r="W14" s="45" t="s">
        <v>34</v>
      </c>
      <c r="X14" s="10"/>
      <c r="Y14" s="47" t="s">
        <v>22</v>
      </c>
      <c r="Z14" s="47" t="s">
        <v>23</v>
      </c>
      <c r="AA14" s="48" t="s">
        <v>24</v>
      </c>
      <c r="AB14" s="47" t="s">
        <v>25</v>
      </c>
      <c r="AC14" s="47" t="s">
        <v>26</v>
      </c>
      <c r="AD14" s="73" t="s">
        <v>27</v>
      </c>
      <c r="AE14" s="45" t="s">
        <v>159</v>
      </c>
      <c r="AF14" s="45" t="s">
        <v>178</v>
      </c>
      <c r="AG14" s="45" t="s">
        <v>179</v>
      </c>
      <c r="AH14" s="45" t="s">
        <v>180</v>
      </c>
      <c r="AI14" s="45" t="s">
        <v>181</v>
      </c>
      <c r="AJ14" s="45" t="s">
        <v>182</v>
      </c>
      <c r="AK14" s="45" t="s">
        <v>183</v>
      </c>
      <c r="AL14" s="45" t="s">
        <v>184</v>
      </c>
      <c r="AM14" s="45" t="s">
        <v>185</v>
      </c>
      <c r="AN14" s="45" t="s">
        <v>186</v>
      </c>
      <c r="AO14" s="50" t="s">
        <v>30</v>
      </c>
      <c r="AP14" s="49" t="s">
        <v>31</v>
      </c>
      <c r="AQ14" s="49" t="s">
        <v>32</v>
      </c>
      <c r="AR14" s="49" t="s">
        <v>33</v>
      </c>
      <c r="AS14" s="49" t="s">
        <v>34</v>
      </c>
      <c r="AT14" s="51" t="s">
        <v>35</v>
      </c>
      <c r="AW14" s="3" t="s">
        <v>36</v>
      </c>
    </row>
    <row r="15" spans="1:51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6"/>
      <c r="K15" s="56"/>
      <c r="L15" s="56"/>
      <c r="M15" s="56"/>
      <c r="N15" s="56"/>
      <c r="O15" s="56"/>
      <c r="P15" s="56"/>
      <c r="Q15" s="56"/>
      <c r="R15" s="56"/>
      <c r="S15" s="54" t="s">
        <v>37</v>
      </c>
      <c r="T15" s="58">
        <v>0</v>
      </c>
      <c r="U15" s="59" t="s">
        <v>9</v>
      </c>
      <c r="V15" s="60">
        <v>0</v>
      </c>
      <c r="W15" s="59" t="s">
        <v>10</v>
      </c>
      <c r="X15" s="10"/>
      <c r="Y15" s="61" t="b">
        <f>ISBLANK(C15)</f>
        <v>1</v>
      </c>
      <c r="Z15" s="61" t="b">
        <f>ISBLANK(D15)</f>
        <v>1</v>
      </c>
      <c r="AA15" s="61" t="b">
        <f>ISBLANK(E15)</f>
        <v>1</v>
      </c>
      <c r="AB15" s="61" t="b">
        <f>ISBLANK(F15)</f>
        <v>1</v>
      </c>
      <c r="AC15" s="61" t="b">
        <f>ISBLANK(G15)</f>
        <v>1</v>
      </c>
      <c r="AD15" s="61" t="b">
        <f t="shared" ref="AD15:AO15" si="0">ISBLANK(H15)</f>
        <v>1</v>
      </c>
      <c r="AE15" s="61" t="b">
        <f t="shared" si="0"/>
        <v>1</v>
      </c>
      <c r="AF15" s="61" t="b">
        <f t="shared" si="0"/>
        <v>1</v>
      </c>
      <c r="AG15" s="61" t="b">
        <f t="shared" si="0"/>
        <v>1</v>
      </c>
      <c r="AH15" s="61" t="b">
        <f t="shared" si="0"/>
        <v>1</v>
      </c>
      <c r="AI15" s="61" t="b">
        <f t="shared" si="0"/>
        <v>1</v>
      </c>
      <c r="AJ15" s="61" t="b">
        <f t="shared" si="0"/>
        <v>1</v>
      </c>
      <c r="AK15" s="61" t="b">
        <f t="shared" si="0"/>
        <v>1</v>
      </c>
      <c r="AL15" s="61" t="b">
        <f t="shared" si="0"/>
        <v>1</v>
      </c>
      <c r="AM15" s="61" t="b">
        <f t="shared" si="0"/>
        <v>1</v>
      </c>
      <c r="AN15" s="61" t="b">
        <f t="shared" si="0"/>
        <v>1</v>
      </c>
      <c r="AO15" s="61" t="b">
        <f t="shared" si="0"/>
        <v>0</v>
      </c>
      <c r="AP15" s="61" t="b">
        <f t="shared" ref="AP15:AS15" si="1">ISBLANK(T15)</f>
        <v>0</v>
      </c>
      <c r="AQ15" s="61" t="b">
        <f t="shared" si="1"/>
        <v>0</v>
      </c>
      <c r="AR15" s="61" t="b">
        <f t="shared" si="1"/>
        <v>0</v>
      </c>
      <c r="AS15" s="61" t="b">
        <f t="shared" si="1"/>
        <v>0</v>
      </c>
      <c r="AT15" s="62">
        <f>COUNTIF(Y15:AS15, TRUE)</f>
        <v>16</v>
      </c>
      <c r="AW15" s="3">
        <f>IF(ISERROR(IF(SUMPRODUCT((C$2:V$2="Input")*(C15:V15&lt;&gt;""))=0,0,ROW())),ROW(),IF(SUMPRODUCT((C$2:V$2="Input")*(C15:V15&lt;&gt;""))=0,0,ROW()))</f>
        <v>0</v>
      </c>
    </row>
    <row r="16" spans="1:51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</sheetData>
  <mergeCells count="6">
    <mergeCell ref="AO13:AR13"/>
    <mergeCell ref="C13:H13"/>
    <mergeCell ref="I13:R13"/>
    <mergeCell ref="S13:V13"/>
    <mergeCell ref="Y13:AD13"/>
    <mergeCell ref="AE13:AN13"/>
  </mergeCells>
  <conditionalFormatting sqref="C9">
    <cfRule type="expression" dxfId="144" priority="1">
      <formula>C9="In Progress"</formula>
    </cfRule>
    <cfRule type="expression" dxfId="143" priority="2">
      <formula>C9="No Budget"</formula>
    </cfRule>
    <cfRule type="expression" dxfId="142" priority="3">
      <formula>C9="Complete"</formula>
    </cfRule>
  </conditionalFormatting>
  <conditionalFormatting sqref="S15:T15">
    <cfRule type="expression" dxfId="141" priority="4">
      <formula>AO15=TRUE</formula>
    </cfRule>
  </conditionalFormatting>
  <conditionalFormatting sqref="R15">
    <cfRule type="expression" dxfId="140" priority="19">
      <formula>AG15=TRUE</formula>
    </cfRule>
  </conditionalFormatting>
  <conditionalFormatting sqref="Q15">
    <cfRule type="expression" dxfId="139" priority="20">
      <formula>AG15=TRUE</formula>
    </cfRule>
  </conditionalFormatting>
  <conditionalFormatting sqref="P15">
    <cfRule type="expression" dxfId="138" priority="21">
      <formula>AG15=TRUE</formula>
    </cfRule>
  </conditionalFormatting>
  <conditionalFormatting sqref="O15">
    <cfRule type="expression" dxfId="137" priority="22">
      <formula>AG15=TRUE</formula>
    </cfRule>
  </conditionalFormatting>
  <conditionalFormatting sqref="N15">
    <cfRule type="expression" dxfId="136" priority="23">
      <formula>AG15=TRUE</formula>
    </cfRule>
  </conditionalFormatting>
  <conditionalFormatting sqref="M15">
    <cfRule type="expression" dxfId="135" priority="24">
      <formula>AG15=TRUE</formula>
    </cfRule>
  </conditionalFormatting>
  <conditionalFormatting sqref="L15">
    <cfRule type="expression" dxfId="134" priority="25">
      <formula>AG15=TRUE</formula>
    </cfRule>
  </conditionalFormatting>
  <conditionalFormatting sqref="C15:K15">
    <cfRule type="expression" dxfId="133" priority="26">
      <formula>Y15=TRUE</formula>
    </cfRule>
  </conditionalFormatting>
  <dataValidations count="2">
    <dataValidation type="custom" operator="lessThan" allowBlank="1" showInputMessage="1" showErrorMessage="1" sqref="T15">
      <formula1>ISNUMBER(T15)</formula1>
    </dataValidation>
    <dataValidation type="list" operator="greaterThanOrEqual" showErrorMessage="1" sqref="S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showGridLines="0" zoomScale="90" zoomScaleNormal="90" workbookViewId="0">
      <selection activeCell="AD15" sqref="AD15:AP15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9" width="19.42578125" style="1" customWidth="1"/>
    <col min="20" max="20" width="14.7109375" style="1" customWidth="1"/>
    <col min="21" max="21" width="22" style="1" customWidth="1"/>
    <col min="22" max="22" width="21.7109375" style="1" customWidth="1"/>
    <col min="23" max="23" width="13.7109375" style="1" customWidth="1"/>
    <col min="24" max="24" width="16.5703125" style="1" bestFit="1" customWidth="1"/>
    <col min="25" max="25" width="1.7109375" style="1" customWidth="1"/>
    <col min="26" max="26" width="8.7109375" style="3" customWidth="1"/>
    <col min="27" max="27" width="8" style="3" customWidth="1"/>
    <col min="28" max="28" width="9" style="3" customWidth="1"/>
    <col min="29" max="33" width="9.42578125" style="3" customWidth="1"/>
    <col min="34" max="34" width="13.28515625" style="3" customWidth="1"/>
    <col min="35" max="42" width="8.28515625" style="3" customWidth="1"/>
    <col min="43" max="43" width="16.28515625" style="3" customWidth="1"/>
    <col min="44" max="44" width="22" style="3" bestFit="1" customWidth="1"/>
    <col min="45" max="45" width="21.7109375" style="3" bestFit="1" customWidth="1"/>
    <col min="46" max="46" width="13" style="3" bestFit="1" customWidth="1"/>
    <col min="47" max="47" width="16" style="3" bestFit="1" customWidth="1"/>
    <col min="48" max="48" width="13.42578125" style="3" customWidth="1"/>
    <col min="49" max="51" width="9.28515625" style="3" customWidth="1"/>
    <col min="52" max="54" width="9.28515625" style="1" customWidth="1"/>
    <col min="55" max="16384" width="9.28515625" style="1"/>
  </cols>
  <sheetData>
    <row r="1" spans="1:53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W1" s="2">
        <f>SUMIF($B:$B,"TS",W:W)</f>
        <v>0</v>
      </c>
      <c r="Z1" s="1"/>
      <c r="AA1" s="1"/>
      <c r="AB1" s="1"/>
      <c r="AC1" s="1"/>
      <c r="AD1" s="1"/>
      <c r="AE1" s="1"/>
      <c r="AF1" s="1"/>
      <c r="AG1" s="1"/>
      <c r="BA1" s="1" t="s">
        <v>2</v>
      </c>
    </row>
    <row r="2" spans="1:53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5</v>
      </c>
      <c r="U2" s="1" t="s">
        <v>7</v>
      </c>
      <c r="V2" s="1" t="s">
        <v>5</v>
      </c>
      <c r="W2" s="1" t="s">
        <v>6</v>
      </c>
      <c r="X2" s="1" t="s">
        <v>7</v>
      </c>
      <c r="Y2" s="1" t="s">
        <v>3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4" t="s">
        <v>8</v>
      </c>
      <c r="AX2" s="4" t="s">
        <v>8</v>
      </c>
      <c r="AY2" s="4" t="s">
        <v>8</v>
      </c>
    </row>
    <row r="3" spans="1:53" ht="11.25" x14ac:dyDescent="0.2">
      <c r="A3" s="1" t="s">
        <v>0</v>
      </c>
      <c r="B3" s="1">
        <f>COLUMN(AY14)</f>
        <v>51</v>
      </c>
      <c r="I3" s="1" t="s">
        <v>46</v>
      </c>
      <c r="J3" s="1" t="s">
        <v>204</v>
      </c>
      <c r="P3" s="1" t="s">
        <v>205</v>
      </c>
      <c r="U3" s="2">
        <v>0</v>
      </c>
      <c r="V3" s="1" t="s">
        <v>9</v>
      </c>
      <c r="W3" s="2">
        <f>SUM(W15:W1048576)</f>
        <v>0</v>
      </c>
      <c r="X3" s="1" t="s">
        <v>10</v>
      </c>
      <c r="Y3" s="1" t="s">
        <v>11</v>
      </c>
      <c r="AW3" s="3" t="s">
        <v>12</v>
      </c>
      <c r="AX3" s="3">
        <f ca="1">ROW(OFFSET(AY14,1,0))</f>
        <v>15</v>
      </c>
    </row>
    <row r="4" spans="1:53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9"/>
      <c r="W4" s="9"/>
      <c r="X4" s="9"/>
      <c r="Y4" s="1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14</v>
      </c>
      <c r="AX4" s="3">
        <f>COUNTA(AY:AY)-COUNTA(AY1:AY14)+ROW(AY14)</f>
        <v>15</v>
      </c>
    </row>
    <row r="5" spans="1:53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  <c r="V5" s="9"/>
      <c r="W5" s="9"/>
      <c r="X5" s="9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3" t="s">
        <v>15</v>
      </c>
      <c r="AX5" s="13">
        <f>IF(MAX(AY:AY)=0,ROW(AY14)+1,MAX(AY:AY))</f>
        <v>15</v>
      </c>
    </row>
    <row r="6" spans="1:53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7"/>
      <c r="W6" s="17"/>
      <c r="X6" s="17"/>
      <c r="Y6" s="15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3" t="s">
        <v>16</v>
      </c>
      <c r="AX6" s="19">
        <f>MATCH("Show",3:3,0)-1</f>
        <v>24</v>
      </c>
      <c r="AY6" s="13"/>
    </row>
    <row r="7" spans="1:53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  <c r="AX7" s="25"/>
      <c r="AY7" s="25"/>
    </row>
    <row r="8" spans="1:53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spans="1:53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53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  <c r="V10" s="9"/>
      <c r="W10" s="31"/>
      <c r="X10" s="31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1:53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9"/>
      <c r="W11" s="9"/>
      <c r="X11" s="9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53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8"/>
      <c r="U12" s="36"/>
      <c r="V12" s="36"/>
      <c r="W12" s="36"/>
      <c r="X12" s="36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37" t="e">
        <f>IF(Total_F_Consultant=0,-1,SUM(AV15:AV1048576))</f>
        <v>#NAME?</v>
      </c>
    </row>
    <row r="13" spans="1:53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 t="s">
        <v>20</v>
      </c>
      <c r="U13" s="120"/>
      <c r="V13" s="120"/>
      <c r="W13" s="121"/>
      <c r="X13" s="40" t="s">
        <v>21</v>
      </c>
      <c r="Y13" s="39"/>
      <c r="Z13" s="122" t="s">
        <v>18</v>
      </c>
      <c r="AA13" s="117"/>
      <c r="AB13" s="117"/>
      <c r="AC13" s="117"/>
      <c r="AD13" s="117"/>
      <c r="AE13" s="117"/>
      <c r="AF13" s="119" t="s">
        <v>19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17" t="s">
        <v>20</v>
      </c>
      <c r="AR13" s="117"/>
      <c r="AS13" s="117"/>
      <c r="AT13" s="118"/>
      <c r="AU13" s="41" t="s">
        <v>21</v>
      </c>
      <c r="AV13" s="42"/>
      <c r="AW13" s="4"/>
      <c r="AX13" s="4"/>
      <c r="AY13" s="4"/>
    </row>
    <row r="14" spans="1:53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159</v>
      </c>
      <c r="J14" s="45" t="s">
        <v>187</v>
      </c>
      <c r="K14" s="45" t="s">
        <v>188</v>
      </c>
      <c r="L14" s="45" t="s">
        <v>189</v>
      </c>
      <c r="M14" s="45" t="s">
        <v>190</v>
      </c>
      <c r="N14" s="45" t="s">
        <v>191</v>
      </c>
      <c r="O14" s="45" t="s">
        <v>192</v>
      </c>
      <c r="P14" s="45" t="s">
        <v>193</v>
      </c>
      <c r="Q14" s="45" t="s">
        <v>194</v>
      </c>
      <c r="R14" s="45" t="s">
        <v>195</v>
      </c>
      <c r="S14" s="45" t="s">
        <v>196</v>
      </c>
      <c r="T14" s="46" t="s">
        <v>30</v>
      </c>
      <c r="U14" s="45" t="s">
        <v>31</v>
      </c>
      <c r="V14" s="45" t="s">
        <v>32</v>
      </c>
      <c r="W14" s="45" t="s">
        <v>33</v>
      </c>
      <c r="X14" s="45" t="s">
        <v>34</v>
      </c>
      <c r="Y14" s="10"/>
      <c r="Z14" s="47" t="s">
        <v>22</v>
      </c>
      <c r="AA14" s="47" t="s">
        <v>23</v>
      </c>
      <c r="AB14" s="48" t="s">
        <v>24</v>
      </c>
      <c r="AC14" s="47" t="s">
        <v>25</v>
      </c>
      <c r="AD14" s="47" t="s">
        <v>26</v>
      </c>
      <c r="AE14" s="73" t="s">
        <v>27</v>
      </c>
      <c r="AF14" s="45" t="s">
        <v>159</v>
      </c>
      <c r="AG14" s="45" t="s">
        <v>187</v>
      </c>
      <c r="AH14" s="45" t="s">
        <v>188</v>
      </c>
      <c r="AI14" s="45" t="s">
        <v>189</v>
      </c>
      <c r="AJ14" s="45" t="s">
        <v>190</v>
      </c>
      <c r="AK14" s="45" t="s">
        <v>191</v>
      </c>
      <c r="AL14" s="45" t="s">
        <v>192</v>
      </c>
      <c r="AM14" s="45" t="s">
        <v>193</v>
      </c>
      <c r="AN14" s="45" t="s">
        <v>194</v>
      </c>
      <c r="AO14" s="45" t="s">
        <v>195</v>
      </c>
      <c r="AP14" s="45" t="s">
        <v>196</v>
      </c>
      <c r="AQ14" s="50" t="s">
        <v>30</v>
      </c>
      <c r="AR14" s="49" t="s">
        <v>31</v>
      </c>
      <c r="AS14" s="49" t="s">
        <v>32</v>
      </c>
      <c r="AT14" s="49" t="s">
        <v>33</v>
      </c>
      <c r="AU14" s="49" t="s">
        <v>34</v>
      </c>
      <c r="AV14" s="51" t="s">
        <v>35</v>
      </c>
      <c r="AY14" s="3" t="s">
        <v>36</v>
      </c>
    </row>
    <row r="15" spans="1:53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4" t="s">
        <v>37</v>
      </c>
      <c r="U15" s="58">
        <v>0</v>
      </c>
      <c r="V15" s="59" t="s">
        <v>9</v>
      </c>
      <c r="W15" s="60">
        <v>0</v>
      </c>
      <c r="X15" s="59" t="s">
        <v>10</v>
      </c>
      <c r="Y15" s="10"/>
      <c r="Z15" s="61" t="b">
        <f>ISBLANK(C15)</f>
        <v>1</v>
      </c>
      <c r="AA15" s="61" t="b">
        <f>ISBLANK(D15)</f>
        <v>1</v>
      </c>
      <c r="AB15" s="61" t="b">
        <f>ISBLANK(E15)</f>
        <v>1</v>
      </c>
      <c r="AC15" s="61" t="b">
        <f>ISBLANK(F15)</f>
        <v>1</v>
      </c>
      <c r="AD15" s="61" t="b">
        <f>ISBLANK(G15)</f>
        <v>1</v>
      </c>
      <c r="AE15" s="61" t="b">
        <f t="shared" ref="AE15:AP15" si="0">ISBLANK(H15)</f>
        <v>1</v>
      </c>
      <c r="AF15" s="61" t="b">
        <f t="shared" si="0"/>
        <v>1</v>
      </c>
      <c r="AG15" s="61" t="b">
        <f t="shared" si="0"/>
        <v>1</v>
      </c>
      <c r="AH15" s="61" t="b">
        <f t="shared" si="0"/>
        <v>1</v>
      </c>
      <c r="AI15" s="61" t="b">
        <f t="shared" si="0"/>
        <v>1</v>
      </c>
      <c r="AJ15" s="61" t="b">
        <f t="shared" si="0"/>
        <v>1</v>
      </c>
      <c r="AK15" s="61" t="b">
        <f t="shared" si="0"/>
        <v>1</v>
      </c>
      <c r="AL15" s="61" t="b">
        <f t="shared" si="0"/>
        <v>1</v>
      </c>
      <c r="AM15" s="61" t="b">
        <f t="shared" si="0"/>
        <v>1</v>
      </c>
      <c r="AN15" s="61" t="b">
        <f t="shared" si="0"/>
        <v>1</v>
      </c>
      <c r="AO15" s="61" t="b">
        <f t="shared" si="0"/>
        <v>1</v>
      </c>
      <c r="AP15" s="61" t="b">
        <f t="shared" si="0"/>
        <v>1</v>
      </c>
      <c r="AQ15" s="61" t="b">
        <f t="shared" ref="AQ15:AU15" si="1">ISBLANK(T15)</f>
        <v>0</v>
      </c>
      <c r="AR15" s="61" t="b">
        <f t="shared" si="1"/>
        <v>0</v>
      </c>
      <c r="AS15" s="61" t="b">
        <f t="shared" si="1"/>
        <v>0</v>
      </c>
      <c r="AT15" s="61" t="b">
        <f t="shared" si="1"/>
        <v>0</v>
      </c>
      <c r="AU15" s="61" t="b">
        <f t="shared" si="1"/>
        <v>0</v>
      </c>
      <c r="AV15" s="62">
        <f>COUNTIF(Z15:AU15, TRUE)</f>
        <v>17</v>
      </c>
      <c r="AY15" s="3">
        <f>IF(ISERROR(IF(SUMPRODUCT((C$2:W$2="Input")*(C15:W15&lt;&gt;""))=0,0,ROW())),ROW(),IF(SUMPRODUCT((C$2:W$2="Input")*(C15:W15&lt;&gt;""))=0,0,ROW()))</f>
        <v>0</v>
      </c>
    </row>
    <row r="16" spans="1:53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</sheetData>
  <mergeCells count="6">
    <mergeCell ref="AQ13:AT13"/>
    <mergeCell ref="C13:H13"/>
    <mergeCell ref="I13:S13"/>
    <mergeCell ref="T13:W13"/>
    <mergeCell ref="Z13:AE13"/>
    <mergeCell ref="AF13:AP13"/>
  </mergeCells>
  <conditionalFormatting sqref="C9">
    <cfRule type="expression" dxfId="132" priority="1">
      <formula>C9="In Progress"</formula>
    </cfRule>
    <cfRule type="expression" dxfId="131" priority="2">
      <formula>C9="No Budget"</formula>
    </cfRule>
    <cfRule type="expression" dxfId="130" priority="3">
      <formula>C9="Complete"</formula>
    </cfRule>
  </conditionalFormatting>
  <conditionalFormatting sqref="T15:U15">
    <cfRule type="expression" dxfId="129" priority="4">
      <formula>AQ15=TRUE</formula>
    </cfRule>
  </conditionalFormatting>
  <conditionalFormatting sqref="S15">
    <cfRule type="expression" dxfId="128" priority="18">
      <formula>AH15=TRUE</formula>
    </cfRule>
  </conditionalFormatting>
  <conditionalFormatting sqref="R15">
    <cfRule type="expression" dxfId="127" priority="19">
      <formula>AH15=TRUE</formula>
    </cfRule>
  </conditionalFormatting>
  <conditionalFormatting sqref="Q15">
    <cfRule type="expression" dxfId="126" priority="20">
      <formula>AH15=TRUE</formula>
    </cfRule>
  </conditionalFormatting>
  <conditionalFormatting sqref="P15">
    <cfRule type="expression" dxfId="125" priority="21">
      <formula>AH15=TRUE</formula>
    </cfRule>
  </conditionalFormatting>
  <conditionalFormatting sqref="O15">
    <cfRule type="expression" dxfId="124" priority="22">
      <formula>AH15=TRUE</formula>
    </cfRule>
  </conditionalFormatting>
  <conditionalFormatting sqref="N15">
    <cfRule type="expression" dxfId="123" priority="23">
      <formula>AH15=TRUE</formula>
    </cfRule>
  </conditionalFormatting>
  <conditionalFormatting sqref="M15">
    <cfRule type="expression" dxfId="122" priority="24">
      <formula>AH15=TRUE</formula>
    </cfRule>
  </conditionalFormatting>
  <conditionalFormatting sqref="L15">
    <cfRule type="expression" dxfId="121" priority="25">
      <formula>AH15=TRUE</formula>
    </cfRule>
  </conditionalFormatting>
  <conditionalFormatting sqref="C15:K15">
    <cfRule type="expression" dxfId="120" priority="26">
      <formula>Z15=TRUE</formula>
    </cfRule>
  </conditionalFormatting>
  <dataValidations count="3">
    <dataValidation type="list" operator="greaterThanOrEqual" showErrorMessage="1" sqref="T15">
      <formula1>Currency</formula1>
    </dataValidation>
    <dataValidation type="list" allowBlank="1" showErrorMessage="1" errorTitle="Invalid General Ledger Account" sqref="I15">
      <formula1>Type_of_Consulting</formula1>
    </dataValidation>
    <dataValidation type="custom" operator="lessThan" allowBlank="1" showInputMessage="1" showErrorMessage="1" sqref="U15">
      <formula1>ISNUMBER(U15)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showGridLines="0" topLeftCell="D1" zoomScale="90" zoomScaleNormal="90" workbookViewId="0">
      <selection activeCell="J3" sqref="J3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1" width="19.42578125" style="1" customWidth="1"/>
    <col min="12" max="12" width="14.7109375" style="1" customWidth="1"/>
    <col min="13" max="13" width="22" style="1" customWidth="1"/>
    <col min="14" max="14" width="21.7109375" style="1" customWidth="1"/>
    <col min="15" max="15" width="13.7109375" style="1" customWidth="1"/>
    <col min="16" max="16" width="16.5703125" style="1" bestFit="1" customWidth="1"/>
    <col min="17" max="17" width="1.7109375" style="1" customWidth="1"/>
    <col min="18" max="18" width="8.7109375" style="3" customWidth="1"/>
    <col min="19" max="19" width="8" style="3" customWidth="1"/>
    <col min="20" max="20" width="9" style="3" customWidth="1"/>
    <col min="21" max="25" width="9.42578125" style="3" customWidth="1"/>
    <col min="26" max="26" width="13.28515625" style="3" customWidth="1"/>
    <col min="27" max="27" width="16.28515625" style="3" customWidth="1"/>
    <col min="28" max="28" width="22" style="3" bestFit="1" customWidth="1"/>
    <col min="29" max="29" width="21.7109375" style="3" bestFit="1" customWidth="1"/>
    <col min="30" max="30" width="13" style="3" bestFit="1" customWidth="1"/>
    <col min="31" max="31" width="16" style="3" bestFit="1" customWidth="1"/>
    <col min="32" max="32" width="13.42578125" style="3" customWidth="1"/>
    <col min="33" max="35" width="9.28515625" style="3" customWidth="1"/>
    <col min="36" max="38" width="9.28515625" style="1" customWidth="1"/>
    <col min="39" max="16384" width="9.28515625" style="1"/>
  </cols>
  <sheetData>
    <row r="1" spans="1:37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O1" s="2">
        <f>SUMIF($B:$B,"TS",O:O)</f>
        <v>0</v>
      </c>
      <c r="R1" s="1"/>
      <c r="S1" s="1"/>
      <c r="T1" s="1"/>
      <c r="U1" s="1"/>
      <c r="V1" s="1"/>
      <c r="W1" s="1"/>
      <c r="X1" s="1"/>
      <c r="Y1" s="1"/>
      <c r="AK1" s="1" t="s">
        <v>2</v>
      </c>
    </row>
    <row r="2" spans="1:37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7</v>
      </c>
      <c r="N2" s="1" t="s">
        <v>5</v>
      </c>
      <c r="O2" s="1" t="s">
        <v>6</v>
      </c>
      <c r="P2" s="1" t="s">
        <v>7</v>
      </c>
      <c r="Q2" s="1" t="s">
        <v>3</v>
      </c>
      <c r="R2" s="3" t="s">
        <v>8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4" t="s">
        <v>8</v>
      </c>
      <c r="AH2" s="4" t="s">
        <v>8</v>
      </c>
      <c r="AI2" s="4" t="s">
        <v>8</v>
      </c>
    </row>
    <row r="3" spans="1:37" ht="11.25" x14ac:dyDescent="0.2">
      <c r="A3" s="1" t="s">
        <v>0</v>
      </c>
      <c r="B3" s="1">
        <f>COLUMN(AI14)</f>
        <v>35</v>
      </c>
      <c r="I3" s="1" t="s">
        <v>46</v>
      </c>
      <c r="M3" s="2">
        <v>0</v>
      </c>
      <c r="N3" s="1" t="s">
        <v>9</v>
      </c>
      <c r="O3" s="2">
        <f>SUM(O15:O1048576)</f>
        <v>0</v>
      </c>
      <c r="P3" s="1" t="s">
        <v>10</v>
      </c>
      <c r="Q3" s="1" t="s">
        <v>11</v>
      </c>
      <c r="AG3" s="3" t="s">
        <v>12</v>
      </c>
      <c r="AH3" s="3">
        <f ca="1">ROW(OFFSET(AI14,1,0))</f>
        <v>15</v>
      </c>
    </row>
    <row r="4" spans="1:37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9"/>
      <c r="N4" s="9"/>
      <c r="O4" s="9"/>
      <c r="P4" s="9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3" t="s">
        <v>14</v>
      </c>
      <c r="AH4" s="3">
        <f>COUNTA(AI:AI)-COUNTA(AI1:AI14)+ROW(AI14)</f>
        <v>15</v>
      </c>
    </row>
    <row r="5" spans="1:37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3" t="s">
        <v>15</v>
      </c>
      <c r="AH5" s="13">
        <f>IF(MAX(AI:AI)=0,ROW(AI14)+1,MAX(AI:AI))</f>
        <v>15</v>
      </c>
    </row>
    <row r="6" spans="1:37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7"/>
      <c r="N6" s="17"/>
      <c r="O6" s="17"/>
      <c r="P6" s="17"/>
      <c r="Q6" s="15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3" t="s">
        <v>16</v>
      </c>
      <c r="AH6" s="19">
        <f>MATCH("Show",3:3,0)-1</f>
        <v>16</v>
      </c>
      <c r="AI6" s="13"/>
    </row>
    <row r="7" spans="1:37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3"/>
      <c r="N7" s="23"/>
      <c r="O7" s="23"/>
      <c r="P7" s="23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5"/>
      <c r="AI7" s="25"/>
    </row>
    <row r="8" spans="1:37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7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9"/>
      <c r="N9" s="9"/>
      <c r="O9" s="9"/>
      <c r="P9" s="9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7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9"/>
      <c r="N10" s="9"/>
      <c r="O10" s="31"/>
      <c r="P10" s="31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7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9"/>
      <c r="N11" s="9"/>
      <c r="O11" s="9"/>
      <c r="P11" s="9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7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8"/>
      <c r="M12" s="36"/>
      <c r="N12" s="36"/>
      <c r="O12" s="36"/>
      <c r="P12" s="36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7" t="e">
        <f>IF(Total_F_Consultant=0,-1,SUM(AF15:AF1048576))</f>
        <v>#NAME?</v>
      </c>
    </row>
    <row r="13" spans="1:37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 t="s">
        <v>20</v>
      </c>
      <c r="M13" s="120"/>
      <c r="N13" s="120"/>
      <c r="O13" s="121"/>
      <c r="P13" s="40" t="s">
        <v>21</v>
      </c>
      <c r="Q13" s="39"/>
      <c r="R13" s="122" t="s">
        <v>18</v>
      </c>
      <c r="S13" s="117"/>
      <c r="T13" s="117"/>
      <c r="U13" s="117"/>
      <c r="V13" s="117"/>
      <c r="W13" s="117"/>
      <c r="X13" s="119" t="s">
        <v>19</v>
      </c>
      <c r="Y13" s="120"/>
      <c r="Z13" s="120"/>
      <c r="AA13" s="117" t="s">
        <v>20</v>
      </c>
      <c r="AB13" s="117"/>
      <c r="AC13" s="117"/>
      <c r="AD13" s="118"/>
      <c r="AE13" s="41" t="s">
        <v>21</v>
      </c>
      <c r="AF13" s="42"/>
      <c r="AG13" s="4"/>
      <c r="AH13" s="4"/>
      <c r="AI13" s="4"/>
    </row>
    <row r="14" spans="1:37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159</v>
      </c>
      <c r="J14" s="45" t="s">
        <v>27</v>
      </c>
      <c r="K14" s="45" t="s">
        <v>206</v>
      </c>
      <c r="L14" s="46" t="s">
        <v>30</v>
      </c>
      <c r="M14" s="45" t="s">
        <v>31</v>
      </c>
      <c r="N14" s="45" t="s">
        <v>32</v>
      </c>
      <c r="O14" s="45" t="s">
        <v>33</v>
      </c>
      <c r="P14" s="45" t="s">
        <v>34</v>
      </c>
      <c r="Q14" s="10"/>
      <c r="R14" s="47" t="s">
        <v>22</v>
      </c>
      <c r="S14" s="47" t="s">
        <v>23</v>
      </c>
      <c r="T14" s="48" t="s">
        <v>24</v>
      </c>
      <c r="U14" s="47" t="s">
        <v>25</v>
      </c>
      <c r="V14" s="47" t="s">
        <v>26</v>
      </c>
      <c r="W14" s="73" t="s">
        <v>27</v>
      </c>
      <c r="X14" s="45" t="s">
        <v>159</v>
      </c>
      <c r="Y14" s="45" t="s">
        <v>27</v>
      </c>
      <c r="Z14" s="45" t="s">
        <v>206</v>
      </c>
      <c r="AA14" s="50" t="s">
        <v>30</v>
      </c>
      <c r="AB14" s="49" t="s">
        <v>31</v>
      </c>
      <c r="AC14" s="49" t="s">
        <v>32</v>
      </c>
      <c r="AD14" s="49" t="s">
        <v>33</v>
      </c>
      <c r="AE14" s="49" t="s">
        <v>34</v>
      </c>
      <c r="AF14" s="51" t="s">
        <v>35</v>
      </c>
      <c r="AI14" s="3" t="s">
        <v>36</v>
      </c>
    </row>
    <row r="15" spans="1:37" ht="11.25" x14ac:dyDescent="0.2">
      <c r="A15" s="52"/>
      <c r="B15" s="53"/>
      <c r="C15" s="54"/>
      <c r="D15" s="55"/>
      <c r="E15" s="55"/>
      <c r="F15" s="55"/>
      <c r="G15" s="55"/>
      <c r="H15" s="55"/>
      <c r="I15" s="56"/>
      <c r="J15" s="56"/>
      <c r="K15" s="56"/>
      <c r="L15" s="54" t="s">
        <v>37</v>
      </c>
      <c r="M15" s="58">
        <v>0</v>
      </c>
      <c r="N15" s="59" t="s">
        <v>9</v>
      </c>
      <c r="O15" s="60">
        <v>0</v>
      </c>
      <c r="P15" s="59" t="s">
        <v>10</v>
      </c>
      <c r="Q15" s="10"/>
      <c r="R15" s="61" t="b">
        <f>ISBLANK(C15)</f>
        <v>1</v>
      </c>
      <c r="S15" s="61" t="b">
        <f>ISBLANK(D15)</f>
        <v>1</v>
      </c>
      <c r="T15" s="61" t="b">
        <f>ISBLANK(E15)</f>
        <v>1</v>
      </c>
      <c r="U15" s="61" t="b">
        <f>ISBLANK(F15)</f>
        <v>1</v>
      </c>
      <c r="V15" s="61" t="b">
        <f>ISBLANK(G15)</f>
        <v>1</v>
      </c>
      <c r="W15" s="61" t="b">
        <f t="shared" ref="W15:AB15" si="0">ISBLANK(H15)</f>
        <v>1</v>
      </c>
      <c r="X15" s="61" t="b">
        <f t="shared" si="0"/>
        <v>1</v>
      </c>
      <c r="Y15" s="61" t="b">
        <f t="shared" si="0"/>
        <v>1</v>
      </c>
      <c r="Z15" s="61" t="b">
        <f t="shared" si="0"/>
        <v>1</v>
      </c>
      <c r="AA15" s="61" t="b">
        <f t="shared" si="0"/>
        <v>0</v>
      </c>
      <c r="AB15" s="61" t="b">
        <f t="shared" si="0"/>
        <v>0</v>
      </c>
      <c r="AC15" s="61" t="b">
        <f>ISBLANK(N15)</f>
        <v>0</v>
      </c>
      <c r="AD15" s="61" t="b">
        <f>ISBLANK(O15)</f>
        <v>0</v>
      </c>
      <c r="AE15" s="61" t="b">
        <f>ISBLANK(P15)</f>
        <v>0</v>
      </c>
      <c r="AF15" s="62">
        <f>COUNTIF(R15:AE15, TRUE)</f>
        <v>9</v>
      </c>
      <c r="AI15" s="3">
        <f>IF(ISERROR(IF(SUMPRODUCT((C$2:O$2="Input")*(C15:O15&lt;&gt;""))=0,0,ROW())),ROW(),IF(SUMPRODUCT((C$2:O$2="Input")*(C15:O15&lt;&gt;""))=0,0,ROW()))</f>
        <v>0</v>
      </c>
    </row>
    <row r="16" spans="1:37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</sheetData>
  <mergeCells count="6">
    <mergeCell ref="AA13:AD13"/>
    <mergeCell ref="C13:H13"/>
    <mergeCell ref="I13:K13"/>
    <mergeCell ref="L13:O13"/>
    <mergeCell ref="R13:W13"/>
    <mergeCell ref="X13:Z13"/>
  </mergeCells>
  <conditionalFormatting sqref="C9">
    <cfRule type="expression" dxfId="119" priority="1">
      <formula>C9="In Progress"</formula>
    </cfRule>
    <cfRule type="expression" dxfId="118" priority="2">
      <formula>C9="No Budget"</formula>
    </cfRule>
    <cfRule type="expression" dxfId="117" priority="3">
      <formula>C9="Complete"</formula>
    </cfRule>
  </conditionalFormatting>
  <conditionalFormatting sqref="L15:M15">
    <cfRule type="expression" dxfId="116" priority="4">
      <formula>AA15=TRUE</formula>
    </cfRule>
  </conditionalFormatting>
  <conditionalFormatting sqref="C15:K15">
    <cfRule type="expression" dxfId="115" priority="26">
      <formula>R15=TRUE</formula>
    </cfRule>
  </conditionalFormatting>
  <dataValidations count="3">
    <dataValidation type="custom" operator="lessThan" allowBlank="1" showInputMessage="1" showErrorMessage="1" sqref="M15">
      <formula1>ISNUMBER(M15)</formula1>
    </dataValidation>
    <dataValidation type="list" allowBlank="1" showErrorMessage="1" errorTitle="Invalid General Ledger Account" sqref="I15">
      <formula1>Type_of_Consulting</formula1>
    </dataValidation>
    <dataValidation type="list" operator="greaterThanOrEqual" showErrorMessage="1" sqref="L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BW125"/>
  <sheetViews>
    <sheetView topLeftCell="E1" zoomScale="70" zoomScaleNormal="70" workbookViewId="0">
      <selection activeCell="K4" sqref="K4"/>
    </sheetView>
  </sheetViews>
  <sheetFormatPr defaultRowHeight="15.75" x14ac:dyDescent="0.25"/>
  <cols>
    <col min="1" max="1" width="12.5703125" style="76" bestFit="1" customWidth="1"/>
    <col min="2" max="2" width="13.7109375" style="76" bestFit="1" customWidth="1"/>
    <col min="3" max="3" width="22" style="76" bestFit="1" customWidth="1"/>
    <col min="4" max="4" width="37.5703125" style="76" bestFit="1" customWidth="1"/>
    <col min="5" max="5" width="43.140625" style="76" bestFit="1" customWidth="1"/>
    <col min="6" max="6" width="38.5703125" style="76" customWidth="1"/>
    <col min="7" max="7" width="11.140625" style="76" bestFit="1" customWidth="1"/>
    <col min="8" max="9" width="11.140625" style="76" customWidth="1"/>
    <col min="10" max="10" width="5.7109375" style="76" customWidth="1"/>
    <col min="11" max="11" width="30.7109375" style="76" bestFit="1" customWidth="1"/>
    <col min="12" max="12" width="15.42578125" style="76" bestFit="1" customWidth="1"/>
    <col min="13" max="14" width="6.7109375" style="76" bestFit="1" customWidth="1"/>
    <col min="15" max="15" width="12.140625" style="76" bestFit="1" customWidth="1"/>
    <col min="16" max="16" width="16" style="76" bestFit="1" customWidth="1"/>
    <col min="17" max="17" width="10.7109375" style="76" bestFit="1" customWidth="1"/>
    <col min="18" max="18" width="5.7109375" style="76" customWidth="1"/>
    <col min="19" max="19" width="21.5703125" style="76" bestFit="1" customWidth="1"/>
    <col min="20" max="20" width="13.42578125" style="76" customWidth="1"/>
    <col min="21" max="21" width="21.5703125" style="76" bestFit="1" customWidth="1"/>
    <col min="22" max="22" width="16.42578125" style="76" bestFit="1" customWidth="1"/>
    <col min="23" max="23" width="5.7109375" style="76" customWidth="1"/>
    <col min="24" max="24" width="31.5703125" style="76" bestFit="1" customWidth="1"/>
    <col min="25" max="25" width="12.42578125" style="76" bestFit="1" customWidth="1"/>
    <col min="26" max="26" width="17.5703125" style="76" bestFit="1" customWidth="1"/>
    <col min="27" max="27" width="16.85546875" style="76" bestFit="1" customWidth="1"/>
    <col min="28" max="28" width="26" style="76" bestFit="1" customWidth="1"/>
    <col min="29" max="29" width="5.7109375" style="76" customWidth="1"/>
    <col min="30" max="30" width="23.140625" style="96" customWidth="1"/>
    <col min="31" max="31" width="20.7109375" style="96" customWidth="1"/>
    <col min="32" max="32" width="28.85546875" style="96" bestFit="1" customWidth="1"/>
    <col min="33" max="33" width="15.7109375" style="96" bestFit="1" customWidth="1"/>
    <col min="34" max="34" width="20.5703125" style="96" bestFit="1" customWidth="1"/>
    <col min="35" max="35" width="5.7109375" style="76" customWidth="1"/>
    <col min="36" max="36" width="38.7109375" style="113" customWidth="1"/>
    <col min="37" max="37" width="38.5703125" style="113" bestFit="1" customWidth="1"/>
    <col min="38" max="38" width="11.42578125" style="113" bestFit="1" customWidth="1"/>
    <col min="39" max="39" width="48.7109375" style="113" customWidth="1"/>
    <col min="40" max="40" width="20.28515625" style="113" bestFit="1" customWidth="1"/>
    <col min="41" max="41" width="24.85546875" style="113" bestFit="1" customWidth="1"/>
    <col min="42" max="42" width="52.140625" style="113" bestFit="1" customWidth="1"/>
    <col min="43" max="43" width="5.7109375" style="76" customWidth="1"/>
    <col min="44" max="44" width="32.5703125" style="76" customWidth="1"/>
    <col min="45" max="45" width="41.7109375" style="76" bestFit="1" customWidth="1"/>
    <col min="46" max="46" width="51.7109375" style="76" customWidth="1"/>
    <col min="47" max="47" width="5.7109375" style="76" customWidth="1"/>
    <col min="48" max="48" width="29.28515625" style="76" bestFit="1" customWidth="1"/>
    <col min="49" max="49" width="5.7109375" style="76" customWidth="1"/>
    <col min="50" max="50" width="23.5703125" style="76" bestFit="1" customWidth="1"/>
    <col min="51" max="51" width="42.5703125" style="76" bestFit="1" customWidth="1"/>
    <col min="52" max="52" width="9.140625" style="76"/>
    <col min="53" max="53" width="21" style="76" bestFit="1" customWidth="1"/>
    <col min="54" max="54" width="5.7109375" style="76" customWidth="1"/>
    <col min="55" max="55" width="21.42578125" style="76" customWidth="1"/>
    <col min="56" max="56" width="5.7109375" style="76" customWidth="1"/>
    <col min="57" max="57" width="34" style="76" bestFit="1" customWidth="1"/>
    <col min="58" max="58" width="37.7109375" style="76" bestFit="1" customWidth="1"/>
    <col min="59" max="59" width="5.7109375" style="76" customWidth="1"/>
    <col min="60" max="60" width="32.140625" style="76" bestFit="1" customWidth="1"/>
    <col min="61" max="61" width="5.7109375" style="76" customWidth="1"/>
    <col min="62" max="62" width="32.5703125" style="76" bestFit="1" customWidth="1"/>
    <col min="63" max="63" width="9.140625" style="76"/>
    <col min="64" max="64" width="15.7109375" style="76" bestFit="1" customWidth="1"/>
    <col min="65" max="65" width="52.140625" style="76" bestFit="1" customWidth="1"/>
    <col min="66" max="66" width="5.7109375" style="76" customWidth="1"/>
    <col min="67" max="67" width="24" style="76" bestFit="1" customWidth="1"/>
    <col min="68" max="68" width="9.140625" style="76"/>
    <col min="69" max="69" width="21.42578125" style="76" bestFit="1" customWidth="1"/>
    <col min="70" max="71" width="9.140625" style="76"/>
    <col min="72" max="72" width="32.42578125" style="76" bestFit="1" customWidth="1"/>
    <col min="73" max="73" width="9.140625" style="76"/>
    <col min="74" max="74" width="21.42578125" style="76" bestFit="1" customWidth="1"/>
    <col min="75" max="75" width="26.7109375" style="76" bestFit="1" customWidth="1"/>
    <col min="76" max="16384" width="9.140625" style="76"/>
  </cols>
  <sheetData>
    <row r="1" spans="1:75" ht="18.75" x14ac:dyDescent="0.25">
      <c r="A1" s="74" t="s">
        <v>207</v>
      </c>
      <c r="B1" s="74"/>
      <c r="C1" s="74"/>
      <c r="D1" s="74"/>
      <c r="E1" s="74"/>
      <c r="F1" s="75"/>
      <c r="G1" s="75"/>
      <c r="H1" s="75"/>
      <c r="I1" s="75"/>
      <c r="K1" s="75" t="s">
        <v>208</v>
      </c>
      <c r="L1" s="75"/>
      <c r="M1" s="75"/>
      <c r="N1" s="75"/>
      <c r="O1" s="75"/>
      <c r="P1" s="75"/>
      <c r="Q1" s="75"/>
      <c r="S1" s="74" t="s">
        <v>209</v>
      </c>
      <c r="T1" s="74"/>
      <c r="U1" s="74"/>
      <c r="V1" s="74"/>
      <c r="X1" s="75" t="s">
        <v>210</v>
      </c>
      <c r="Y1" s="75"/>
      <c r="Z1" s="75"/>
      <c r="AA1" s="75"/>
      <c r="AB1" s="75"/>
      <c r="AD1" s="77" t="s">
        <v>211</v>
      </c>
      <c r="AE1" s="78"/>
      <c r="AF1" s="78"/>
      <c r="AG1" s="78"/>
      <c r="AH1" s="79"/>
      <c r="AJ1" s="80" t="s">
        <v>212</v>
      </c>
      <c r="AK1" s="81"/>
      <c r="AL1" s="81"/>
      <c r="AM1" s="81"/>
      <c r="AN1" s="81"/>
      <c r="AO1" s="81"/>
      <c r="AP1" s="81"/>
      <c r="AR1" s="80" t="s">
        <v>213</v>
      </c>
      <c r="AS1" s="80"/>
      <c r="AT1" s="80"/>
      <c r="AV1" s="77" t="s">
        <v>214</v>
      </c>
      <c r="AX1" s="74" t="s">
        <v>215</v>
      </c>
      <c r="AY1" s="74"/>
      <c r="AZ1" s="74"/>
      <c r="BA1" s="74"/>
      <c r="BC1" s="74" t="s">
        <v>216</v>
      </c>
      <c r="BE1" s="74" t="s">
        <v>217</v>
      </c>
      <c r="BF1" s="74"/>
      <c r="BH1" s="74" t="s">
        <v>218</v>
      </c>
      <c r="BJ1" s="74" t="s">
        <v>219</v>
      </c>
      <c r="BK1" s="74"/>
      <c r="BL1" s="74"/>
      <c r="BM1" s="74"/>
      <c r="BO1" s="74" t="s">
        <v>220</v>
      </c>
      <c r="BQ1" s="74" t="s">
        <v>221</v>
      </c>
      <c r="BR1" s="82"/>
      <c r="BS1" s="82"/>
      <c r="BT1" s="82"/>
      <c r="BV1" s="74" t="s">
        <v>222</v>
      </c>
      <c r="BW1" s="82"/>
    </row>
    <row r="2" spans="1:75" ht="30.75" customHeight="1" x14ac:dyDescent="0.25">
      <c r="A2" s="83" t="s">
        <v>22</v>
      </c>
      <c r="B2" s="83" t="s">
        <v>23</v>
      </c>
      <c r="C2" s="83" t="s">
        <v>24</v>
      </c>
      <c r="D2" s="83" t="s">
        <v>25</v>
      </c>
      <c r="E2" s="83" t="s">
        <v>26</v>
      </c>
      <c r="F2" s="84" t="s">
        <v>223</v>
      </c>
      <c r="G2" s="84" t="s">
        <v>224</v>
      </c>
      <c r="H2" s="84" t="s">
        <v>78</v>
      </c>
      <c r="I2" s="84" t="s">
        <v>225</v>
      </c>
      <c r="K2" s="85" t="s">
        <v>27</v>
      </c>
      <c r="L2" s="85" t="s">
        <v>131</v>
      </c>
      <c r="M2" s="85" t="s">
        <v>132</v>
      </c>
      <c r="N2" s="85" t="s">
        <v>133</v>
      </c>
      <c r="O2" s="85" t="s">
        <v>134</v>
      </c>
      <c r="P2" s="85" t="s">
        <v>135</v>
      </c>
      <c r="Q2" s="85" t="s">
        <v>151</v>
      </c>
      <c r="S2" s="86" t="s">
        <v>27</v>
      </c>
      <c r="T2" s="86" t="s">
        <v>38</v>
      </c>
      <c r="U2" s="86" t="s">
        <v>39</v>
      </c>
      <c r="V2" s="86" t="s">
        <v>40</v>
      </c>
      <c r="X2" s="85" t="s">
        <v>27</v>
      </c>
      <c r="Y2" s="85" t="s">
        <v>47</v>
      </c>
      <c r="Z2" s="85" t="s">
        <v>48</v>
      </c>
      <c r="AA2" s="85" t="s">
        <v>51</v>
      </c>
      <c r="AB2" s="85" t="s">
        <v>53</v>
      </c>
      <c r="AD2" s="87" t="s">
        <v>27</v>
      </c>
      <c r="AE2" s="85" t="s">
        <v>66</v>
      </c>
      <c r="AF2" s="85" t="s">
        <v>67</v>
      </c>
      <c r="AG2" s="85" t="s">
        <v>68</v>
      </c>
      <c r="AH2" s="85" t="s">
        <v>69</v>
      </c>
      <c r="AJ2" s="87" t="s">
        <v>27</v>
      </c>
      <c r="AK2" s="87" t="s">
        <v>75</v>
      </c>
      <c r="AL2" s="87" t="s">
        <v>53</v>
      </c>
      <c r="AM2" s="87" t="s">
        <v>76</v>
      </c>
      <c r="AN2" s="87" t="s">
        <v>77</v>
      </c>
      <c r="AO2" s="87" t="s">
        <v>79</v>
      </c>
      <c r="AP2" s="87" t="s">
        <v>80</v>
      </c>
      <c r="AR2" s="87" t="s">
        <v>27</v>
      </c>
      <c r="AS2" s="87" t="s">
        <v>84</v>
      </c>
      <c r="AT2" s="87" t="s">
        <v>226</v>
      </c>
      <c r="AV2" s="87" t="s">
        <v>98</v>
      </c>
      <c r="AX2" s="86" t="s">
        <v>27</v>
      </c>
      <c r="AY2" s="86" t="s">
        <v>101</v>
      </c>
      <c r="AZ2" s="86" t="s">
        <v>102</v>
      </c>
      <c r="BA2" s="86" t="s">
        <v>53</v>
      </c>
      <c r="BC2" s="87" t="s">
        <v>27</v>
      </c>
      <c r="BE2" s="88" t="s">
        <v>27</v>
      </c>
      <c r="BF2" s="88" t="s">
        <v>227</v>
      </c>
      <c r="BH2" s="88" t="s">
        <v>27</v>
      </c>
      <c r="BJ2" s="87" t="s">
        <v>27</v>
      </c>
      <c r="BK2" s="87" t="s">
        <v>129</v>
      </c>
      <c r="BL2" s="87" t="s">
        <v>68</v>
      </c>
      <c r="BM2" s="87" t="s">
        <v>130</v>
      </c>
      <c r="BO2" s="87" t="s">
        <v>228</v>
      </c>
      <c r="BQ2" s="89" t="s">
        <v>164</v>
      </c>
      <c r="BR2" s="90" t="s">
        <v>168</v>
      </c>
      <c r="BS2" s="90" t="s">
        <v>229</v>
      </c>
      <c r="BT2" s="90" t="s">
        <v>175</v>
      </c>
      <c r="BV2" s="90" t="s">
        <v>187</v>
      </c>
      <c r="BW2" s="90" t="s">
        <v>193</v>
      </c>
    </row>
    <row r="3" spans="1:75" x14ac:dyDescent="0.25">
      <c r="A3" s="76" t="s">
        <v>230</v>
      </c>
      <c r="B3" s="76" t="s">
        <v>231</v>
      </c>
      <c r="C3" s="91" t="s">
        <v>232</v>
      </c>
      <c r="D3" s="76" t="s">
        <v>233</v>
      </c>
      <c r="E3" s="76" t="s">
        <v>234</v>
      </c>
      <c r="F3" s="92" t="s">
        <v>235</v>
      </c>
      <c r="G3" s="76" t="s">
        <v>236</v>
      </c>
      <c r="H3" s="76" t="s">
        <v>237</v>
      </c>
      <c r="I3" s="76" t="s">
        <v>238</v>
      </c>
      <c r="K3" s="93" t="s">
        <v>239</v>
      </c>
      <c r="L3" s="93" t="s">
        <v>240</v>
      </c>
      <c r="M3" s="93" t="s">
        <v>241</v>
      </c>
      <c r="N3" s="94">
        <v>1</v>
      </c>
      <c r="O3" s="95" t="s">
        <v>242</v>
      </c>
      <c r="P3" s="93" t="s">
        <v>243</v>
      </c>
      <c r="Q3" s="93" t="s">
        <v>150</v>
      </c>
      <c r="S3" s="76" t="s">
        <v>244</v>
      </c>
      <c r="T3" s="76" t="s">
        <v>245</v>
      </c>
      <c r="U3" s="76" t="s">
        <v>246</v>
      </c>
      <c r="V3" s="76" t="s">
        <v>247</v>
      </c>
      <c r="X3" s="76" t="s">
        <v>248</v>
      </c>
      <c r="Y3" s="96" t="s">
        <v>249</v>
      </c>
      <c r="Z3" s="97" t="s">
        <v>250</v>
      </c>
      <c r="AA3" s="76" t="s">
        <v>251</v>
      </c>
      <c r="AB3" s="98" t="s">
        <v>252</v>
      </c>
      <c r="AD3" s="98" t="s">
        <v>253</v>
      </c>
      <c r="AE3" s="98" t="s">
        <v>254</v>
      </c>
      <c r="AF3" s="98" t="s">
        <v>255</v>
      </c>
      <c r="AG3" s="98" t="s">
        <v>256</v>
      </c>
      <c r="AH3" s="98" t="s">
        <v>257</v>
      </c>
      <c r="AJ3" s="99" t="s">
        <v>258</v>
      </c>
      <c r="AK3" s="99" t="s">
        <v>259</v>
      </c>
      <c r="AL3" s="99" t="s">
        <v>260</v>
      </c>
      <c r="AM3" s="98" t="s">
        <v>261</v>
      </c>
      <c r="AN3" s="99" t="s">
        <v>262</v>
      </c>
      <c r="AO3" s="99" t="s">
        <v>238</v>
      </c>
      <c r="AP3" s="99" t="s">
        <v>263</v>
      </c>
      <c r="AR3" s="100" t="s">
        <v>264</v>
      </c>
      <c r="AS3" s="100" t="s">
        <v>265</v>
      </c>
      <c r="AT3" s="99" t="s">
        <v>263</v>
      </c>
      <c r="AV3" s="101" t="s">
        <v>266</v>
      </c>
      <c r="AX3" s="76" t="s">
        <v>267</v>
      </c>
      <c r="AY3" s="76" t="s">
        <v>268</v>
      </c>
      <c r="AZ3" s="76" t="s">
        <v>269</v>
      </c>
      <c r="BA3" s="76" t="s">
        <v>270</v>
      </c>
      <c r="BC3" s="102" t="s">
        <v>271</v>
      </c>
      <c r="BE3" s="102" t="s">
        <v>272</v>
      </c>
      <c r="BF3" s="102" t="s">
        <v>273</v>
      </c>
      <c r="BH3" s="103" t="s">
        <v>274</v>
      </c>
      <c r="BJ3" s="104" t="s">
        <v>275</v>
      </c>
      <c r="BK3" s="104" t="s">
        <v>276</v>
      </c>
      <c r="BL3" s="104" t="s">
        <v>256</v>
      </c>
      <c r="BM3" s="99" t="s">
        <v>263</v>
      </c>
      <c r="BO3" s="76" t="s">
        <v>277</v>
      </c>
      <c r="BQ3" s="105" t="s">
        <v>278</v>
      </c>
      <c r="BR3" s="106" t="s">
        <v>279</v>
      </c>
      <c r="BS3" s="106" t="s">
        <v>280</v>
      </c>
      <c r="BT3" s="76" t="s">
        <v>281</v>
      </c>
      <c r="BV3" s="76" t="s">
        <v>282</v>
      </c>
      <c r="BW3" s="76" t="s">
        <v>209</v>
      </c>
    </row>
    <row r="4" spans="1:75" x14ac:dyDescent="0.25">
      <c r="A4" s="76" t="s">
        <v>283</v>
      </c>
      <c r="B4" s="76" t="s">
        <v>284</v>
      </c>
      <c r="E4" s="76" t="s">
        <v>285</v>
      </c>
      <c r="F4" s="76" t="s">
        <v>286</v>
      </c>
      <c r="G4" s="76" t="s">
        <v>287</v>
      </c>
      <c r="H4" s="76" t="s">
        <v>288</v>
      </c>
      <c r="I4" s="76" t="s">
        <v>289</v>
      </c>
      <c r="K4" s="93" t="s">
        <v>290</v>
      </c>
      <c r="L4" s="93" t="s">
        <v>291</v>
      </c>
      <c r="M4" s="93" t="s">
        <v>292</v>
      </c>
      <c r="N4" s="94">
        <v>2</v>
      </c>
      <c r="O4" s="95" t="s">
        <v>293</v>
      </c>
      <c r="P4" s="93" t="s">
        <v>294</v>
      </c>
      <c r="Q4" s="93" t="s">
        <v>295</v>
      </c>
      <c r="S4" s="76" t="s">
        <v>296</v>
      </c>
      <c r="T4" s="76" t="s">
        <v>256</v>
      </c>
      <c r="U4" s="76" t="s">
        <v>297</v>
      </c>
      <c r="V4" s="76" t="s">
        <v>298</v>
      </c>
      <c r="X4" s="76" t="s">
        <v>299</v>
      </c>
      <c r="Y4" s="96" t="s">
        <v>300</v>
      </c>
      <c r="Z4" s="97" t="s">
        <v>301</v>
      </c>
      <c r="AA4" s="76" t="s">
        <v>302</v>
      </c>
      <c r="AB4" s="98" t="s">
        <v>303</v>
      </c>
      <c r="AD4" s="98" t="s">
        <v>304</v>
      </c>
      <c r="AE4" s="98" t="s">
        <v>305</v>
      </c>
      <c r="AF4" s="98" t="s">
        <v>306</v>
      </c>
      <c r="AG4" s="98" t="s">
        <v>307</v>
      </c>
      <c r="AH4" s="98" t="s">
        <v>308</v>
      </c>
      <c r="AJ4" s="99" t="s">
        <v>309</v>
      </c>
      <c r="AK4" s="99" t="s">
        <v>310</v>
      </c>
      <c r="AL4" s="99" t="s">
        <v>245</v>
      </c>
      <c r="AM4" s="99" t="s">
        <v>311</v>
      </c>
      <c r="AN4" s="99" t="s">
        <v>312</v>
      </c>
      <c r="AO4" s="99" t="s">
        <v>289</v>
      </c>
      <c r="AP4" s="99" t="s">
        <v>313</v>
      </c>
      <c r="AR4" s="100" t="s">
        <v>314</v>
      </c>
      <c r="AS4" s="100" t="s">
        <v>315</v>
      </c>
      <c r="AT4" s="99" t="s">
        <v>313</v>
      </c>
      <c r="AV4" s="101" t="s">
        <v>316</v>
      </c>
      <c r="AX4" s="76" t="s">
        <v>317</v>
      </c>
      <c r="AY4" s="76" t="s">
        <v>318</v>
      </c>
      <c r="AZ4" s="76" t="s">
        <v>319</v>
      </c>
      <c r="BA4" s="76" t="s">
        <v>320</v>
      </c>
      <c r="BC4" s="102" t="s">
        <v>321</v>
      </c>
      <c r="BE4" s="102" t="s">
        <v>322</v>
      </c>
      <c r="BF4" s="102" t="s">
        <v>323</v>
      </c>
      <c r="BH4" s="103" t="s">
        <v>324</v>
      </c>
      <c r="BJ4" s="104" t="s">
        <v>325</v>
      </c>
      <c r="BK4" s="104" t="s">
        <v>298</v>
      </c>
      <c r="BL4" s="104" t="s">
        <v>307</v>
      </c>
      <c r="BM4" s="99" t="s">
        <v>313</v>
      </c>
      <c r="BO4" s="76" t="s">
        <v>326</v>
      </c>
      <c r="BQ4" s="105" t="s">
        <v>327</v>
      </c>
      <c r="BR4" s="106" t="s">
        <v>328</v>
      </c>
      <c r="BS4" s="106" t="s">
        <v>329</v>
      </c>
      <c r="BT4" s="76" t="s">
        <v>330</v>
      </c>
      <c r="BV4" s="76" t="s">
        <v>331</v>
      </c>
      <c r="BW4" s="76" t="s">
        <v>298</v>
      </c>
    </row>
    <row r="5" spans="1:75" x14ac:dyDescent="0.25">
      <c r="A5" s="76" t="s">
        <v>332</v>
      </c>
      <c r="B5" s="76" t="s">
        <v>333</v>
      </c>
      <c r="E5" s="76" t="s">
        <v>334</v>
      </c>
      <c r="F5" s="76" t="s">
        <v>335</v>
      </c>
      <c r="G5" s="76" t="s">
        <v>336</v>
      </c>
      <c r="H5" s="76" t="s">
        <v>337</v>
      </c>
      <c r="K5" s="93"/>
      <c r="L5" s="93"/>
      <c r="M5" s="93"/>
      <c r="N5" s="94">
        <f>+N4+1</f>
        <v>3</v>
      </c>
      <c r="O5" s="95" t="s">
        <v>338</v>
      </c>
      <c r="P5" s="93" t="s">
        <v>339</v>
      </c>
      <c r="Q5" s="93"/>
      <c r="S5" s="76" t="s">
        <v>340</v>
      </c>
      <c r="T5" s="76" t="s">
        <v>341</v>
      </c>
      <c r="U5" s="76" t="s">
        <v>342</v>
      </c>
      <c r="V5" s="76" t="s">
        <v>343</v>
      </c>
      <c r="X5" s="76" t="s">
        <v>344</v>
      </c>
      <c r="Y5" s="96"/>
      <c r="Z5" s="97"/>
      <c r="AB5" s="98" t="s">
        <v>345</v>
      </c>
      <c r="AD5" s="98"/>
      <c r="AE5" s="98"/>
      <c r="AF5" s="98" t="s">
        <v>346</v>
      </c>
      <c r="AG5" s="98" t="s">
        <v>347</v>
      </c>
      <c r="AH5" s="98" t="s">
        <v>348</v>
      </c>
      <c r="AJ5" s="99" t="s">
        <v>349</v>
      </c>
      <c r="AK5" s="99" t="s">
        <v>350</v>
      </c>
      <c r="AL5" s="99" t="s">
        <v>347</v>
      </c>
      <c r="AM5" s="99" t="s">
        <v>351</v>
      </c>
      <c r="AN5" s="99" t="s">
        <v>352</v>
      </c>
      <c r="AO5" s="99"/>
      <c r="AP5" s="99" t="s">
        <v>353</v>
      </c>
      <c r="AR5" s="100" t="s">
        <v>354</v>
      </c>
      <c r="AS5" s="100" t="s">
        <v>355</v>
      </c>
      <c r="AT5" s="99" t="s">
        <v>353</v>
      </c>
      <c r="AV5" s="101" t="s">
        <v>356</v>
      </c>
      <c r="AX5" s="76" t="s">
        <v>357</v>
      </c>
      <c r="AY5" s="76" t="s">
        <v>358</v>
      </c>
      <c r="AZ5" s="76" t="s">
        <v>359</v>
      </c>
      <c r="BA5" s="76" t="s">
        <v>360</v>
      </c>
      <c r="BC5" s="102" t="s">
        <v>361</v>
      </c>
      <c r="BE5" s="102" t="s">
        <v>362</v>
      </c>
      <c r="BH5" s="103" t="s">
        <v>363</v>
      </c>
      <c r="BJ5" s="104" t="s">
        <v>364</v>
      </c>
      <c r="BK5" s="104" t="s">
        <v>365</v>
      </c>
      <c r="BL5" s="104" t="s">
        <v>347</v>
      </c>
      <c r="BM5" s="99" t="s">
        <v>353</v>
      </c>
      <c r="BO5" s="76" t="s">
        <v>366</v>
      </c>
      <c r="BQ5" s="105" t="s">
        <v>367</v>
      </c>
      <c r="BT5" s="76" t="s">
        <v>368</v>
      </c>
      <c r="BV5" s="76" t="s">
        <v>369</v>
      </c>
      <c r="BW5" s="76" t="s">
        <v>370</v>
      </c>
    </row>
    <row r="6" spans="1:75" x14ac:dyDescent="0.25">
      <c r="A6" s="76" t="s">
        <v>371</v>
      </c>
      <c r="E6" s="76" t="s">
        <v>372</v>
      </c>
      <c r="F6" s="76" t="s">
        <v>373</v>
      </c>
      <c r="G6" s="76" t="s">
        <v>374</v>
      </c>
      <c r="K6" s="93"/>
      <c r="L6" s="93"/>
      <c r="M6" s="93"/>
      <c r="N6" s="94">
        <f t="shared" ref="N6:N14" si="0">+N5+1</f>
        <v>4</v>
      </c>
      <c r="O6" s="95" t="s">
        <v>375</v>
      </c>
      <c r="P6" s="93" t="s">
        <v>376</v>
      </c>
      <c r="Q6" s="93"/>
      <c r="S6" s="76" t="s">
        <v>377</v>
      </c>
      <c r="U6" s="76" t="s">
        <v>378</v>
      </c>
      <c r="X6" s="76" t="s">
        <v>379</v>
      </c>
      <c r="Y6" s="96"/>
      <c r="Z6" s="97"/>
      <c r="AB6" s="98" t="s">
        <v>380</v>
      </c>
      <c r="AD6" s="98"/>
      <c r="AE6" s="98"/>
      <c r="AF6" s="98" t="s">
        <v>276</v>
      </c>
      <c r="AG6" s="98"/>
      <c r="AH6" s="98"/>
      <c r="AJ6" s="99"/>
      <c r="AK6" s="99"/>
      <c r="AL6" s="99"/>
      <c r="AM6" s="99" t="s">
        <v>381</v>
      </c>
      <c r="AN6" s="99" t="s">
        <v>298</v>
      </c>
      <c r="AO6" s="99"/>
      <c r="AP6" s="99"/>
      <c r="AR6" s="100" t="s">
        <v>382</v>
      </c>
      <c r="AS6" s="100" t="s">
        <v>383</v>
      </c>
      <c r="AT6" s="100"/>
      <c r="AV6" s="101" t="s">
        <v>384</v>
      </c>
      <c r="AX6" s="76" t="s">
        <v>385</v>
      </c>
      <c r="AY6" s="76" t="s">
        <v>386</v>
      </c>
      <c r="AZ6" s="76" t="s">
        <v>387</v>
      </c>
      <c r="BA6" s="76" t="s">
        <v>388</v>
      </c>
      <c r="BC6" s="102" t="s">
        <v>389</v>
      </c>
      <c r="BE6" s="102" t="s">
        <v>390</v>
      </c>
      <c r="BH6" s="103" t="s">
        <v>391</v>
      </c>
      <c r="BJ6" s="104" t="s">
        <v>392</v>
      </c>
      <c r="BK6" s="104" t="s">
        <v>393</v>
      </c>
      <c r="BL6" s="104"/>
      <c r="BM6" s="104"/>
      <c r="BT6" s="76" t="s">
        <v>394</v>
      </c>
      <c r="BV6" s="105" t="s">
        <v>395</v>
      </c>
      <c r="BW6" s="76" t="s">
        <v>396</v>
      </c>
    </row>
    <row r="7" spans="1:75" x14ac:dyDescent="0.25">
      <c r="A7" s="76" t="s">
        <v>397</v>
      </c>
      <c r="E7" s="107" t="s">
        <v>398</v>
      </c>
      <c r="F7" s="76" t="s">
        <v>399</v>
      </c>
      <c r="K7" s="93"/>
      <c r="L7" s="93"/>
      <c r="M7" s="93"/>
      <c r="N7" s="94">
        <f t="shared" si="0"/>
        <v>5</v>
      </c>
      <c r="O7" s="95" t="s">
        <v>400</v>
      </c>
      <c r="P7" s="93" t="s">
        <v>401</v>
      </c>
      <c r="Q7" s="93"/>
      <c r="S7" s="76" t="s">
        <v>402</v>
      </c>
      <c r="U7" s="76" t="s">
        <v>403</v>
      </c>
      <c r="Y7" s="96"/>
      <c r="Z7" s="97"/>
      <c r="AB7" s="98" t="s">
        <v>404</v>
      </c>
      <c r="AD7" s="98"/>
      <c r="AE7" s="98"/>
      <c r="AF7" s="108">
        <v>360</v>
      </c>
      <c r="AG7" s="98"/>
      <c r="AH7" s="98"/>
      <c r="AJ7" s="99"/>
      <c r="AK7" s="99" t="s">
        <v>405</v>
      </c>
      <c r="AL7" s="99"/>
      <c r="AM7" s="99" t="s">
        <v>406</v>
      </c>
      <c r="AN7" s="99"/>
      <c r="AO7" s="99"/>
      <c r="AP7" s="99"/>
      <c r="AR7" s="100" t="s">
        <v>407</v>
      </c>
      <c r="AS7" s="100" t="s">
        <v>408</v>
      </c>
      <c r="AT7" s="100"/>
      <c r="AV7" s="101"/>
      <c r="AY7" s="76" t="s">
        <v>409</v>
      </c>
      <c r="BA7" s="76" t="s">
        <v>410</v>
      </c>
      <c r="BC7" s="102" t="s">
        <v>411</v>
      </c>
      <c r="BE7" s="102" t="s">
        <v>412</v>
      </c>
      <c r="BJ7" s="104" t="s">
        <v>413</v>
      </c>
      <c r="BK7" s="104"/>
      <c r="BL7" s="104"/>
      <c r="BM7" s="104"/>
      <c r="BW7" s="76" t="s">
        <v>414</v>
      </c>
    </row>
    <row r="8" spans="1:75" x14ac:dyDescent="0.25">
      <c r="A8" s="76" t="s">
        <v>415</v>
      </c>
      <c r="D8" s="76" t="s">
        <v>416</v>
      </c>
      <c r="E8" s="76" t="s">
        <v>417</v>
      </c>
      <c r="F8" s="76" t="s">
        <v>418</v>
      </c>
      <c r="K8" s="93"/>
      <c r="L8" s="93"/>
      <c r="M8" s="93"/>
      <c r="N8" s="94">
        <f t="shared" si="0"/>
        <v>6</v>
      </c>
      <c r="O8" s="95" t="s">
        <v>419</v>
      </c>
      <c r="P8" s="93" t="s">
        <v>420</v>
      </c>
      <c r="Q8" s="93"/>
      <c r="S8" s="76" t="s">
        <v>421</v>
      </c>
      <c r="U8" s="76" t="s">
        <v>296</v>
      </c>
      <c r="Y8" s="96"/>
      <c r="Z8" s="97"/>
      <c r="AB8" s="98" t="s">
        <v>422</v>
      </c>
      <c r="AD8" s="98"/>
      <c r="AE8" s="98"/>
      <c r="AF8" s="98" t="s">
        <v>423</v>
      </c>
      <c r="AG8" s="98"/>
      <c r="AH8" s="98"/>
      <c r="AJ8" s="99"/>
      <c r="AK8" s="99" t="s">
        <v>424</v>
      </c>
      <c r="AL8" s="99"/>
      <c r="AM8" s="99" t="s">
        <v>425</v>
      </c>
      <c r="AN8" s="99"/>
      <c r="AO8" s="99"/>
      <c r="AP8" s="99"/>
      <c r="AR8" s="100" t="s">
        <v>426</v>
      </c>
      <c r="AS8" s="100" t="s">
        <v>427</v>
      </c>
      <c r="AT8" s="100"/>
      <c r="AV8" s="101"/>
      <c r="AY8" s="76" t="s">
        <v>428</v>
      </c>
      <c r="BA8" s="76" t="s">
        <v>429</v>
      </c>
      <c r="BC8" s="102" t="s">
        <v>430</v>
      </c>
      <c r="BE8" s="102" t="s">
        <v>431</v>
      </c>
      <c r="BW8" s="76" t="s">
        <v>432</v>
      </c>
    </row>
    <row r="9" spans="1:75" x14ac:dyDescent="0.25">
      <c r="A9" s="76" t="s">
        <v>433</v>
      </c>
      <c r="E9" s="76" t="s">
        <v>434</v>
      </c>
      <c r="F9" s="76" t="s">
        <v>435</v>
      </c>
      <c r="K9" s="93"/>
      <c r="L9" s="93"/>
      <c r="M9" s="93"/>
      <c r="N9" s="94">
        <f t="shared" si="0"/>
        <v>7</v>
      </c>
      <c r="O9" s="95" t="s">
        <v>436</v>
      </c>
      <c r="P9" s="93" t="s">
        <v>437</v>
      </c>
      <c r="Q9" s="93"/>
      <c r="S9" s="76" t="s">
        <v>438</v>
      </c>
      <c r="U9" s="109" t="s">
        <v>439</v>
      </c>
      <c r="AB9" s="103" t="s">
        <v>440</v>
      </c>
      <c r="AD9" s="98"/>
      <c r="AE9" s="98"/>
      <c r="AF9" s="98" t="s">
        <v>441</v>
      </c>
      <c r="AG9" s="98"/>
      <c r="AH9" s="98"/>
      <c r="AJ9" s="99"/>
      <c r="AK9" s="99" t="s">
        <v>442</v>
      </c>
      <c r="AL9" s="99"/>
      <c r="AM9" s="99" t="s">
        <v>443</v>
      </c>
      <c r="AN9" s="99"/>
      <c r="AO9" s="99"/>
      <c r="AP9" s="99"/>
      <c r="AR9" s="100" t="s">
        <v>444</v>
      </c>
      <c r="AS9" s="100" t="s">
        <v>445</v>
      </c>
      <c r="AT9" s="100"/>
      <c r="AY9" s="76" t="s">
        <v>446</v>
      </c>
      <c r="BA9" s="76" t="s">
        <v>404</v>
      </c>
      <c r="BC9" s="102" t="s">
        <v>447</v>
      </c>
      <c r="BE9" s="102" t="s">
        <v>448</v>
      </c>
      <c r="BW9" s="76" t="s">
        <v>449</v>
      </c>
    </row>
    <row r="10" spans="1:75" x14ac:dyDescent="0.25">
      <c r="A10" s="76" t="s">
        <v>450</v>
      </c>
      <c r="E10" s="76" t="s">
        <v>451</v>
      </c>
      <c r="F10" s="76" t="s">
        <v>452</v>
      </c>
      <c r="K10" s="110"/>
      <c r="L10" s="110"/>
      <c r="M10" s="110"/>
      <c r="N10" s="94">
        <f t="shared" si="0"/>
        <v>8</v>
      </c>
      <c r="O10" s="111" t="s">
        <v>453</v>
      </c>
      <c r="P10" s="110"/>
      <c r="Q10" s="110"/>
      <c r="S10" s="76" t="s">
        <v>454</v>
      </c>
      <c r="U10" s="109" t="s">
        <v>455</v>
      </c>
      <c r="AB10" s="103" t="s">
        <v>456</v>
      </c>
      <c r="AD10" s="98"/>
      <c r="AE10" s="98"/>
      <c r="AF10" s="98" t="s">
        <v>457</v>
      </c>
      <c r="AG10" s="98"/>
      <c r="AH10" s="98"/>
      <c r="AJ10" s="99"/>
      <c r="AK10" s="99" t="s">
        <v>458</v>
      </c>
      <c r="AL10" s="99"/>
      <c r="AM10" s="99" t="s">
        <v>459</v>
      </c>
      <c r="AN10" s="99"/>
      <c r="AO10" s="99"/>
      <c r="AP10" s="99"/>
      <c r="AR10" s="100" t="s">
        <v>460</v>
      </c>
      <c r="AS10" s="100" t="s">
        <v>461</v>
      </c>
      <c r="AT10" s="100"/>
      <c r="AY10" s="76" t="s">
        <v>462</v>
      </c>
      <c r="BA10" s="76" t="s">
        <v>256</v>
      </c>
      <c r="BC10" s="102" t="s">
        <v>463</v>
      </c>
      <c r="BE10" s="102" t="s">
        <v>464</v>
      </c>
    </row>
    <row r="11" spans="1:75" x14ac:dyDescent="0.25">
      <c r="A11" s="76" t="s">
        <v>465</v>
      </c>
      <c r="E11" s="76" t="s">
        <v>466</v>
      </c>
      <c r="F11" s="92" t="s">
        <v>467</v>
      </c>
      <c r="G11" s="92"/>
      <c r="H11" s="92"/>
      <c r="I11" s="92"/>
      <c r="K11" s="110"/>
      <c r="L11" s="110"/>
      <c r="M11" s="110"/>
      <c r="N11" s="94">
        <f t="shared" si="0"/>
        <v>9</v>
      </c>
      <c r="O11" s="111" t="s">
        <v>468</v>
      </c>
      <c r="P11" s="110"/>
      <c r="Q11" s="110"/>
      <c r="S11" s="76" t="s">
        <v>469</v>
      </c>
      <c r="U11" s="109" t="s">
        <v>470</v>
      </c>
      <c r="AB11" s="103" t="s">
        <v>471</v>
      </c>
      <c r="AD11" s="98"/>
      <c r="AE11" s="98"/>
      <c r="AF11" s="98" t="s">
        <v>472</v>
      </c>
      <c r="AG11" s="98"/>
      <c r="AH11" s="98"/>
      <c r="AJ11" s="99"/>
      <c r="AK11" s="99" t="s">
        <v>473</v>
      </c>
      <c r="AL11" s="99"/>
      <c r="AM11" s="99" t="s">
        <v>474</v>
      </c>
      <c r="AN11" s="99"/>
      <c r="AO11" s="99"/>
      <c r="AP11" s="99"/>
      <c r="AR11" s="100" t="s">
        <v>475</v>
      </c>
      <c r="AS11" s="100" t="s">
        <v>476</v>
      </c>
      <c r="AT11" s="100"/>
      <c r="AY11" s="76" t="s">
        <v>477</v>
      </c>
      <c r="BA11" s="76" t="s">
        <v>478</v>
      </c>
      <c r="BC11" s="102" t="s">
        <v>479</v>
      </c>
      <c r="BE11" s="102" t="s">
        <v>480</v>
      </c>
    </row>
    <row r="12" spans="1:75" x14ac:dyDescent="0.25">
      <c r="E12" s="107" t="s">
        <v>398</v>
      </c>
      <c r="F12" s="76" t="s">
        <v>481</v>
      </c>
      <c r="K12" s="110"/>
      <c r="L12" s="110"/>
      <c r="M12" s="110"/>
      <c r="N12" s="94">
        <f t="shared" si="0"/>
        <v>10</v>
      </c>
      <c r="O12" s="111" t="s">
        <v>482</v>
      </c>
      <c r="P12" s="110"/>
      <c r="Q12" s="110"/>
      <c r="S12" s="76" t="s">
        <v>483</v>
      </c>
      <c r="U12" s="109" t="s">
        <v>484</v>
      </c>
      <c r="AB12" s="103" t="s">
        <v>485</v>
      </c>
      <c r="AD12" s="98"/>
      <c r="AE12" s="98"/>
      <c r="AF12" s="98"/>
      <c r="AG12" s="98"/>
      <c r="AH12" s="98"/>
      <c r="AJ12" s="99"/>
      <c r="AK12" s="104"/>
      <c r="AL12" s="99"/>
      <c r="AM12" s="99"/>
      <c r="AN12" s="99"/>
      <c r="AO12" s="99"/>
      <c r="AP12" s="99"/>
      <c r="AR12" s="100" t="s">
        <v>486</v>
      </c>
      <c r="AS12" s="100" t="s">
        <v>487</v>
      </c>
      <c r="AT12" s="100"/>
      <c r="AY12" s="76" t="s">
        <v>488</v>
      </c>
      <c r="BA12" s="76" t="s">
        <v>458</v>
      </c>
      <c r="BC12" s="102" t="s">
        <v>489</v>
      </c>
    </row>
    <row r="13" spans="1:75" x14ac:dyDescent="0.25">
      <c r="D13" s="76" t="s">
        <v>490</v>
      </c>
      <c r="E13" s="112" t="s">
        <v>478</v>
      </c>
      <c r="F13" s="76" t="s">
        <v>491</v>
      </c>
      <c r="K13" s="110"/>
      <c r="L13" s="110"/>
      <c r="M13" s="110"/>
      <c r="N13" s="94">
        <f t="shared" si="0"/>
        <v>11</v>
      </c>
      <c r="O13" s="111" t="s">
        <v>492</v>
      </c>
      <c r="P13" s="110"/>
      <c r="Q13" s="110"/>
      <c r="S13" s="76" t="s">
        <v>493</v>
      </c>
      <c r="AB13" s="103" t="s">
        <v>494</v>
      </c>
      <c r="AR13" s="100"/>
      <c r="AS13" s="100" t="s">
        <v>495</v>
      </c>
      <c r="AT13" s="100"/>
      <c r="AY13" s="76" t="s">
        <v>496</v>
      </c>
      <c r="BC13" s="102" t="s">
        <v>497</v>
      </c>
    </row>
    <row r="14" spans="1:75" x14ac:dyDescent="0.25">
      <c r="E14" s="107" t="s">
        <v>398</v>
      </c>
      <c r="F14" s="76" t="s">
        <v>498</v>
      </c>
      <c r="K14" s="110"/>
      <c r="L14" s="110"/>
      <c r="M14" s="110"/>
      <c r="N14" s="94">
        <f t="shared" si="0"/>
        <v>12</v>
      </c>
      <c r="O14" s="111" t="s">
        <v>499</v>
      </c>
      <c r="P14" s="110"/>
      <c r="Q14" s="110"/>
      <c r="S14" s="76" t="s">
        <v>500</v>
      </c>
      <c r="AB14" s="103" t="s">
        <v>501</v>
      </c>
      <c r="AR14" s="100"/>
      <c r="AS14" s="100" t="s">
        <v>502</v>
      </c>
      <c r="AT14" s="100"/>
      <c r="AY14" s="76" t="s">
        <v>503</v>
      </c>
    </row>
    <row r="15" spans="1:75" x14ac:dyDescent="0.25">
      <c r="D15" s="76" t="s">
        <v>504</v>
      </c>
      <c r="E15" s="112" t="s">
        <v>478</v>
      </c>
      <c r="F15" s="76" t="s">
        <v>505</v>
      </c>
      <c r="K15" s="110"/>
      <c r="L15" s="110"/>
      <c r="M15" s="110"/>
      <c r="N15" s="94"/>
      <c r="O15" s="111"/>
      <c r="P15" s="110"/>
      <c r="Q15" s="110"/>
      <c r="S15" s="76" t="s">
        <v>506</v>
      </c>
      <c r="AR15" s="100"/>
      <c r="AS15" s="100" t="s">
        <v>507</v>
      </c>
      <c r="AT15" s="100"/>
      <c r="AY15" s="76" t="s">
        <v>508</v>
      </c>
    </row>
    <row r="16" spans="1:75" x14ac:dyDescent="0.25">
      <c r="C16" s="91" t="s">
        <v>509</v>
      </c>
      <c r="D16" s="76" t="s">
        <v>510</v>
      </c>
      <c r="E16" s="76" t="s">
        <v>511</v>
      </c>
      <c r="F16" s="76" t="s">
        <v>512</v>
      </c>
      <c r="K16" s="110"/>
      <c r="L16" s="110"/>
      <c r="M16" s="110"/>
      <c r="N16" s="94"/>
      <c r="O16" s="111"/>
      <c r="P16" s="110"/>
      <c r="Q16" s="110"/>
      <c r="S16" s="76" t="s">
        <v>513</v>
      </c>
      <c r="AJ16" s="99"/>
      <c r="AK16" s="99"/>
      <c r="AL16" s="99"/>
      <c r="AM16" s="99"/>
      <c r="AN16" s="99"/>
      <c r="AO16" s="99"/>
      <c r="AP16" s="99"/>
      <c r="AR16" s="100"/>
      <c r="AS16" s="100" t="s">
        <v>514</v>
      </c>
      <c r="AT16" s="100"/>
      <c r="AY16" s="76" t="s">
        <v>515</v>
      </c>
    </row>
    <row r="17" spans="3:51" x14ac:dyDescent="0.25">
      <c r="E17" s="76" t="s">
        <v>516</v>
      </c>
      <c r="F17" s="76" t="s">
        <v>517</v>
      </c>
      <c r="K17" s="110"/>
      <c r="L17" s="110"/>
      <c r="M17" s="110"/>
      <c r="N17" s="94"/>
      <c r="O17" s="111"/>
      <c r="P17" s="110"/>
      <c r="Q17" s="110"/>
      <c r="S17" s="76" t="s">
        <v>518</v>
      </c>
      <c r="AJ17" s="114"/>
      <c r="AK17" s="114"/>
      <c r="AL17" s="114"/>
      <c r="AM17" s="114"/>
      <c r="AN17" s="114"/>
      <c r="AO17" s="114"/>
      <c r="AP17" s="114"/>
      <c r="AR17" s="103"/>
      <c r="AS17" s="103"/>
      <c r="AT17" s="103"/>
      <c r="AY17" s="76" t="s">
        <v>519</v>
      </c>
    </row>
    <row r="18" spans="3:51" x14ac:dyDescent="0.25">
      <c r="E18" s="76" t="s">
        <v>520</v>
      </c>
      <c r="F18" s="76" t="s">
        <v>521</v>
      </c>
      <c r="AY18" s="76" t="s">
        <v>522</v>
      </c>
    </row>
    <row r="19" spans="3:51" x14ac:dyDescent="0.25">
      <c r="E19" s="76" t="s">
        <v>523</v>
      </c>
      <c r="F19" s="92" t="s">
        <v>524</v>
      </c>
      <c r="G19" s="92"/>
      <c r="H19" s="92"/>
      <c r="I19" s="92"/>
      <c r="AY19" s="76" t="s">
        <v>458</v>
      </c>
    </row>
    <row r="20" spans="3:51" x14ac:dyDescent="0.25">
      <c r="E20" s="107" t="s">
        <v>398</v>
      </c>
      <c r="F20" s="76" t="s">
        <v>517</v>
      </c>
      <c r="S20" s="123" t="s">
        <v>525</v>
      </c>
      <c r="T20" s="123"/>
      <c r="U20" s="123"/>
      <c r="AY20" s="76" t="s">
        <v>526</v>
      </c>
    </row>
    <row r="21" spans="3:51" x14ac:dyDescent="0.25">
      <c r="D21" s="76" t="s">
        <v>527</v>
      </c>
      <c r="E21" s="76" t="s">
        <v>528</v>
      </c>
      <c r="F21" s="76" t="s">
        <v>529</v>
      </c>
      <c r="S21" s="76" t="s">
        <v>244</v>
      </c>
      <c r="T21" s="76" t="s">
        <v>231</v>
      </c>
      <c r="U21" s="76" t="s">
        <v>246</v>
      </c>
      <c r="AY21" s="76" t="s">
        <v>530</v>
      </c>
    </row>
    <row r="22" spans="3:51" x14ac:dyDescent="0.25">
      <c r="E22" s="76" t="s">
        <v>531</v>
      </c>
      <c r="F22" s="76" t="s">
        <v>532</v>
      </c>
      <c r="S22" s="76" t="s">
        <v>244</v>
      </c>
      <c r="T22" s="76" t="s">
        <v>231</v>
      </c>
      <c r="U22" s="76" t="s">
        <v>297</v>
      </c>
    </row>
    <row r="23" spans="3:51" x14ac:dyDescent="0.25">
      <c r="E23" s="76" t="s">
        <v>533</v>
      </c>
      <c r="F23" s="76" t="s">
        <v>512</v>
      </c>
      <c r="S23" s="76" t="s">
        <v>244</v>
      </c>
      <c r="T23" s="76" t="s">
        <v>534</v>
      </c>
      <c r="U23" s="76" t="s">
        <v>342</v>
      </c>
    </row>
    <row r="24" spans="3:51" x14ac:dyDescent="0.25">
      <c r="E24" s="107" t="s">
        <v>398</v>
      </c>
      <c r="F24" s="92" t="s">
        <v>535</v>
      </c>
      <c r="G24" s="92"/>
      <c r="H24" s="92"/>
      <c r="I24" s="92"/>
      <c r="S24" s="76" t="s">
        <v>244</v>
      </c>
      <c r="T24" s="76" t="s">
        <v>534</v>
      </c>
      <c r="U24" s="76" t="s">
        <v>378</v>
      </c>
    </row>
    <row r="25" spans="3:51" x14ac:dyDescent="0.25">
      <c r="D25" s="76" t="s">
        <v>536</v>
      </c>
      <c r="E25" s="76" t="s">
        <v>537</v>
      </c>
      <c r="F25" s="76" t="s">
        <v>335</v>
      </c>
      <c r="S25" s="76" t="s">
        <v>244</v>
      </c>
      <c r="T25" s="76" t="s">
        <v>534</v>
      </c>
      <c r="U25" s="76" t="s">
        <v>403</v>
      </c>
    </row>
    <row r="26" spans="3:51" x14ac:dyDescent="0.25">
      <c r="E26" s="76" t="s">
        <v>538</v>
      </c>
      <c r="F26" s="76" t="s">
        <v>539</v>
      </c>
      <c r="S26" s="76" t="s">
        <v>296</v>
      </c>
      <c r="T26" s="76" t="s">
        <v>540</v>
      </c>
      <c r="U26" s="76" t="s">
        <v>296</v>
      </c>
    </row>
    <row r="27" spans="3:51" x14ac:dyDescent="0.25">
      <c r="E27" s="107" t="s">
        <v>398</v>
      </c>
      <c r="F27" s="76" t="s">
        <v>541</v>
      </c>
      <c r="S27" s="76" t="s">
        <v>542</v>
      </c>
      <c r="T27" s="115" t="s">
        <v>231</v>
      </c>
      <c r="U27" s="109" t="s">
        <v>439</v>
      </c>
    </row>
    <row r="28" spans="3:51" x14ac:dyDescent="0.25">
      <c r="D28" s="76" t="s">
        <v>543</v>
      </c>
      <c r="E28" s="112" t="s">
        <v>478</v>
      </c>
      <c r="F28" s="76" t="s">
        <v>517</v>
      </c>
      <c r="S28" s="76" t="s">
        <v>542</v>
      </c>
      <c r="T28" s="115" t="s">
        <v>231</v>
      </c>
      <c r="U28" s="109" t="s">
        <v>455</v>
      </c>
    </row>
    <row r="29" spans="3:51" x14ac:dyDescent="0.25">
      <c r="C29" s="91" t="s">
        <v>544</v>
      </c>
      <c r="D29" s="76" t="s">
        <v>545</v>
      </c>
      <c r="E29" s="76" t="s">
        <v>546</v>
      </c>
      <c r="F29" s="76" t="s">
        <v>521</v>
      </c>
      <c r="S29" s="76" t="s">
        <v>542</v>
      </c>
      <c r="T29" s="115" t="s">
        <v>295</v>
      </c>
      <c r="U29" s="109" t="s">
        <v>470</v>
      </c>
    </row>
    <row r="30" spans="3:51" x14ac:dyDescent="0.25">
      <c r="E30" s="76" t="s">
        <v>547</v>
      </c>
      <c r="F30" s="76" t="s">
        <v>548</v>
      </c>
      <c r="S30" s="76" t="s">
        <v>542</v>
      </c>
      <c r="T30" s="115" t="s">
        <v>295</v>
      </c>
      <c r="U30" s="109" t="s">
        <v>484</v>
      </c>
    </row>
    <row r="31" spans="3:51" x14ac:dyDescent="0.25">
      <c r="E31" s="76" t="s">
        <v>549</v>
      </c>
      <c r="F31" s="76" t="s">
        <v>512</v>
      </c>
    </row>
    <row r="32" spans="3:51" x14ac:dyDescent="0.25">
      <c r="E32" s="76" t="s">
        <v>550</v>
      </c>
      <c r="F32" s="92" t="s">
        <v>551</v>
      </c>
      <c r="G32" s="92"/>
      <c r="H32" s="92"/>
      <c r="I32" s="92"/>
    </row>
    <row r="33" spans="3:9" x14ac:dyDescent="0.25">
      <c r="E33" s="107" t="s">
        <v>398</v>
      </c>
      <c r="F33" s="76" t="s">
        <v>521</v>
      </c>
    </row>
    <row r="34" spans="3:9" x14ac:dyDescent="0.25">
      <c r="D34" s="76" t="s">
        <v>552</v>
      </c>
      <c r="E34" s="112" t="s">
        <v>478</v>
      </c>
      <c r="F34" s="76" t="s">
        <v>553</v>
      </c>
    </row>
    <row r="35" spans="3:9" x14ac:dyDescent="0.25">
      <c r="C35" s="91" t="s">
        <v>554</v>
      </c>
      <c r="D35" s="76" t="s">
        <v>555</v>
      </c>
      <c r="E35" s="76" t="s">
        <v>556</v>
      </c>
      <c r="F35" s="76" t="s">
        <v>557</v>
      </c>
    </row>
    <row r="36" spans="3:9" x14ac:dyDescent="0.25">
      <c r="E36" s="76" t="s">
        <v>558</v>
      </c>
      <c r="F36" s="76" t="s">
        <v>559</v>
      </c>
    </row>
    <row r="37" spans="3:9" x14ac:dyDescent="0.25">
      <c r="E37" s="76" t="s">
        <v>560</v>
      </c>
      <c r="F37" s="92" t="s">
        <v>561</v>
      </c>
      <c r="G37" s="92"/>
      <c r="H37" s="92"/>
      <c r="I37" s="92"/>
    </row>
    <row r="38" spans="3:9" x14ac:dyDescent="0.25">
      <c r="E38" s="107" t="s">
        <v>398</v>
      </c>
      <c r="F38" s="76" t="s">
        <v>562</v>
      </c>
    </row>
    <row r="39" spans="3:9" x14ac:dyDescent="0.25">
      <c r="C39" s="91" t="s">
        <v>563</v>
      </c>
      <c r="D39" s="76" t="s">
        <v>564</v>
      </c>
      <c r="E39" s="76" t="s">
        <v>565</v>
      </c>
      <c r="F39" s="76" t="s">
        <v>566</v>
      </c>
    </row>
    <row r="40" spans="3:9" x14ac:dyDescent="0.25">
      <c r="E40" s="76" t="s">
        <v>567</v>
      </c>
      <c r="F40" s="92" t="s">
        <v>568</v>
      </c>
      <c r="G40" s="92"/>
      <c r="H40" s="92"/>
      <c r="I40" s="92"/>
    </row>
    <row r="41" spans="3:9" x14ac:dyDescent="0.25">
      <c r="E41" s="107" t="s">
        <v>398</v>
      </c>
      <c r="F41" s="76" t="s">
        <v>562</v>
      </c>
    </row>
    <row r="42" spans="3:9" x14ac:dyDescent="0.25">
      <c r="D42" s="76" t="s">
        <v>569</v>
      </c>
      <c r="E42" s="76" t="s">
        <v>570</v>
      </c>
      <c r="F42" s="76" t="s">
        <v>521</v>
      </c>
    </row>
    <row r="43" spans="3:9" x14ac:dyDescent="0.25">
      <c r="E43" s="76" t="s">
        <v>571</v>
      </c>
      <c r="F43" s="76" t="s">
        <v>335</v>
      </c>
    </row>
    <row r="44" spans="3:9" x14ac:dyDescent="0.25">
      <c r="E44" s="107" t="s">
        <v>398</v>
      </c>
      <c r="F44" s="92" t="s">
        <v>572</v>
      </c>
      <c r="G44" s="92"/>
      <c r="H44" s="92"/>
      <c r="I44" s="92"/>
    </row>
    <row r="45" spans="3:9" x14ac:dyDescent="0.25">
      <c r="D45" s="76" t="s">
        <v>573</v>
      </c>
      <c r="E45" s="112" t="s">
        <v>478</v>
      </c>
      <c r="F45" s="76" t="s">
        <v>574</v>
      </c>
    </row>
    <row r="46" spans="3:9" x14ac:dyDescent="0.25">
      <c r="C46" s="91" t="s">
        <v>575</v>
      </c>
      <c r="D46" s="76" t="s">
        <v>576</v>
      </c>
      <c r="E46" s="76" t="s">
        <v>577</v>
      </c>
      <c r="F46" s="76" t="s">
        <v>578</v>
      </c>
    </row>
    <row r="47" spans="3:9" x14ac:dyDescent="0.25">
      <c r="C47" s="76" t="s">
        <v>579</v>
      </c>
      <c r="E47" s="76" t="s">
        <v>580</v>
      </c>
      <c r="F47" s="76" t="s">
        <v>581</v>
      </c>
    </row>
    <row r="48" spans="3:9" x14ac:dyDescent="0.25">
      <c r="E48" s="76" t="s">
        <v>582</v>
      </c>
      <c r="F48" s="76" t="s">
        <v>557</v>
      </c>
    </row>
    <row r="49" spans="4:6" x14ac:dyDescent="0.25">
      <c r="E49" s="76" t="s">
        <v>583</v>
      </c>
      <c r="F49" s="76" t="s">
        <v>521</v>
      </c>
    </row>
    <row r="50" spans="4:6" x14ac:dyDescent="0.25">
      <c r="E50" s="107" t="s">
        <v>398</v>
      </c>
    </row>
    <row r="51" spans="4:6" x14ac:dyDescent="0.25">
      <c r="D51" s="76" t="s">
        <v>584</v>
      </c>
      <c r="E51" s="76" t="s">
        <v>585</v>
      </c>
    </row>
    <row r="52" spans="4:6" x14ac:dyDescent="0.25">
      <c r="E52" s="76" t="s">
        <v>586</v>
      </c>
    </row>
    <row r="53" spans="4:6" x14ac:dyDescent="0.25">
      <c r="E53" s="76" t="s">
        <v>587</v>
      </c>
    </row>
    <row r="54" spans="4:6" x14ac:dyDescent="0.25">
      <c r="E54" s="76" t="s">
        <v>588</v>
      </c>
    </row>
    <row r="55" spans="4:6" x14ac:dyDescent="0.25">
      <c r="E55" s="76" t="s">
        <v>589</v>
      </c>
    </row>
    <row r="56" spans="4:6" x14ac:dyDescent="0.25">
      <c r="E56" s="76" t="s">
        <v>590</v>
      </c>
    </row>
    <row r="57" spans="4:6" x14ac:dyDescent="0.25">
      <c r="E57" s="76" t="s">
        <v>591</v>
      </c>
    </row>
    <row r="58" spans="4:6" x14ac:dyDescent="0.25">
      <c r="E58" s="76" t="s">
        <v>592</v>
      </c>
    </row>
    <row r="59" spans="4:6" x14ac:dyDescent="0.25">
      <c r="E59" s="107" t="s">
        <v>398</v>
      </c>
    </row>
    <row r="60" spans="4:6" x14ac:dyDescent="0.25">
      <c r="D60" s="76" t="s">
        <v>593</v>
      </c>
      <c r="E60" s="76" t="s">
        <v>594</v>
      </c>
    </row>
    <row r="61" spans="4:6" x14ac:dyDescent="0.25">
      <c r="E61" s="76" t="s">
        <v>595</v>
      </c>
    </row>
    <row r="62" spans="4:6" x14ac:dyDescent="0.25">
      <c r="E62" s="76" t="s">
        <v>596</v>
      </c>
    </row>
    <row r="63" spans="4:6" x14ac:dyDescent="0.25">
      <c r="E63" s="76" t="s">
        <v>597</v>
      </c>
    </row>
    <row r="64" spans="4:6" x14ac:dyDescent="0.25">
      <c r="E64" s="107" t="s">
        <v>398</v>
      </c>
    </row>
    <row r="65" spans="3:5" x14ac:dyDescent="0.25">
      <c r="D65" s="76" t="s">
        <v>598</v>
      </c>
      <c r="E65" s="76" t="s">
        <v>599</v>
      </c>
    </row>
    <row r="66" spans="3:5" x14ac:dyDescent="0.25">
      <c r="E66" s="76" t="s">
        <v>600</v>
      </c>
    </row>
    <row r="67" spans="3:5" x14ac:dyDescent="0.25">
      <c r="E67" s="76" t="s">
        <v>601</v>
      </c>
    </row>
    <row r="68" spans="3:5" x14ac:dyDescent="0.25">
      <c r="E68" s="76" t="s">
        <v>602</v>
      </c>
    </row>
    <row r="70" spans="3:5" x14ac:dyDescent="0.25">
      <c r="D70" s="76" t="s">
        <v>603</v>
      </c>
      <c r="E70" s="112" t="s">
        <v>478</v>
      </c>
    </row>
    <row r="71" spans="3:5" x14ac:dyDescent="0.25">
      <c r="D71" s="76" t="s">
        <v>604</v>
      </c>
      <c r="E71" s="76" t="s">
        <v>605</v>
      </c>
    </row>
    <row r="72" spans="3:5" x14ac:dyDescent="0.25">
      <c r="E72" s="76" t="s">
        <v>606</v>
      </c>
    </row>
    <row r="73" spans="3:5" x14ac:dyDescent="0.25">
      <c r="E73" s="107" t="s">
        <v>398</v>
      </c>
    </row>
    <row r="74" spans="3:5" x14ac:dyDescent="0.25">
      <c r="D74" s="76" t="s">
        <v>607</v>
      </c>
      <c r="E74" s="112" t="s">
        <v>478</v>
      </c>
    </row>
    <row r="75" spans="3:5" x14ac:dyDescent="0.25">
      <c r="D75" s="76" t="s">
        <v>608</v>
      </c>
      <c r="E75" s="112" t="s">
        <v>478</v>
      </c>
    </row>
    <row r="76" spans="3:5" x14ac:dyDescent="0.25">
      <c r="C76" s="76" t="s">
        <v>609</v>
      </c>
      <c r="D76" s="76" t="s">
        <v>609</v>
      </c>
      <c r="E76" s="76" t="s">
        <v>610</v>
      </c>
    </row>
    <row r="77" spans="3:5" x14ac:dyDescent="0.25">
      <c r="E77" s="76" t="s">
        <v>611</v>
      </c>
    </row>
    <row r="78" spans="3:5" x14ac:dyDescent="0.25">
      <c r="E78" s="76" t="s">
        <v>612</v>
      </c>
    </row>
    <row r="79" spans="3:5" x14ac:dyDescent="0.25">
      <c r="E79" s="76" t="s">
        <v>613</v>
      </c>
    </row>
    <row r="80" spans="3:5" x14ac:dyDescent="0.25">
      <c r="E80" s="76" t="s">
        <v>614</v>
      </c>
    </row>
    <row r="81" spans="3:5" x14ac:dyDescent="0.25">
      <c r="E81" s="76" t="s">
        <v>437</v>
      </c>
    </row>
    <row r="82" spans="3:5" x14ac:dyDescent="0.25">
      <c r="E82" s="107" t="s">
        <v>398</v>
      </c>
    </row>
    <row r="83" spans="3:5" x14ac:dyDescent="0.25">
      <c r="C83" s="76" t="s">
        <v>615</v>
      </c>
      <c r="D83" s="76" t="s">
        <v>615</v>
      </c>
      <c r="E83" s="112" t="s">
        <v>478</v>
      </c>
    </row>
    <row r="84" spans="3:5" x14ac:dyDescent="0.25">
      <c r="C84" s="91" t="s">
        <v>616</v>
      </c>
      <c r="D84" t="s">
        <v>617</v>
      </c>
      <c r="E84" s="76" t="s">
        <v>618</v>
      </c>
    </row>
    <row r="85" spans="3:5" x14ac:dyDescent="0.25">
      <c r="C85"/>
      <c r="E85" s="76" t="s">
        <v>619</v>
      </c>
    </row>
    <row r="86" spans="3:5" x14ac:dyDescent="0.25">
      <c r="C86"/>
      <c r="E86" s="76" t="s">
        <v>620</v>
      </c>
    </row>
    <row r="87" spans="3:5" x14ac:dyDescent="0.25">
      <c r="C87"/>
      <c r="E87" s="76" t="s">
        <v>621</v>
      </c>
    </row>
    <row r="88" spans="3:5" x14ac:dyDescent="0.25">
      <c r="C88"/>
      <c r="E88" s="76" t="s">
        <v>622</v>
      </c>
    </row>
    <row r="89" spans="3:5" x14ac:dyDescent="0.25">
      <c r="C89"/>
      <c r="E89" s="76" t="s">
        <v>623</v>
      </c>
    </row>
    <row r="90" spans="3:5" x14ac:dyDescent="0.25">
      <c r="C90"/>
      <c r="E90" s="76" t="s">
        <v>624</v>
      </c>
    </row>
    <row r="91" spans="3:5" x14ac:dyDescent="0.25">
      <c r="C91"/>
      <c r="E91" s="76" t="s">
        <v>625</v>
      </c>
    </row>
    <row r="92" spans="3:5" x14ac:dyDescent="0.25">
      <c r="C92"/>
      <c r="E92" s="76" t="s">
        <v>626</v>
      </c>
    </row>
    <row r="93" spans="3:5" x14ac:dyDescent="0.25">
      <c r="C93"/>
      <c r="E93" s="76" t="s">
        <v>627</v>
      </c>
    </row>
    <row r="94" spans="3:5" x14ac:dyDescent="0.25">
      <c r="C94"/>
      <c r="E94" s="76" t="s">
        <v>628</v>
      </c>
    </row>
    <row r="95" spans="3:5" x14ac:dyDescent="0.25">
      <c r="C95"/>
      <c r="E95" s="76" t="s">
        <v>629</v>
      </c>
    </row>
    <row r="96" spans="3:5" x14ac:dyDescent="0.25">
      <c r="C96"/>
      <c r="E96" s="76" t="s">
        <v>630</v>
      </c>
    </row>
    <row r="97" spans="3:5" x14ac:dyDescent="0.25">
      <c r="C97"/>
      <c r="E97" s="76" t="s">
        <v>631</v>
      </c>
    </row>
    <row r="98" spans="3:5" x14ac:dyDescent="0.25">
      <c r="C98"/>
      <c r="E98" s="76" t="s">
        <v>632</v>
      </c>
    </row>
    <row r="99" spans="3:5" x14ac:dyDescent="0.25">
      <c r="C99"/>
      <c r="E99" s="76" t="s">
        <v>633</v>
      </c>
    </row>
    <row r="100" spans="3:5" x14ac:dyDescent="0.25">
      <c r="C100"/>
      <c r="E100" s="76" t="s">
        <v>634</v>
      </c>
    </row>
    <row r="101" spans="3:5" x14ac:dyDescent="0.25">
      <c r="C101"/>
      <c r="E101" s="76" t="s">
        <v>635</v>
      </c>
    </row>
    <row r="102" spans="3:5" x14ac:dyDescent="0.25">
      <c r="C102"/>
      <c r="E102" s="76" t="s">
        <v>636</v>
      </c>
    </row>
    <row r="103" spans="3:5" x14ac:dyDescent="0.25">
      <c r="C103"/>
      <c r="E103" s="76" t="s">
        <v>637</v>
      </c>
    </row>
    <row r="104" spans="3:5" x14ac:dyDescent="0.25">
      <c r="C104"/>
      <c r="E104" s="76" t="s">
        <v>638</v>
      </c>
    </row>
    <row r="105" spans="3:5" x14ac:dyDescent="0.25">
      <c r="C105" s="116"/>
      <c r="E105" s="76" t="s">
        <v>639</v>
      </c>
    </row>
    <row r="106" spans="3:5" x14ac:dyDescent="0.25">
      <c r="C106" s="116"/>
      <c r="E106" s="107" t="s">
        <v>398</v>
      </c>
    </row>
    <row r="107" spans="3:5" x14ac:dyDescent="0.25">
      <c r="C107"/>
      <c r="D107" t="s">
        <v>640</v>
      </c>
      <c r="E107" s="76" t="s">
        <v>641</v>
      </c>
    </row>
    <row r="108" spans="3:5" x14ac:dyDescent="0.25">
      <c r="C108"/>
      <c r="E108" s="76" t="s">
        <v>642</v>
      </c>
    </row>
    <row r="109" spans="3:5" x14ac:dyDescent="0.25">
      <c r="C109"/>
      <c r="E109" s="76" t="s">
        <v>643</v>
      </c>
    </row>
    <row r="110" spans="3:5" x14ac:dyDescent="0.25">
      <c r="C110"/>
      <c r="E110" s="76" t="s">
        <v>644</v>
      </c>
    </row>
    <row r="111" spans="3:5" x14ac:dyDescent="0.25">
      <c r="C111"/>
      <c r="E111" s="76" t="s">
        <v>645</v>
      </c>
    </row>
    <row r="112" spans="3:5" x14ac:dyDescent="0.25">
      <c r="C112"/>
      <c r="E112" s="76" t="s">
        <v>646</v>
      </c>
    </row>
    <row r="113" spans="3:5" x14ac:dyDescent="0.25">
      <c r="C113"/>
      <c r="E113" s="76" t="s">
        <v>647</v>
      </c>
    </row>
    <row r="114" spans="3:5" x14ac:dyDescent="0.25">
      <c r="C114"/>
      <c r="E114" s="76" t="s">
        <v>648</v>
      </c>
    </row>
    <row r="115" spans="3:5" x14ac:dyDescent="0.25">
      <c r="C115"/>
      <c r="E115" s="76" t="s">
        <v>649</v>
      </c>
    </row>
    <row r="116" spans="3:5" x14ac:dyDescent="0.25">
      <c r="C116"/>
      <c r="E116" s="76" t="s">
        <v>650</v>
      </c>
    </row>
    <row r="117" spans="3:5" x14ac:dyDescent="0.25">
      <c r="C117"/>
      <c r="E117" s="76" t="s">
        <v>651</v>
      </c>
    </row>
    <row r="118" spans="3:5" x14ac:dyDescent="0.25">
      <c r="C118"/>
      <c r="E118" s="107" t="s">
        <v>398</v>
      </c>
    </row>
    <row r="119" spans="3:5" x14ac:dyDescent="0.25">
      <c r="C119"/>
      <c r="D119" t="s">
        <v>652</v>
      </c>
      <c r="E119" s="76" t="s">
        <v>653</v>
      </c>
    </row>
    <row r="120" spans="3:5" x14ac:dyDescent="0.25">
      <c r="C120"/>
      <c r="E120" s="76" t="s">
        <v>654</v>
      </c>
    </row>
    <row r="121" spans="3:5" x14ac:dyDescent="0.25">
      <c r="C121"/>
      <c r="E121" s="76" t="s">
        <v>655</v>
      </c>
    </row>
    <row r="122" spans="3:5" x14ac:dyDescent="0.25">
      <c r="C122"/>
      <c r="E122" s="76" t="s">
        <v>656</v>
      </c>
    </row>
    <row r="123" spans="3:5" x14ac:dyDescent="0.25">
      <c r="C123"/>
      <c r="E123" s="76" t="s">
        <v>657</v>
      </c>
    </row>
    <row r="124" spans="3:5" x14ac:dyDescent="0.25">
      <c r="C124"/>
      <c r="E124" s="107" t="s">
        <v>398</v>
      </c>
    </row>
    <row r="125" spans="3:5" x14ac:dyDescent="0.25">
      <c r="C125"/>
      <c r="D125" t="s">
        <v>207</v>
      </c>
      <c r="E125" s="112" t="s">
        <v>478</v>
      </c>
    </row>
  </sheetData>
  <mergeCells count="1">
    <mergeCell ref="S20:U20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"/>
  <sheetViews>
    <sheetView showGridLines="0" zoomScale="90" zoomScaleNormal="90" workbookViewId="0">
      <selection activeCell="I14" sqref="I14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32" width="19.42578125" style="1" customWidth="1"/>
    <col min="33" max="33" width="14.7109375" style="1" customWidth="1"/>
    <col min="34" max="34" width="22" style="1" customWidth="1"/>
    <col min="35" max="35" width="21.7109375" style="1" customWidth="1"/>
    <col min="36" max="36" width="13.7109375" style="1" customWidth="1"/>
    <col min="37" max="37" width="16.5703125" style="1" bestFit="1" customWidth="1"/>
    <col min="38" max="38" width="1.7109375" style="1" customWidth="1"/>
    <col min="39" max="39" width="8.7109375" style="3" customWidth="1"/>
    <col min="40" max="40" width="8" style="3" customWidth="1"/>
    <col min="41" max="41" width="9" style="3" customWidth="1"/>
    <col min="42" max="46" width="9.42578125" style="3" customWidth="1"/>
    <col min="47" max="47" width="13.28515625" style="3" customWidth="1"/>
    <col min="48" max="68" width="8.28515625" style="3" customWidth="1"/>
    <col min="69" max="69" width="16.28515625" style="3" customWidth="1"/>
    <col min="70" max="70" width="22" style="3" bestFit="1" customWidth="1"/>
    <col min="71" max="71" width="21.7109375" style="3" bestFit="1" customWidth="1"/>
    <col min="72" max="72" width="13" style="3" bestFit="1" customWidth="1"/>
    <col min="73" max="73" width="16" style="3" bestFit="1" customWidth="1"/>
    <col min="74" max="74" width="13.42578125" style="3" customWidth="1"/>
    <col min="75" max="77" width="9.28515625" style="3" customWidth="1"/>
    <col min="78" max="80" width="9.28515625" style="1" customWidth="1"/>
    <col min="81" max="16384" width="9.28515625" style="1"/>
  </cols>
  <sheetData>
    <row r="1" spans="1:79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AJ1" s="2">
        <f>SUMIF($B:$B,"TS",AJ:AJ)</f>
        <v>0</v>
      </c>
      <c r="AM1" s="1"/>
      <c r="AN1" s="1"/>
      <c r="AO1" s="1"/>
      <c r="AP1" s="1"/>
      <c r="AQ1" s="1"/>
      <c r="AR1" s="1"/>
      <c r="AS1" s="1"/>
      <c r="AT1" s="1"/>
      <c r="CA1" s="1" t="s">
        <v>2</v>
      </c>
    </row>
    <row r="2" spans="1:79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6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6</v>
      </c>
      <c r="AG2" s="1" t="s">
        <v>5</v>
      </c>
      <c r="AH2" s="1" t="s">
        <v>6</v>
      </c>
      <c r="AI2" s="1" t="s">
        <v>5</v>
      </c>
      <c r="AJ2" s="1" t="s">
        <v>6</v>
      </c>
      <c r="AK2" s="1" t="s">
        <v>7</v>
      </c>
      <c r="AL2" s="1" t="s">
        <v>3</v>
      </c>
      <c r="AM2" s="3" t="s">
        <v>8</v>
      </c>
      <c r="AN2" s="3" t="s">
        <v>8</v>
      </c>
      <c r="AO2" s="3" t="s">
        <v>8</v>
      </c>
      <c r="AP2" s="3" t="s">
        <v>8</v>
      </c>
      <c r="AQ2" s="3" t="s">
        <v>8</v>
      </c>
      <c r="AR2" s="3" t="s">
        <v>8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">
        <v>8</v>
      </c>
      <c r="BD2" s="3" t="s">
        <v>8</v>
      </c>
      <c r="BE2" s="3" t="s">
        <v>8</v>
      </c>
      <c r="BF2" s="3" t="s">
        <v>8</v>
      </c>
      <c r="BG2" s="3" t="s">
        <v>8</v>
      </c>
      <c r="BH2" s="3" t="s">
        <v>8</v>
      </c>
      <c r="BI2" s="3" t="s">
        <v>8</v>
      </c>
      <c r="BJ2" s="3" t="s">
        <v>8</v>
      </c>
      <c r="BK2" s="3" t="s">
        <v>8</v>
      </c>
      <c r="BL2" s="3" t="s">
        <v>8</v>
      </c>
      <c r="BM2" s="3" t="s">
        <v>8</v>
      </c>
      <c r="BN2" s="3" t="s">
        <v>8</v>
      </c>
      <c r="BO2" s="3" t="s">
        <v>8</v>
      </c>
      <c r="BP2" s="3" t="s">
        <v>8</v>
      </c>
      <c r="BQ2" s="3" t="s">
        <v>8</v>
      </c>
      <c r="BR2" s="3" t="s">
        <v>8</v>
      </c>
      <c r="BS2" s="3" t="s">
        <v>8</v>
      </c>
      <c r="BT2" s="3" t="s">
        <v>8</v>
      </c>
      <c r="BU2" s="3" t="s">
        <v>8</v>
      </c>
      <c r="BV2" s="3" t="s">
        <v>8</v>
      </c>
      <c r="BW2" s="3" t="s">
        <v>8</v>
      </c>
      <c r="BX2" s="3" t="s">
        <v>8</v>
      </c>
      <c r="BY2" s="3" t="s">
        <v>8</v>
      </c>
    </row>
    <row r="3" spans="1:79" ht="11.25" x14ac:dyDescent="0.2">
      <c r="A3" s="1" t="s">
        <v>0</v>
      </c>
      <c r="B3" s="1">
        <f>COLUMN(BY14)</f>
        <v>77</v>
      </c>
      <c r="H3" s="1" t="s">
        <v>658</v>
      </c>
      <c r="I3" s="1" t="s">
        <v>659</v>
      </c>
      <c r="J3" s="1" t="s">
        <v>660</v>
      </c>
      <c r="K3" s="1" t="s">
        <v>662</v>
      </c>
      <c r="L3" s="1" t="s">
        <v>663</v>
      </c>
      <c r="M3" s="1" t="s">
        <v>664</v>
      </c>
      <c r="AD3" s="1" t="s">
        <v>665</v>
      </c>
      <c r="AH3" s="2">
        <v>0</v>
      </c>
      <c r="AI3" s="1" t="s">
        <v>9</v>
      </c>
      <c r="AJ3" s="2">
        <f>SUM(AJ15:AJ1048576)</f>
        <v>0</v>
      </c>
      <c r="AK3" s="1" t="s">
        <v>10</v>
      </c>
      <c r="AL3" s="1" t="s">
        <v>11</v>
      </c>
      <c r="BW3" s="3" t="s">
        <v>12</v>
      </c>
      <c r="BX3" s="3">
        <f ca="1">ROW(OFFSET(BY14,1,0))</f>
        <v>15</v>
      </c>
    </row>
    <row r="4" spans="1:79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  <c r="AI4" s="9"/>
      <c r="AJ4" s="9"/>
      <c r="AK4" s="9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3" t="s">
        <v>14</v>
      </c>
      <c r="BX4" s="3">
        <f>COUNTA(BY:BY)-COUNTA(BY1:BY14)+ROW(BY14)</f>
        <v>15</v>
      </c>
    </row>
    <row r="5" spans="1:79" ht="11.25" x14ac:dyDescent="0.2">
      <c r="B5" s="10"/>
      <c r="C5" s="12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9"/>
      <c r="AI5" s="9"/>
      <c r="AJ5" s="9"/>
      <c r="AK5" s="9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3" t="s">
        <v>15</v>
      </c>
      <c r="BX5" s="13">
        <f>IF(MAX(BY:BY)=0,ROW(BY14)+1,MAX(BY:BY))</f>
        <v>15</v>
      </c>
    </row>
    <row r="6" spans="1:79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7"/>
      <c r="AJ6" s="17"/>
      <c r="AK6" s="17"/>
      <c r="AL6" s="15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3" t="s">
        <v>16</v>
      </c>
      <c r="BX6" s="19">
        <f>MATCH("Show",3:3,0)-1</f>
        <v>37</v>
      </c>
      <c r="BY6" s="13"/>
    </row>
    <row r="7" spans="1:79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3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5"/>
      <c r="BX7" s="25"/>
      <c r="BY7" s="25"/>
    </row>
    <row r="8" spans="1:79" ht="11.25" x14ac:dyDescent="0.2">
      <c r="B8" s="10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  <c r="AI8" s="9"/>
      <c r="AJ8" s="9"/>
      <c r="AK8" s="9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9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9"/>
      <c r="AI9" s="9"/>
      <c r="AJ9" s="9"/>
      <c r="AK9" s="9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9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9"/>
      <c r="AI10" s="9"/>
      <c r="AJ10" s="31"/>
      <c r="AK10" s="31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9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/>
      <c r="AI11" s="9"/>
      <c r="AJ11" s="9"/>
      <c r="AK11" s="9"/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9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8"/>
      <c r="AH12" s="36"/>
      <c r="AI12" s="36"/>
      <c r="AJ12" s="36"/>
      <c r="AK12" s="36"/>
      <c r="AL12" s="10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37" t="e">
        <f>IF(Total_F_Consultant=0,-1,SUM(BV15:BV1048576))</f>
        <v>#NAME?</v>
      </c>
    </row>
    <row r="13" spans="1:79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 t="s">
        <v>20</v>
      </c>
      <c r="AH13" s="120"/>
      <c r="AI13" s="120"/>
      <c r="AJ13" s="121"/>
      <c r="AK13" s="40" t="s">
        <v>21</v>
      </c>
      <c r="AL13" s="39"/>
      <c r="AM13" s="122" t="s">
        <v>18</v>
      </c>
      <c r="AN13" s="117"/>
      <c r="AO13" s="117"/>
      <c r="AP13" s="117"/>
      <c r="AQ13" s="117"/>
      <c r="AR13" s="117"/>
      <c r="AS13" s="119" t="s">
        <v>19</v>
      </c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17" t="s">
        <v>20</v>
      </c>
      <c r="BR13" s="117"/>
      <c r="BS13" s="117"/>
      <c r="BT13" s="118"/>
      <c r="BU13" s="41" t="s">
        <v>21</v>
      </c>
      <c r="BV13" s="42"/>
      <c r="BW13" s="4"/>
      <c r="BX13" s="4"/>
      <c r="BY13" s="4"/>
    </row>
    <row r="14" spans="1:79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72" t="s">
        <v>27</v>
      </c>
      <c r="I14" s="45" t="s">
        <v>131</v>
      </c>
      <c r="J14" s="45" t="s">
        <v>132</v>
      </c>
      <c r="K14" s="45" t="s">
        <v>133</v>
      </c>
      <c r="L14" s="45" t="s">
        <v>134</v>
      </c>
      <c r="M14" s="45" t="s">
        <v>135</v>
      </c>
      <c r="N14" s="45" t="s">
        <v>136</v>
      </c>
      <c r="O14" s="45" t="s">
        <v>137</v>
      </c>
      <c r="P14" s="45" t="s">
        <v>138</v>
      </c>
      <c r="Q14" s="45" t="s">
        <v>139</v>
      </c>
      <c r="R14" s="45" t="s">
        <v>140</v>
      </c>
      <c r="S14" s="45" t="s">
        <v>141</v>
      </c>
      <c r="T14" s="45" t="s">
        <v>142</v>
      </c>
      <c r="U14" s="45" t="s">
        <v>143</v>
      </c>
      <c r="V14" s="45" t="s">
        <v>144</v>
      </c>
      <c r="W14" s="45" t="s">
        <v>145</v>
      </c>
      <c r="X14" s="45" t="s">
        <v>146</v>
      </c>
      <c r="Y14" s="45" t="s">
        <v>147</v>
      </c>
      <c r="Z14" s="45" t="s">
        <v>148</v>
      </c>
      <c r="AA14" s="45" t="s">
        <v>106</v>
      </c>
      <c r="AB14" s="45" t="s">
        <v>149</v>
      </c>
      <c r="AC14" s="45" t="s">
        <v>150</v>
      </c>
      <c r="AD14" s="45" t="s">
        <v>151</v>
      </c>
      <c r="AE14" s="45" t="s">
        <v>152</v>
      </c>
      <c r="AF14" s="64" t="s">
        <v>153</v>
      </c>
      <c r="AG14" s="46" t="s">
        <v>30</v>
      </c>
      <c r="AH14" s="45" t="s">
        <v>31</v>
      </c>
      <c r="AI14" s="45" t="s">
        <v>32</v>
      </c>
      <c r="AJ14" s="45" t="s">
        <v>33</v>
      </c>
      <c r="AK14" s="45" t="s">
        <v>34</v>
      </c>
      <c r="AL14" s="10"/>
      <c r="AM14" s="47" t="s">
        <v>22</v>
      </c>
      <c r="AN14" s="47" t="s">
        <v>23</v>
      </c>
      <c r="AO14" s="48" t="s">
        <v>24</v>
      </c>
      <c r="AP14" s="47" t="s">
        <v>25</v>
      </c>
      <c r="AQ14" s="47" t="s">
        <v>26</v>
      </c>
      <c r="AR14" s="73" t="s">
        <v>27</v>
      </c>
      <c r="AS14" s="45" t="s">
        <v>131</v>
      </c>
      <c r="AT14" s="45" t="s">
        <v>132</v>
      </c>
      <c r="AU14" s="45" t="s">
        <v>133</v>
      </c>
      <c r="AV14" s="45" t="s">
        <v>134</v>
      </c>
      <c r="AW14" s="45" t="s">
        <v>135</v>
      </c>
      <c r="AX14" s="45" t="s">
        <v>136</v>
      </c>
      <c r="AY14" s="45" t="s">
        <v>137</v>
      </c>
      <c r="AZ14" s="45" t="s">
        <v>138</v>
      </c>
      <c r="BA14" s="45" t="s">
        <v>139</v>
      </c>
      <c r="BB14" s="45" t="s">
        <v>140</v>
      </c>
      <c r="BC14" s="45" t="s">
        <v>141</v>
      </c>
      <c r="BD14" s="45" t="s">
        <v>142</v>
      </c>
      <c r="BE14" s="45" t="s">
        <v>143</v>
      </c>
      <c r="BF14" s="45" t="s">
        <v>144</v>
      </c>
      <c r="BG14" s="45" t="s">
        <v>145</v>
      </c>
      <c r="BH14" s="45" t="s">
        <v>146</v>
      </c>
      <c r="BI14" s="45" t="s">
        <v>147</v>
      </c>
      <c r="BJ14" s="45" t="s">
        <v>148</v>
      </c>
      <c r="BK14" s="45" t="s">
        <v>106</v>
      </c>
      <c r="BL14" s="45" t="s">
        <v>149</v>
      </c>
      <c r="BM14" s="45" t="s">
        <v>150</v>
      </c>
      <c r="BN14" s="45" t="s">
        <v>151</v>
      </c>
      <c r="BO14" s="45" t="s">
        <v>152</v>
      </c>
      <c r="BP14" s="64" t="s">
        <v>153</v>
      </c>
      <c r="BQ14" s="50" t="s">
        <v>30</v>
      </c>
      <c r="BR14" s="49" t="s">
        <v>31</v>
      </c>
      <c r="BS14" s="49" t="s">
        <v>32</v>
      </c>
      <c r="BT14" s="49" t="s">
        <v>33</v>
      </c>
      <c r="BU14" s="49" t="s">
        <v>34</v>
      </c>
      <c r="BV14" s="51" t="s">
        <v>35</v>
      </c>
      <c r="BY14" s="3" t="s">
        <v>36</v>
      </c>
    </row>
    <row r="15" spans="1:79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 t="s">
        <v>37</v>
      </c>
      <c r="AH15" s="58">
        <f>AA15+AF15</f>
        <v>0</v>
      </c>
      <c r="AI15" s="59" t="s">
        <v>9</v>
      </c>
      <c r="AJ15" s="60">
        <v>0</v>
      </c>
      <c r="AK15" s="59" t="s">
        <v>10</v>
      </c>
      <c r="AL15" s="10"/>
      <c r="AM15" s="61" t="b">
        <f>ISBLANK(C15)</f>
        <v>1</v>
      </c>
      <c r="AN15" s="61" t="b">
        <f>ISBLANK(D15)</f>
        <v>1</v>
      </c>
      <c r="AO15" s="61" t="b">
        <f>ISBLANK(E15)</f>
        <v>1</v>
      </c>
      <c r="AP15" s="61" t="b">
        <f>ISBLANK(F15)</f>
        <v>1</v>
      </c>
      <c r="AQ15" s="61" t="b">
        <f>ISBLANK(G15)</f>
        <v>1</v>
      </c>
      <c r="AR15" s="61" t="b">
        <f t="shared" ref="AR15:BQ15" si="0">ISBLANK(H15)</f>
        <v>1</v>
      </c>
      <c r="AS15" s="61" t="b">
        <f t="shared" si="0"/>
        <v>1</v>
      </c>
      <c r="AT15" s="61" t="b">
        <f t="shared" si="0"/>
        <v>1</v>
      </c>
      <c r="AU15" s="61" t="b">
        <f t="shared" si="0"/>
        <v>1</v>
      </c>
      <c r="AV15" s="61" t="b">
        <f t="shared" si="0"/>
        <v>1</v>
      </c>
      <c r="AW15" s="61" t="b">
        <f t="shared" si="0"/>
        <v>1</v>
      </c>
      <c r="AX15" s="61" t="b">
        <f t="shared" si="0"/>
        <v>1</v>
      </c>
      <c r="AY15" s="61" t="b">
        <f t="shared" si="0"/>
        <v>1</v>
      </c>
      <c r="AZ15" s="61" t="b">
        <f t="shared" si="0"/>
        <v>1</v>
      </c>
      <c r="BA15" s="61" t="b">
        <f t="shared" si="0"/>
        <v>1</v>
      </c>
      <c r="BB15" s="61" t="b">
        <f t="shared" si="0"/>
        <v>1</v>
      </c>
      <c r="BC15" s="61" t="b">
        <f t="shared" si="0"/>
        <v>1</v>
      </c>
      <c r="BD15" s="61" t="b">
        <f t="shared" si="0"/>
        <v>1</v>
      </c>
      <c r="BE15" s="61" t="b">
        <f t="shared" si="0"/>
        <v>1</v>
      </c>
      <c r="BF15" s="61" t="b">
        <f t="shared" si="0"/>
        <v>1</v>
      </c>
      <c r="BG15" s="61" t="b">
        <f t="shared" si="0"/>
        <v>1</v>
      </c>
      <c r="BH15" s="61" t="b">
        <f t="shared" si="0"/>
        <v>1</v>
      </c>
      <c r="BI15" s="61" t="b">
        <f t="shared" si="0"/>
        <v>1</v>
      </c>
      <c r="BJ15" s="61" t="b">
        <f t="shared" si="0"/>
        <v>1</v>
      </c>
      <c r="BK15" s="61" t="b">
        <f t="shared" si="0"/>
        <v>1</v>
      </c>
      <c r="BL15" s="61" t="b">
        <f t="shared" si="0"/>
        <v>1</v>
      </c>
      <c r="BM15" s="61" t="b">
        <f t="shared" si="0"/>
        <v>1</v>
      </c>
      <c r="BN15" s="61" t="b">
        <f t="shared" si="0"/>
        <v>1</v>
      </c>
      <c r="BO15" s="61" t="b">
        <f t="shared" si="0"/>
        <v>1</v>
      </c>
      <c r="BP15" s="61" t="b">
        <f t="shared" si="0"/>
        <v>1</v>
      </c>
      <c r="BQ15" s="61" t="b">
        <f t="shared" si="0"/>
        <v>0</v>
      </c>
      <c r="BR15" s="61" t="b">
        <f t="shared" ref="BR15:BU15" si="1">ISBLANK(AH15)</f>
        <v>0</v>
      </c>
      <c r="BS15" s="61" t="b">
        <f t="shared" si="1"/>
        <v>0</v>
      </c>
      <c r="BT15" s="61" t="b">
        <f t="shared" si="1"/>
        <v>0</v>
      </c>
      <c r="BU15" s="61" t="b">
        <f t="shared" si="1"/>
        <v>0</v>
      </c>
      <c r="BV15" s="62">
        <f>COUNTIF(AM15:BU15, TRUE)</f>
        <v>30</v>
      </c>
      <c r="BY15" s="3">
        <f>IF(ISERROR(IF(SUMPRODUCT((C$2:AJ$2="Input")*(C15:AJ15&lt;&gt;""))=0,0,ROW())),ROW(),IF(SUMPRODUCT((C$2:AJ$2="Input")*(C15:AJ15&lt;&gt;""))=0,0,ROW()))</f>
        <v>0</v>
      </c>
    </row>
    <row r="16" spans="1:79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</sheetData>
  <mergeCells count="6">
    <mergeCell ref="BQ13:BT13"/>
    <mergeCell ref="C13:H13"/>
    <mergeCell ref="I13:AF13"/>
    <mergeCell ref="AG13:AJ13"/>
    <mergeCell ref="AM13:AR13"/>
    <mergeCell ref="AS13:BP13"/>
  </mergeCells>
  <conditionalFormatting sqref="C9">
    <cfRule type="expression" dxfId="114" priority="2">
      <formula>C9="In Progress"</formula>
    </cfRule>
    <cfRule type="expression" dxfId="113" priority="3">
      <formula>C9="No Budget"</formula>
    </cfRule>
    <cfRule type="expression" dxfId="112" priority="4">
      <formula>C9="Complete"</formula>
    </cfRule>
  </conditionalFormatting>
  <conditionalFormatting sqref="AG15:AH15">
    <cfRule type="expression" dxfId="111" priority="5">
      <formula>BQ15=TRUE</formula>
    </cfRule>
  </conditionalFormatting>
  <conditionalFormatting sqref="C15:H15">
    <cfRule type="expression" dxfId="110" priority="100">
      <formula>AM15=TRUE</formula>
    </cfRule>
  </conditionalFormatting>
  <conditionalFormatting sqref="I15:AF15">
    <cfRule type="expression" dxfId="109" priority="1">
      <formula>AS15=TRUE</formula>
    </cfRule>
  </conditionalFormatting>
  <dataValidations count="2">
    <dataValidation type="custom" operator="lessThan" allowBlank="1" showInputMessage="1" showErrorMessage="1" sqref="AH15">
      <formula1>ISNUMBER(AH15)</formula1>
    </dataValidation>
    <dataValidation type="list" operator="greaterThanOrEqual" showErrorMessage="1" sqref="AG15">
      <formula1>Currency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showGridLines="0" zoomScale="90" zoomScaleNormal="90" workbookViewId="0">
      <selection activeCell="F2" sqref="F2"/>
    </sheetView>
  </sheetViews>
  <sheetFormatPr defaultColWidth="9.28515625" defaultRowHeight="17.45" customHeight="1" x14ac:dyDescent="0.2"/>
  <cols>
    <col min="1" max="1" width="1.7109375" style="1" customWidth="1"/>
    <col min="2" max="2" width="3.28515625" style="1" customWidth="1"/>
    <col min="3" max="3" width="28.28515625" style="1" customWidth="1"/>
    <col min="4" max="4" width="21.42578125" style="1" customWidth="1"/>
    <col min="5" max="5" width="15.7109375" style="1" customWidth="1"/>
    <col min="6" max="6" width="22.7109375" style="1" customWidth="1"/>
    <col min="7" max="7" width="27.7109375" style="1" customWidth="1"/>
    <col min="8" max="8" width="22.28515625" style="1" customWidth="1"/>
    <col min="9" max="9" width="24.7109375" style="1" customWidth="1"/>
    <col min="10" max="10" width="19.42578125" style="1" customWidth="1"/>
    <col min="11" max="11" width="22.42578125" style="1" customWidth="1"/>
    <col min="12" max="12" width="21.7109375" style="1" customWidth="1"/>
    <col min="13" max="13" width="19.7109375" style="1" customWidth="1"/>
    <col min="14" max="14" width="14.7109375" style="1" customWidth="1"/>
    <col min="15" max="15" width="22" style="1" customWidth="1"/>
    <col min="16" max="16" width="21.7109375" style="1" customWidth="1"/>
    <col min="17" max="17" width="13.7109375" style="1" customWidth="1"/>
    <col min="18" max="18" width="16.5703125" style="1" bestFit="1" customWidth="1"/>
    <col min="19" max="19" width="1.7109375" style="1" customWidth="1"/>
    <col min="20" max="20" width="8.7109375" style="3" customWidth="1"/>
    <col min="21" max="21" width="8" style="3" customWidth="1"/>
    <col min="22" max="22" width="9" style="3" customWidth="1"/>
    <col min="23" max="27" width="9.42578125" style="3" customWidth="1"/>
    <col min="28" max="28" width="13.28515625" style="3" customWidth="1"/>
    <col min="29" max="29" width="8.28515625" style="3" customWidth="1"/>
    <col min="30" max="30" width="6.42578125" style="3" customWidth="1"/>
    <col min="31" max="31" width="16.28515625" style="3" customWidth="1"/>
    <col min="32" max="32" width="22" style="3" bestFit="1" customWidth="1"/>
    <col min="33" max="33" width="21.7109375" style="3" bestFit="1" customWidth="1"/>
    <col min="34" max="34" width="13" style="3" bestFit="1" customWidth="1"/>
    <col min="35" max="35" width="16" style="3" bestFit="1" customWidth="1"/>
    <col min="36" max="36" width="13.42578125" style="3" customWidth="1"/>
    <col min="37" max="39" width="9.28515625" style="3" customWidth="1"/>
    <col min="40" max="42" width="9.28515625" style="1" customWidth="1"/>
    <col min="43" max="16384" width="9.28515625" style="1"/>
  </cols>
  <sheetData>
    <row r="1" spans="1:41" ht="11.25" x14ac:dyDescent="0.2">
      <c r="A1" s="1" t="s">
        <v>0</v>
      </c>
      <c r="D1" s="1">
        <v>3</v>
      </c>
      <c r="E1" s="1">
        <v>4</v>
      </c>
      <c r="F1" s="1">
        <v>5</v>
      </c>
      <c r="I1" s="1" t="s">
        <v>1</v>
      </c>
      <c r="J1" s="1" t="s">
        <v>1</v>
      </c>
      <c r="K1" s="1" t="s">
        <v>1</v>
      </c>
      <c r="L1" s="1">
        <v>16</v>
      </c>
      <c r="M1" s="1" t="s">
        <v>1</v>
      </c>
      <c r="Q1" s="2">
        <f>SUMIF($B:$B,"TS",Q:Q)</f>
        <v>0</v>
      </c>
      <c r="T1" s="1"/>
      <c r="U1" s="1"/>
      <c r="V1" s="1"/>
      <c r="W1" s="1"/>
      <c r="X1" s="1"/>
      <c r="Y1" s="1"/>
      <c r="Z1" s="1"/>
      <c r="AA1" s="1"/>
      <c r="AO1" s="1" t="s">
        <v>2</v>
      </c>
    </row>
    <row r="2" spans="1:41" ht="11.25" x14ac:dyDescent="0.2">
      <c r="A2" s="1" t="s">
        <v>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5</v>
      </c>
      <c r="O2" s="1" t="s">
        <v>7</v>
      </c>
      <c r="P2" s="1" t="s">
        <v>5</v>
      </c>
      <c r="Q2" s="1" t="s">
        <v>6</v>
      </c>
      <c r="R2" s="1" t="s">
        <v>7</v>
      </c>
      <c r="S2" s="1" t="s">
        <v>3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  <c r="Y2" s="3" t="s">
        <v>8</v>
      </c>
      <c r="Z2" s="3" t="s">
        <v>8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8</v>
      </c>
    </row>
    <row r="3" spans="1:41" ht="11.25" x14ac:dyDescent="0.2">
      <c r="A3" s="1" t="s">
        <v>0</v>
      </c>
      <c r="B3" s="1">
        <f>COLUMN(AM14)</f>
        <v>39</v>
      </c>
      <c r="H3" s="1" t="s">
        <v>666</v>
      </c>
      <c r="I3" s="1" t="s">
        <v>43</v>
      </c>
      <c r="J3" s="1" t="s">
        <v>44</v>
      </c>
      <c r="K3" s="1" t="s">
        <v>45</v>
      </c>
      <c r="L3" s="1" t="s">
        <v>46</v>
      </c>
      <c r="O3" s="2">
        <v>0</v>
      </c>
      <c r="P3" s="1" t="s">
        <v>9</v>
      </c>
      <c r="Q3" s="2">
        <f>SUM(Q15:Q1048576)</f>
        <v>0</v>
      </c>
      <c r="R3" s="1" t="s">
        <v>10</v>
      </c>
      <c r="S3" s="1" t="s">
        <v>11</v>
      </c>
      <c r="AK3" s="3" t="s">
        <v>12</v>
      </c>
      <c r="AL3" s="3">
        <f ca="1">ROW(OFFSET(AM14,1,0))</f>
        <v>15</v>
      </c>
    </row>
    <row r="4" spans="1:41" ht="11.25" x14ac:dyDescent="0.2">
      <c r="B4" s="5" t="s">
        <v>13</v>
      </c>
      <c r="C4" s="6"/>
      <c r="D4" s="7"/>
      <c r="E4" s="7"/>
      <c r="F4" s="7"/>
      <c r="G4" s="7"/>
      <c r="H4" s="7"/>
      <c r="I4" s="8"/>
      <c r="J4" s="8"/>
      <c r="K4" s="9"/>
      <c r="L4" s="9"/>
      <c r="M4" s="9"/>
      <c r="N4" s="8"/>
      <c r="O4" s="9"/>
      <c r="P4" s="9"/>
      <c r="Q4" s="9"/>
      <c r="R4" s="9"/>
      <c r="S4" s="10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3" t="s">
        <v>14</v>
      </c>
      <c r="AL4" s="3">
        <f>COUNTA(AM:AM)-COUNTA(AM1:AM14)+ROW(AM14)</f>
        <v>15</v>
      </c>
    </row>
    <row r="5" spans="1:41" ht="11.25" x14ac:dyDescent="0.2">
      <c r="B5" s="10"/>
      <c r="C5" s="12"/>
      <c r="D5" s="7"/>
      <c r="E5" s="7"/>
      <c r="F5" s="7"/>
      <c r="G5" s="7"/>
      <c r="H5" s="7"/>
      <c r="I5" s="8"/>
      <c r="J5" s="8"/>
      <c r="K5" s="9"/>
      <c r="L5" s="9"/>
      <c r="M5" s="9"/>
      <c r="N5" s="8"/>
      <c r="O5" s="9"/>
      <c r="P5" s="9"/>
      <c r="Q5" s="9"/>
      <c r="R5" s="9"/>
      <c r="S5" s="10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3" t="s">
        <v>15</v>
      </c>
      <c r="AL5" s="13">
        <f>IF(MAX(AM:AM)=0,ROW(AM14)+1,MAX(AM:AM))</f>
        <v>15</v>
      </c>
    </row>
    <row r="6" spans="1:41" s="14" customFormat="1" ht="11.25" x14ac:dyDescent="0.2">
      <c r="B6" s="15"/>
      <c r="C6" s="12"/>
      <c r="D6" s="7"/>
      <c r="E6" s="7"/>
      <c r="F6" s="7"/>
      <c r="G6" s="7"/>
      <c r="H6" s="7"/>
      <c r="I6" s="16"/>
      <c r="J6" s="16"/>
      <c r="K6" s="17"/>
      <c r="L6" s="17"/>
      <c r="M6" s="17"/>
      <c r="N6" s="16"/>
      <c r="O6" s="17"/>
      <c r="P6" s="17"/>
      <c r="Q6" s="17"/>
      <c r="R6" s="17"/>
      <c r="S6" s="15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3" t="s">
        <v>16</v>
      </c>
      <c r="AL6" s="19">
        <f>MATCH("Show",3:3,0)-1</f>
        <v>18</v>
      </c>
      <c r="AM6" s="13"/>
    </row>
    <row r="7" spans="1:41" s="20" customFormat="1" ht="12" thickBot="1" x14ac:dyDescent="0.25">
      <c r="B7" s="21"/>
      <c r="C7" s="21"/>
      <c r="D7" s="21"/>
      <c r="E7" s="21"/>
      <c r="F7" s="21"/>
      <c r="G7" s="21"/>
      <c r="H7" s="21"/>
      <c r="I7" s="22"/>
      <c r="J7" s="22"/>
      <c r="K7" s="23"/>
      <c r="L7" s="23"/>
      <c r="M7" s="23"/>
      <c r="N7" s="22"/>
      <c r="O7" s="23"/>
      <c r="P7" s="23"/>
      <c r="Q7" s="23"/>
      <c r="R7" s="23"/>
      <c r="S7" s="2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5"/>
      <c r="AL7" s="25"/>
      <c r="AM7" s="25"/>
    </row>
    <row r="8" spans="1:41" ht="11.25" x14ac:dyDescent="0.2">
      <c r="B8" s="10"/>
      <c r="C8" s="7"/>
      <c r="D8" s="7"/>
      <c r="E8" s="7"/>
      <c r="F8" s="7"/>
      <c r="G8" s="7"/>
      <c r="H8" s="7"/>
      <c r="I8" s="8"/>
      <c r="J8" s="8"/>
      <c r="K8" s="9"/>
      <c r="L8" s="9"/>
      <c r="M8" s="9"/>
      <c r="N8" s="8"/>
      <c r="O8" s="9"/>
      <c r="P8" s="9"/>
      <c r="Q8" s="9"/>
      <c r="R8" s="9"/>
      <c r="S8" s="10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41" ht="11.25" x14ac:dyDescent="0.2">
      <c r="B9" s="5" t="s">
        <v>17</v>
      </c>
      <c r="C9" s="26"/>
      <c r="D9" s="27"/>
      <c r="E9" s="27"/>
      <c r="F9" s="27"/>
      <c r="G9" s="27"/>
      <c r="H9" s="27"/>
      <c r="I9" s="8"/>
      <c r="J9" s="8"/>
      <c r="K9" s="9"/>
      <c r="L9" s="9"/>
      <c r="M9" s="9"/>
      <c r="N9" s="8"/>
      <c r="O9" s="9"/>
      <c r="P9" s="9"/>
      <c r="Q9" s="9"/>
      <c r="R9" s="9"/>
      <c r="S9" s="10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41" ht="11.25" x14ac:dyDescent="0.2">
      <c r="B10" s="10"/>
      <c r="C10" s="28"/>
      <c r="D10" s="29"/>
      <c r="E10" s="30"/>
      <c r="F10" s="30"/>
      <c r="G10" s="30"/>
      <c r="H10" s="30"/>
      <c r="I10" s="8"/>
      <c r="J10" s="8"/>
      <c r="K10" s="9"/>
      <c r="L10" s="9"/>
      <c r="M10" s="9"/>
      <c r="N10" s="8"/>
      <c r="O10" s="9"/>
      <c r="P10" s="9"/>
      <c r="Q10" s="31"/>
      <c r="R10" s="31"/>
      <c r="S10" s="1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41" ht="11.25" x14ac:dyDescent="0.2">
      <c r="B11" s="10"/>
      <c r="C11" s="32"/>
      <c r="D11" s="30"/>
      <c r="E11" s="33"/>
      <c r="F11" s="34"/>
      <c r="G11" s="34"/>
      <c r="H11" s="34"/>
      <c r="I11" s="8"/>
      <c r="J11" s="8"/>
      <c r="K11" s="35"/>
      <c r="L11" s="35"/>
      <c r="M11" s="35"/>
      <c r="N11" s="8"/>
      <c r="O11" s="9"/>
      <c r="P11" s="9"/>
      <c r="Q11" s="9"/>
      <c r="R11" s="9"/>
      <c r="S11" s="10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41" ht="11.25" x14ac:dyDescent="0.2">
      <c r="B12" s="10"/>
      <c r="C12" s="2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8"/>
      <c r="O12" s="36"/>
      <c r="P12" s="36"/>
      <c r="Q12" s="36"/>
      <c r="R12" s="36"/>
      <c r="S12" s="10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37" t="e">
        <f>IF(Total_F_Consultant=0,-1,SUM(AJ15:AJ1048576))</f>
        <v>#NAME?</v>
      </c>
    </row>
    <row r="13" spans="1:41" s="38" customFormat="1" ht="11.25" x14ac:dyDescent="0.2">
      <c r="B13" s="39"/>
      <c r="C13" s="119" t="s">
        <v>18</v>
      </c>
      <c r="D13" s="120"/>
      <c r="E13" s="120"/>
      <c r="F13" s="120"/>
      <c r="G13" s="120"/>
      <c r="H13" s="120"/>
      <c r="I13" s="119" t="s">
        <v>19</v>
      </c>
      <c r="J13" s="120"/>
      <c r="K13" s="120"/>
      <c r="L13" s="120"/>
      <c r="M13" s="121"/>
      <c r="N13" s="120" t="s">
        <v>20</v>
      </c>
      <c r="O13" s="120"/>
      <c r="P13" s="120"/>
      <c r="Q13" s="121"/>
      <c r="R13" s="40" t="s">
        <v>21</v>
      </c>
      <c r="S13" s="39"/>
      <c r="T13" s="122" t="s">
        <v>18</v>
      </c>
      <c r="U13" s="117"/>
      <c r="V13" s="117"/>
      <c r="W13" s="117"/>
      <c r="X13" s="117"/>
      <c r="Y13" s="117"/>
      <c r="Z13" s="119" t="s">
        <v>19</v>
      </c>
      <c r="AA13" s="120"/>
      <c r="AB13" s="120"/>
      <c r="AC13" s="120"/>
      <c r="AD13" s="121"/>
      <c r="AE13" s="117" t="s">
        <v>20</v>
      </c>
      <c r="AF13" s="117"/>
      <c r="AG13" s="117"/>
      <c r="AH13" s="118"/>
      <c r="AI13" s="41" t="s">
        <v>21</v>
      </c>
      <c r="AJ13" s="42"/>
      <c r="AK13" s="4"/>
      <c r="AL13" s="4"/>
      <c r="AM13" s="4"/>
    </row>
    <row r="14" spans="1:41" ht="11.25" x14ac:dyDescent="0.2">
      <c r="B14" s="10"/>
      <c r="C14" s="43" t="s">
        <v>22</v>
      </c>
      <c r="D14" s="43" t="s">
        <v>23</v>
      </c>
      <c r="E14" s="44" t="s">
        <v>24</v>
      </c>
      <c r="F14" s="43" t="s">
        <v>25</v>
      </c>
      <c r="G14" s="43" t="s">
        <v>26</v>
      </c>
      <c r="H14" s="43" t="s">
        <v>27</v>
      </c>
      <c r="I14" s="45" t="s">
        <v>38</v>
      </c>
      <c r="J14" s="45" t="s">
        <v>39</v>
      </c>
      <c r="K14" s="45" t="s">
        <v>40</v>
      </c>
      <c r="L14" s="45" t="s">
        <v>41</v>
      </c>
      <c r="M14" s="45" t="s">
        <v>42</v>
      </c>
      <c r="N14" s="46" t="s">
        <v>30</v>
      </c>
      <c r="O14" s="45" t="s">
        <v>31</v>
      </c>
      <c r="P14" s="45" t="s">
        <v>32</v>
      </c>
      <c r="Q14" s="45" t="s">
        <v>33</v>
      </c>
      <c r="R14" s="45" t="s">
        <v>34</v>
      </c>
      <c r="S14" s="10"/>
      <c r="T14" s="47" t="s">
        <v>22</v>
      </c>
      <c r="U14" s="47" t="s">
        <v>23</v>
      </c>
      <c r="V14" s="48" t="s">
        <v>24</v>
      </c>
      <c r="W14" s="47" t="s">
        <v>25</v>
      </c>
      <c r="X14" s="47" t="s">
        <v>26</v>
      </c>
      <c r="Y14" s="47" t="s">
        <v>27</v>
      </c>
      <c r="Z14" s="45" t="s">
        <v>38</v>
      </c>
      <c r="AA14" s="45" t="s">
        <v>39</v>
      </c>
      <c r="AB14" s="45" t="s">
        <v>40</v>
      </c>
      <c r="AC14" s="45" t="s">
        <v>41</v>
      </c>
      <c r="AD14" s="45" t="s">
        <v>42</v>
      </c>
      <c r="AE14" s="50" t="s">
        <v>30</v>
      </c>
      <c r="AF14" s="49" t="s">
        <v>31</v>
      </c>
      <c r="AG14" s="49" t="s">
        <v>32</v>
      </c>
      <c r="AH14" s="49" t="s">
        <v>33</v>
      </c>
      <c r="AI14" s="49" t="s">
        <v>34</v>
      </c>
      <c r="AJ14" s="51" t="s">
        <v>35</v>
      </c>
      <c r="AM14" s="3" t="s">
        <v>36</v>
      </c>
    </row>
    <row r="15" spans="1:41" ht="11.25" x14ac:dyDescent="0.2">
      <c r="A15" s="52"/>
      <c r="B15" s="5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4" t="s">
        <v>37</v>
      </c>
      <c r="O15" s="58">
        <v>0</v>
      </c>
      <c r="P15" s="59" t="s">
        <v>9</v>
      </c>
      <c r="Q15" s="60">
        <v>0</v>
      </c>
      <c r="R15" s="59" t="s">
        <v>10</v>
      </c>
      <c r="S15" s="10"/>
      <c r="T15" s="61" t="b">
        <f>ISBLANK(C15)</f>
        <v>1</v>
      </c>
      <c r="U15" s="61" t="b">
        <f t="shared" ref="U15:AI15" si="0">ISBLANK(D15)</f>
        <v>1</v>
      </c>
      <c r="V15" s="61" t="b">
        <f t="shared" si="0"/>
        <v>1</v>
      </c>
      <c r="W15" s="61" t="b">
        <f t="shared" si="0"/>
        <v>1</v>
      </c>
      <c r="X15" s="61" t="b">
        <f t="shared" si="0"/>
        <v>1</v>
      </c>
      <c r="Y15" s="61" t="b">
        <f t="shared" ref="Y15" si="1">ISBLANK(H15)</f>
        <v>1</v>
      </c>
      <c r="Z15" s="61" t="b">
        <f t="shared" ref="Z15" si="2">ISBLANK(I15)</f>
        <v>1</v>
      </c>
      <c r="AA15" s="61" t="b">
        <f t="shared" ref="AA15" si="3">ISBLANK(J15)</f>
        <v>1</v>
      </c>
      <c r="AB15" s="61" t="b">
        <f t="shared" ref="AB15" si="4">ISBLANK(K15)</f>
        <v>1</v>
      </c>
      <c r="AC15" s="61" t="b">
        <f t="shared" ref="AC15" si="5">ISBLANK(L15)</f>
        <v>1</v>
      </c>
      <c r="AD15" s="61" t="b">
        <f t="shared" ref="AD15" si="6">ISBLANK(M15)</f>
        <v>1</v>
      </c>
      <c r="AE15" s="61" t="b">
        <f t="shared" ref="AE15" si="7">ISBLANK(N15)</f>
        <v>0</v>
      </c>
      <c r="AF15" s="61" t="b">
        <f t="shared" si="0"/>
        <v>0</v>
      </c>
      <c r="AG15" s="61" t="b">
        <f t="shared" si="0"/>
        <v>0</v>
      </c>
      <c r="AH15" s="61" t="b">
        <f t="shared" si="0"/>
        <v>0</v>
      </c>
      <c r="AI15" s="61" t="b">
        <f t="shared" si="0"/>
        <v>0</v>
      </c>
      <c r="AJ15" s="62">
        <f>COUNTIF(T15:AI15, TRUE)</f>
        <v>11</v>
      </c>
      <c r="AM15" s="3">
        <f>IF(ISERROR(IF(SUMPRODUCT((C$2:Q$2="Input")*(C15:Q15&lt;&gt;""))=0,0,ROW())),ROW(),IF(SUMPRODUCT((C$2:Q$2="Input")*(C15:Q15&lt;&gt;""))=0,0,ROW()))</f>
        <v>0</v>
      </c>
    </row>
    <row r="16" spans="1:41" ht="11.25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</sheetData>
  <mergeCells count="6">
    <mergeCell ref="AE13:AH13"/>
    <mergeCell ref="C13:H13"/>
    <mergeCell ref="I13:M13"/>
    <mergeCell ref="N13:Q13"/>
    <mergeCell ref="T13:Y13"/>
    <mergeCell ref="Z13:AD13"/>
  </mergeCells>
  <conditionalFormatting sqref="C9">
    <cfRule type="expression" dxfId="108" priority="1">
      <formula>C9="In Progress"</formula>
    </cfRule>
    <cfRule type="expression" dxfId="107" priority="2">
      <formula>C9="No Budget"</formula>
    </cfRule>
    <cfRule type="expression" dxfId="106" priority="3">
      <formula>C9="Complete"</formula>
    </cfRule>
  </conditionalFormatting>
  <conditionalFormatting sqref="C15:O15">
    <cfRule type="expression" dxfId="105" priority="4">
      <formula>T15=TRUE</formula>
    </cfRule>
  </conditionalFormatting>
  <dataValidations disablePrompts="1" count="2">
    <dataValidation type="list" operator="greaterThanOrEqual" showErrorMessage="1" sqref="N15">
      <formula1>Currency</formula1>
    </dataValidation>
    <dataValidation type="custom" operator="lessThan" allowBlank="1" showInputMessage="1" showErrorMessage="1" sqref="O15">
      <formula1>ISNUMBER(O15)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errorTitle="Invalid Cost Center Code">
          <x14:formula1>
            <xm:f>OFFSET('https://myoffice.accenture.com/Users/christophe.castan/Documents/ZBB Assets/Aurora Budget/[ZBB Budget Tool - Final_v1 7 _ Demo.xlsb]Filtered_MD'!#REF!,1,0, COUNTA('https://myoffice.accenture.com/Users/christophe.castan/Documents/ZBB Assets/Aurora Budget/[ZBB Budget Tool - Final_v1 7 _ Demo.xlsb]Filtered_MD'!#REF!)-1,1)</xm:f>
          </x14:formula1>
          <xm:sqref>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13</vt:i4>
      </vt:variant>
    </vt:vector>
  </HeadingPairs>
  <TitlesOfParts>
    <vt:vector size="33" baseType="lpstr">
      <vt:lpstr>Sales BrLiSub</vt:lpstr>
      <vt:lpstr>Sales KA</vt:lpstr>
      <vt:lpstr>R_R_YEBQt_CD</vt:lpstr>
      <vt:lpstr>YEB PSR_Quali_ListF</vt:lpstr>
      <vt:lpstr>TP Coops</vt:lpstr>
      <vt:lpstr>Other</vt:lpstr>
      <vt:lpstr>LISTS</vt:lpstr>
      <vt:lpstr>MEDIA</vt:lpstr>
      <vt:lpstr>POSM</vt:lpstr>
      <vt:lpstr>BC</vt:lpstr>
      <vt:lpstr>PDEV_Shootings_Films</vt:lpstr>
      <vt:lpstr>PDEV_Product_Design</vt:lpstr>
      <vt:lpstr>ALL_Event</vt:lpstr>
      <vt:lpstr>ALL_Test_Surveys</vt:lpstr>
      <vt:lpstr>POS</vt:lpstr>
      <vt:lpstr>ALL_SGA_T&amp;E</vt:lpstr>
      <vt:lpstr>External_Personnel_Consulting</vt:lpstr>
      <vt:lpstr>SGA_Others</vt:lpstr>
      <vt:lpstr>COM_Material_Design</vt:lpstr>
      <vt:lpstr>Retail_Dev</vt:lpstr>
      <vt:lpstr>ALL_EVENT</vt:lpstr>
      <vt:lpstr>ALL_SGA_Consult</vt:lpstr>
      <vt:lpstr>ALL_SGA_Other</vt:lpstr>
      <vt:lpstr>ALL_SGA_TE</vt:lpstr>
      <vt:lpstr>ALL_Test_Surveys</vt:lpstr>
      <vt:lpstr>BC</vt:lpstr>
      <vt:lpstr>COM_Mat_Design</vt:lpstr>
      <vt:lpstr>Common</vt:lpstr>
      <vt:lpstr>MEDIA</vt:lpstr>
      <vt:lpstr>PDEV_Product</vt:lpstr>
      <vt:lpstr>PDEV_Shooting</vt:lpstr>
      <vt:lpstr>POS</vt:lpstr>
      <vt:lpstr>POSM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Castan, Christophe</dc:creator>
  <cp:lastModifiedBy>Berrada, D.</cp:lastModifiedBy>
  <dcterms:created xsi:type="dcterms:W3CDTF">2017-05-15T10:58:52Z</dcterms:created>
  <dcterms:modified xsi:type="dcterms:W3CDTF">2017-05-15T15:11:26Z</dcterms:modified>
</cp:coreProperties>
</file>