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The Business Intelligence Analyst Course 2022\Part 2 - Statistics\S11_L48\"/>
    </mc:Choice>
  </mc:AlternateContent>
  <xr:revisionPtr revIDLastSave="0" documentId="13_ncr:1_{BEE10B75-DF26-48A3-AF97-E54A82A6BA0F}" xr6:coauthVersionLast="47" xr6:coauthVersionMax="47" xr10:uidLastSave="{00000000-0000-0000-0000-000000000000}"/>
  <bookViews>
    <workbookView xWindow="-120" yWindow="-120" windowWidth="20730" windowHeight="11310" activeTab="5"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'365RE'!$L$5:$AA$201</definedName>
    <definedName name="_xlchart.v1.0" hidden="1">'365RE'!$I$6:$I$272</definedName>
    <definedName name="_xlchart.v1.1" hidden="1">'365RE'!$I$6:$I$272</definedName>
    <definedName name="_xlchart.v1.2" hidden="1">'Tasks 6,7'!$C$10:$C$16</definedName>
    <definedName name="_xlchart.v1.3" hidden="1">'Tasks 6,7'!$C$10:$C$17</definedName>
    <definedName name="_xlchart.v1.4" hidden="1">'Tasks 6,7'!$C$17</definedName>
    <definedName name="_xlchart.v1.5" hidden="1">'Tasks 6,7'!$D$10:$D$17</definedName>
    <definedName name="_xlchart.v1.6" hidden="1">'Tasks 6,7'!$F$10:$F$17</definedName>
    <definedName name="_xlchart.v1.7" hidden="1">'Tasks 6,7'!$C$10:$C$17</definedName>
    <definedName name="_xlchart.v1.8" hidden="1">'Tasks 6,7'!$D$10:$D$17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6" l="1"/>
  <c r="D8" i="6"/>
  <c r="D15" i="5"/>
  <c r="D14" i="5"/>
  <c r="D13" i="5"/>
  <c r="D12" i="5"/>
  <c r="D11" i="5"/>
  <c r="D10" i="5"/>
  <c r="E18" i="10"/>
  <c r="F14" i="10"/>
  <c r="F15" i="10" s="1"/>
  <c r="F16" i="10" s="1"/>
  <c r="F17" i="10" s="1"/>
  <c r="F13" i="10"/>
  <c r="F12" i="10"/>
  <c r="F11" i="10"/>
  <c r="F10" i="10"/>
  <c r="D18" i="10"/>
  <c r="D10" i="10"/>
  <c r="D14" i="10"/>
  <c r="D12" i="10"/>
  <c r="D17" i="10"/>
  <c r="D16" i="10"/>
  <c r="D15" i="10"/>
  <c r="D11" i="10"/>
  <c r="D13" i="10"/>
  <c r="E13" i="10" l="1"/>
  <c r="E12" i="10" l="1"/>
  <c r="E11" i="10"/>
  <c r="E14" i="10"/>
  <c r="E10" i="10"/>
  <c r="E15" i="10"/>
  <c r="E16" i="10"/>
  <c r="E17" i="10"/>
  <c r="C10" i="9" l="1"/>
  <c r="C9" i="9"/>
  <c r="E16" i="8"/>
  <c r="E15" i="8"/>
  <c r="D17" i="8"/>
  <c r="D16" i="8"/>
  <c r="D15" i="8"/>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<sst xmlns="http://schemas.openxmlformats.org/spreadsheetml/2006/main" count="2556" uniqueCount="583">
  <si>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</si>
  <si>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</si>
  <si>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</si>
  <si>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</si>
  <si>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</si>
  <si>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</si>
  <si>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</si>
  <si>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</si>
  <si>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</si>
  <si>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</si>
  <si>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</si>
  <si>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</si>
  <si>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</si>
  <si>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</si>
  <si>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</si>
  <si>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</si>
  <si>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</si>
  <si>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</si>
  <si>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</si>
  <si>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</si>
  <si>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</si>
  <si>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</si>
  <si>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</si>
  <si>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</si>
  <si>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</si>
  <si>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</si>
  <si>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</si>
  <si>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</si>
  <si>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</si>
  <si>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</si>
  <si>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</si>
  <si>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</si>
  <si>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</si>
  <si>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</si>
  <si>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</si>
  <si>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</si>
  <si>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</si>
  <si>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</si>
  <si>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</si>
  <si>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</si>
  <si>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</si>
  <si>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</si>
  <si>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</si>
  <si>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</si>
  <si>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</si>
  <si>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</si>
  <si>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</si>
  <si>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</si>
  <si>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</si>
  <si>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</si>
  <si>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</si>
  <si>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</si>
  <si>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</si>
  <si>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</si>
  <si>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</si>
  <si>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</si>
  <si>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</si>
  <si>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</si>
  <si>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</si>
  <si>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</si>
  <si>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</si>
  <si>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</si>
  <si>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</si>
  <si>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</si>
  <si>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</si>
  <si>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</si>
  <si>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</si>
  <si>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</si>
  <si>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</si>
  <si>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</si>
  <si>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</si>
  <si>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</si>
  <si>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</si>
  <si>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</si>
  <si>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</si>
  <si>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</si>
  <si>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</si>
  <si>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</si>
  <si>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</si>
  <si>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</si>
  <si>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</si>
  <si>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</si>
  <si>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</si>
  <si>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</si>
  <si>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</si>
  <si>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</si>
  <si>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</si>
  <si>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</si>
  <si>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</si>
  <si>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</si>
  <si>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</si>
  <si>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</si>
  <si>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</si>
  <si>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</si>
  <si>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</si>
  <si>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</si>
  <si>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</si>
  <si>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</si>
  <si>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</si>
  <si>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</si>
  <si>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</si>
  <si>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</si>
  <si>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</si>
  <si>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</si>
  <si>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</si>
  <si>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</si>
  <si>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</si>
  <si>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</si>
  <si>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</si>
  <si>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</si>
  <si>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</si>
  <si>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</si>
  <si>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</si>
  <si>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</si>
  <si>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</si>
  <si>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</si>
  <si>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</si>
  <si>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</si>
  <si>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</si>
  <si>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</si>
  <si>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</si>
  <si>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</si>
  <si>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</si>
  <si>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</si>
  <si>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</si>
  <si>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</si>
  <si>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</si>
  <si>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</si>
  <si>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</si>
  <si>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</si>
  <si>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</si>
  <si>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</si>
  <si>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</si>
  <si>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</si>
  <si>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</si>
  <si>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</si>
  <si>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</si>
  <si>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</si>
  <si>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</si>
  <si>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</si>
  <si>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</si>
  <si>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</si>
  <si>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</si>
  <si>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</si>
  <si>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</si>
  <si>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</si>
  <si>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</si>
  <si>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</si>
  <si>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</si>
  <si>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</si>
  <si>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</si>
  <si>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</si>
  <si>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</si>
  <si>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</si>
  <si>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</si>
  <si>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</si>
  <si>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</si>
  <si>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</si>
  <si>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</si>
  <si>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</si>
  <si>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</si>
  <si>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</si>
  <si>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</si>
  <si>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</si>
  <si>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</si>
  <si>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</si>
  <si>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</si>
  <si>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</si>
  <si>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</si>
  <si>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</si>
  <si>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</si>
  <si>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</si>
  <si>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</si>
  <si>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</si>
  <si>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</si>
  <si>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</si>
  <si>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</si>
  <si>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</si>
  <si>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</si>
  <si>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</si>
  <si>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</si>
  <si>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</si>
  <si>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</si>
  <si>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</si>
  <si>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</si>
  <si>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</si>
  <si>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</si>
  <si>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</si>
  <si>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</si>
  <si>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</si>
  <si>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</si>
  <si>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</si>
  <si>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</si>
  <si>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</si>
  <si>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</si>
  <si>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</si>
  <si>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</si>
  <si>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</si>
  <si>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</si>
  <si>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</si>
  <si>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</si>
  <si>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</si>
  <si>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</si>
  <si>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</si>
  <si>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</si>
  <si>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</si>
  <si>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</si>
  <si>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</si>
  <si>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</si>
  <si>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</si>
  <si>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</si>
  <si>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</si>
  <si>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</si>
  <si>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</si>
  <si>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</si>
  <si>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</si>
  <si>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</si>
  <si>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</si>
  <si>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</si>
  <si>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</si>
  <si>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</si>
  <si>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</si>
  <si>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</si>
  <si>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</si>
  <si>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</si>
  <si>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</si>
  <si>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</si>
  <si>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</si>
  <si>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</si>
  <si>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</si>
  <si>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</si>
  <si>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</si>
  <si>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</si>
  <si>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</si>
  <si>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</si>
  <si>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</si>
  <si>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</si>
  <si>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</si>
  <si>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</si>
  <si>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</si>
  <si>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</si>
  <si>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</si>
  <si>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</si>
  <si>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</si>
  <si>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</si>
  <si>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</si>
  <si>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</si>
  <si>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</si>
  <si>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</si>
  <si>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</si>
  <si>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</si>
  <si>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</si>
  <si>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</si>
  <si>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</si>
  <si>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</si>
  <si>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</si>
  <si>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</si>
  <si>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</si>
  <si>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</si>
  <si>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</si>
  <si>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</si>
  <si>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</si>
  <si>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</si>
  <si>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</si>
  <si>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</si>
  <si>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</si>
  <si>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</si>
  <si>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</si>
  <si>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</si>
  <si>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</si>
  <si>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</si>
  <si>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</si>
  <si>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</si>
  <si>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</si>
  <si>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</si>
  <si>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</si>
  <si>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</si>
  <si>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</si>
  <si>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</si>
  <si>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</si>
  <si>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</si>
  <si>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</si>
  <si>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</si>
  <si>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</si>
  <si>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</si>
  <si>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</si>
  <si>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</si>
  <si>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</si>
  <si>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</si>
  <si>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</si>
  <si>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</si>
  <si>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</si>
  <si>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</si>
  <si>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</si>
  <si>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</si>
  <si>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</si>
  <si>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</si>
  <si>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</si>
  <si>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</si>
  <si>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</si>
  <si>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</si>
  <si>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</si>
  <si>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</si>
  <si>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</si>
  <si>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</si>
  <si>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</si>
  <si>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</si>
  <si>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</si>
  <si>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</si>
  <si>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</si>
  <si>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</si>
  <si>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</si>
  <si>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</si>
  <si>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</si>
  <si>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</si>
  <si>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</si>
  <si>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</si>
  <si>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</si>
  <si>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</si>
  <si>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</si>
  <si>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</si>
  <si>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</si>
  <si>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</si>
  <si>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</si>
  <si>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</si>
  <si>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</si>
  <si>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</si>
  <si>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</si>
  <si>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</si>
  <si>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</si>
  <si>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</si>
  <si>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</si>
  <si>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</si>
  <si>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</si>
  <si>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</si>
  <si>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</si>
  <si>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</si>
  <si>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</si>
  <si>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</si>
  <si>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</si>
  <si>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</si>
  <si>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</si>
  <si>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</si>
  <si>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</si>
  <si>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</si>
  <si>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</si>
  <si>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</si>
  <si>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</si>
  <si>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</si>
  <si>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</si>
  <si>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</si>
  <si>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</si>
  <si>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</si>
  <si>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</si>
  <si>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</si>
  <si>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</si>
  <si>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</si>
  <si>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</si>
  <si>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</si>
  <si>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</si>
  <si>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</si>
  <si>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</si>
  <si>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</si>
  <si>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</si>
  <si>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</si>
  <si>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</si>
  <si>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</si>
  <si>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</si>
  <si>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</si>
  <si>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</si>
  <si>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</si>
  <si>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</si>
  <si>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</si>
  <si>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</si>
  <si>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</si>
  <si>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</si>
  <si>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</si>
  <si>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</si>
  <si>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</si>
  <si>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</si>
  <si>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</si>
  <si>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</si>
  <si>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</si>
  <si>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</si>
  <si>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</si>
  <si>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</si>
  <si>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</si>
  <si>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</si>
  <si>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</si>
  <si>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</si>
  <si>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</si>
  <si>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</si>
  <si>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</si>
  <si>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</si>
  <si>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</si>
  <si>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</si>
  <si>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</si>
  <si>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</si>
  <si>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</si>
  <si>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</si>
  <si>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</si>
  <si>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</si>
  <si>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</si>
  <si>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</si>
  <si>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</si>
  <si>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</si>
  <si>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</si>
  <si>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</si>
  <si>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</si>
  <si>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</si>
  <si>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</si>
  <si>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</si>
  <si>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</si>
  <si>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</si>
  <si>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</si>
  <si>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</si>
  <si>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</si>
  <si>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</si>
  <si>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</si>
  <si>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</si>
  <si>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</si>
  <si>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</si>
  <si>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</si>
  <si>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</si>
  <si>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</si>
  <si>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</si>
  <si>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</si>
  <si>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</si>
  <si>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</si>
  <si>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</si>
  <si>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</si>
  <si>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</si>
  <si>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</si>
  <si>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</si>
  <si>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</si>
  <si>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</si>
  <si>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</si>
  <si>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</si>
  <si>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</si>
  <si>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</si>
  <si>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</si>
  <si>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</si>
  <si>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</si>
  <si>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</si>
  <si>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</si>
  <si>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</si>
  <si>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</si>
  <si>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</si>
  <si>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</si>
  <si>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</si>
  <si>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</si>
  <si>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</si>
  <si>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</si>
  <si>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</si>
  <si>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</si>
  <si>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</si>
  <si>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</si>
  <si>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</si>
  <si>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</si>
  <si>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</si>
  <si>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</si>
  <si>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</si>
  <si>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</si>
  <si>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</si>
  <si>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</si>
  <si>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</si>
  <si>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</si>
  <si>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</si>
  <si>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</si>
  <si>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</si>
  <si>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</si>
  <si>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</si>
  <si>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</si>
  <si>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</si>
  <si>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</si>
  <si>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</si>
  <si>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</si>
  <si>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</si>
  <si>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</si>
  <si>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</si>
  <si>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</si>
  <si>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</si>
  <si>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</si>
  <si>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</si>
  <si>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</si>
  <si>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</si>
  <si>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</si>
  <si>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</si>
  <si>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</si>
  <si>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</si>
  <si>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</si>
  <si>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</si>
  <si>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</si>
  <si>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</si>
  <si>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</si>
  <si>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</si>
  <si>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</si>
  <si>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</si>
  <si>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</si>
  <si>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</si>
  <si>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</si>
  <si>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</si>
  <si>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</si>
  <si>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</si>
  <si>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</si>
  <si>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</si>
  <si>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</si>
  <si>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</si>
  <si>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</si>
  <si>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</si>
  <si>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</si>
  <si>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</si>
  <si>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</si>
  <si>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</si>
  <si>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</si>
  <si>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</si>
  <si>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</si>
  <si>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</si>
  <si>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</si>
  <si>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</si>
  <si>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</si>
  <si>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</si>
  <si>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</si>
  <si>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</si>
  <si>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</si>
  <si>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</si>
  <si>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</si>
  <si>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</si>
  <si>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</si>
  <si>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</si>
  <si>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</si>
  <si>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</si>
  <si>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</si>
  <si>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</si>
  <si>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</si>
  <si>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</si>
  <si>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</si>
  <si>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</si>
  <si>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</si>
  <si>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</si>
  <si>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</si>
  <si>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</si>
  <si>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</si>
  <si>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</si>
  <si>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</si>
  <si>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</si>
  <si>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</si>
  <si>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</si>
  <si>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</si>
  <si>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</si>
  <si>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</si>
  <si>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Data Types</t>
  </si>
  <si>
    <t>Types of Measurement</t>
  </si>
  <si>
    <t>Categorical</t>
  </si>
  <si>
    <t>Nominal</t>
  </si>
  <si>
    <t>Task 2</t>
  </si>
  <si>
    <t>Frequency distribution table</t>
  </si>
  <si>
    <t>Frequency</t>
  </si>
  <si>
    <t>Relative Frequency</t>
  </si>
  <si>
    <t>Total</t>
  </si>
  <si>
    <t>Task 3</t>
  </si>
  <si>
    <t>Task 4</t>
  </si>
  <si>
    <t>it is shown that most of property price range between 217,000-317,000 on either apartment or office, and wheter it is sold or not</t>
  </si>
  <si>
    <t>Price and Area</t>
  </si>
  <si>
    <t>Covariance</t>
  </si>
  <si>
    <t>Correlation Coefficient</t>
  </si>
  <si>
    <t>Relative frequency</t>
  </si>
  <si>
    <t>Cumulative frequency</t>
  </si>
  <si>
    <t>Task 6</t>
  </si>
  <si>
    <t>Task 7</t>
  </si>
  <si>
    <t>Task 8</t>
  </si>
  <si>
    <t>Mean</t>
  </si>
  <si>
    <t>Median</t>
  </si>
  <si>
    <t>Mode</t>
  </si>
  <si>
    <t>Skewness</t>
  </si>
  <si>
    <t>Variance</t>
  </si>
  <si>
    <t>Standard Deviation</t>
  </si>
  <si>
    <t>Task 9</t>
  </si>
  <si>
    <t>it can be said that bigger areas will be more expensive</t>
  </si>
  <si>
    <t>area and price has shown positive correlation.</t>
  </si>
  <si>
    <t>Task 10</t>
  </si>
  <si>
    <t>Numerical</t>
  </si>
  <si>
    <t>Discreet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</si>
</sst>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4"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rgb="FF000000"/>
      <name val="Arial"/>
      <family val="2"/>
    </font>
    <font>
      <b/>
      <u/>
      <sz val="9"/>
      <color rgb="FF000000"/>
      <name val="Arial"/>
      <family val="2"/>
    </font>
    <font>
      <i/>
      <sz val="9"/>
      <color rgb="FF000000"/>
      <name val="Arial"/>
      <family val="2"/>
    </font>
    <font>
      <i/>
      <sz val="9"/>
      <color rgb="FF00206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14">
    <border>
      <left/>
      <right/>
      <top/>
      <bottom/>
      <diagonal/>
    </border>
    <border>
      <left/>
      <right/>
      <top/>
      <bottom style="medium">
        <color rgb="FF002060"/>
      </bottom>
      <diagonal/>
    </border>
    <border>
      <left/>
      <right style="thin">
        <color indexed="64"/>
      </right>
      <top/>
      <bottom/>
      <diagonal/>
    </border>
    <border>
      <left style="thin">
        <color indexed="64"/>
      </left>
      <right style="thin">
        <color indexed="64"/>
      </right>
      <top style="medium">
        <color rgb="FF002060"/>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bottom style="medium">
        <color rgb="FF002060"/>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73">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4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4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2" fillId="4" borderId="2" xfId="0" applyFont="1" applyFill="1" applyBorder="1"/>
    <xf numFmtId="0" fontId="7" fillId="4" borderId="3" xfId="0" applyFont="1" applyFill="1" applyBorder="1" applyAlignment="1">
      <alignment vertical="center"/>
    </xf>
    <xf numFmtId="0" fontId="7" fillId="4" borderId="4" xfId="0" applyFont="1" applyFill="1" applyBorder="1" applyAlignment="1">
      <alignment vertical="center"/>
    </xf>
    <xf numFmtId="0" fontId="2" fillId="4" borderId="4" xfId="0" applyFont="1" applyFill="1" applyBorder="1"/>
    <xf numFmtId="0" fontId="2" fillId="4" borderId="5" xfId="0" applyFont="1" applyFill="1" applyBorder="1"/>
    <xf numFmtId="0" fontId="2" fillId="4" borderId="6" xfId="0" applyFont="1" applyFill="1" applyBorder="1"/>
    <xf numFmtId="0" fontId="2" fillId="4" borderId="3" xfId="0" applyFont="1" applyFill="1" applyBorder="1" applyAlignment="1">
      <alignment vertical="center"/>
    </xf>
    <xf numFmtId="0" fontId="2" fillId="4" borderId="4" xfId="0" applyFont="1" applyFill="1" applyBorder="1" applyAlignment="1">
      <alignment vertical="center"/>
    </xf>
    <xf numFmtId="0" fontId="10" fillId="4" borderId="0" xfId="0" applyFont="1" applyFill="1"/>
    <xf numFmtId="0" fontId="11" fillId="4" borderId="0" xfId="0" applyFont="1" applyFill="1"/>
    <xf numFmtId="0" fontId="10" fillId="4" borderId="5" xfId="0" applyFont="1" applyFill="1" applyBorder="1"/>
    <xf numFmtId="0" fontId="10" fillId="4" borderId="2" xfId="0" applyFont="1" applyFill="1" applyBorder="1"/>
    <xf numFmtId="0" fontId="2" fillId="4" borderId="8" xfId="0" applyFont="1" applyFill="1" applyBorder="1"/>
    <xf numFmtId="9" fontId="2" fillId="4" borderId="0" xfId="0" applyNumberFormat="1" applyFont="1" applyFill="1"/>
    <xf numFmtId="9" fontId="10" fillId="4" borderId="7" xfId="0" applyNumberFormat="1" applyFont="1" applyFill="1" applyBorder="1"/>
    <xf numFmtId="9" fontId="2" fillId="4" borderId="9" xfId="0" applyNumberFormat="1" applyFont="1" applyFill="1" applyBorder="1"/>
    <xf numFmtId="0" fontId="9" fillId="6" borderId="0" xfId="0" applyFont="1" applyFill="1" applyAlignment="1">
      <alignment horizontal="center" vertical="center"/>
    </xf>
    <xf numFmtId="0" fontId="2" fillId="4" borderId="0" xfId="0" applyFont="1" applyFill="1" applyBorder="1"/>
    <xf numFmtId="0" fontId="5" fillId="4" borderId="0" xfId="0" applyFont="1" applyFill="1" applyBorder="1" applyAlignment="1">
      <alignment horizontal="right" vertical="center"/>
    </xf>
    <xf numFmtId="9" fontId="2" fillId="4" borderId="4" xfId="0" applyNumberFormat="1" applyFont="1" applyFill="1" applyBorder="1"/>
    <xf numFmtId="0" fontId="2" fillId="4" borderId="10" xfId="0" applyFont="1" applyFill="1" applyBorder="1"/>
    <xf numFmtId="0" fontId="5" fillId="4" borderId="2" xfId="0" applyFont="1" applyFill="1" applyBorder="1" applyAlignment="1">
      <alignment vertical="center"/>
    </xf>
    <xf numFmtId="0" fontId="5" fillId="4" borderId="8" xfId="0" applyFont="1" applyFill="1" applyBorder="1" applyAlignment="1">
      <alignment horizontal="right" vertical="center"/>
    </xf>
    <xf numFmtId="9" fontId="5" fillId="4" borderId="8" xfId="0" applyNumberFormat="1" applyFont="1" applyFill="1" applyBorder="1" applyAlignment="1">
      <alignment horizontal="right" vertical="center"/>
    </xf>
    <xf numFmtId="9" fontId="2" fillId="4" borderId="11" xfId="0" applyNumberFormat="1" applyFont="1" applyFill="1" applyBorder="1"/>
    <xf numFmtId="0" fontId="5" fillId="4" borderId="11" xfId="0" applyFont="1" applyFill="1" applyBorder="1" applyAlignment="1">
      <alignment horizontal="right" vertical="center"/>
    </xf>
    <xf numFmtId="9" fontId="5" fillId="4" borderId="11" xfId="0" applyNumberFormat="1" applyFont="1" applyFill="1" applyBorder="1" applyAlignment="1">
      <alignment horizontal="right" vertical="center"/>
    </xf>
    <xf numFmtId="0" fontId="2" fillId="4" borderId="7" xfId="0" applyFont="1" applyFill="1" applyBorder="1"/>
    <xf numFmtId="0" fontId="2" fillId="4" borderId="13" xfId="0" applyFont="1" applyFill="1" applyBorder="1"/>
    <xf numFmtId="44" fontId="2" fillId="4" borderId="7" xfId="0" applyNumberFormat="1" applyFont="1" applyFill="1" applyBorder="1"/>
    <xf numFmtId="44" fontId="2" fillId="4" borderId="12" xfId="0" applyNumberFormat="1" applyFont="1" applyFill="1" applyBorder="1"/>
    <xf numFmtId="2" fontId="2" fillId="4" borderId="12" xfId="0" applyNumberFormat="1" applyFont="1" applyFill="1" applyBorder="1"/>
    <xf numFmtId="2" fontId="10" fillId="4" borderId="0" xfId="0" applyNumberFormat="1" applyFont="1" applyFill="1"/>
    <xf numFmtId="2" fontId="2" fillId="4" borderId="4" xfId="0" applyNumberFormat="1" applyFont="1" applyFill="1" applyBorder="1"/>
    <xf numFmtId="0" fontId="12" fillId="4" borderId="4" xfId="0" applyFont="1" applyFill="1" applyBorder="1"/>
    <xf numFmtId="0" fontId="13" fillId="3" borderId="1" xfId="0" applyFont="1" applyFill="1" applyBorder="1" applyAlignment="1">
      <alignment horizontal="left" vertical="center"/>
    </xf>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7677-4F39-8639-EA74C713D297}"/>
            </c:ext>
          </c:extLst>
        </c:ser>
        <c:dLbls>
          <c:showLegendKey val="0"/>
          <c:showVal val="0"/>
          <c:showCatName val="0"/>
          <c:showSerName val="0"/>
          <c:showPercent val="0"/>
          <c:showBubbleSize val="0"/>
        </c:dLbls>
        <c:axId val="563594528"/>
        <c:axId val="563591576"/>
      </c:scatterChart>
      <c:valAx>
        <c:axId val="5635945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91576"/>
        <c:crosses val="autoZero"/>
        <c:crossBetween val="midCat"/>
        <c:majorUnit val="200"/>
      </c:valAx>
      <c:valAx>
        <c:axId val="5635915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94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'Tasks 6,7'!$C$10:$C$17</c:f>
              <c:strCache>
                <c:ptCount val="8"/>
                <c:pt idx="0">
                  <c:v>USA</c:v>
                </c:pt>
                <c:pt idx="1">
                  <c:v>Canada</c:v>
                </c:pt>
                <c:pt idx="2">
                  <c:v>Russia</c:v>
                </c:pt>
                <c:pt idx="3">
                  <c:v>Belgium</c:v>
                </c:pt>
                <c:pt idx="4">
                  <c:v>UK</c:v>
                </c:pt>
                <c:pt idx="5">
                  <c:v>Denmark</c:v>
                </c:pt>
                <c:pt idx="6">
                  <c:v>Germany</c:v>
                </c:pt>
                <c:pt idx="7">
                  <c:v>Mexico</c:v>
                </c:pt>
              </c:strCache>
            </c:strRef>
          </c:cat>
          <c:val>
            <c:numRef>
              <c:f>'Tasks 6,7'!$D$10:$D$17</c:f>
              <c:numCache>
                <c:formatCode>General</c:formatCode>
                <c:ptCount val="8"/>
                <c:pt idx="0">
                  <c:v>177</c:v>
                </c:pt>
                <c:pt idx="1">
                  <c:v>7</c:v>
                </c:pt>
                <c:pt idx="2">
                  <c:v>4</c:v>
                </c:pt>
                <c:pt idx="3">
                  <c:v>2</c:v>
                </c:pt>
                <c:pt idx="4">
                  <c:v>2</c:v>
                </c:pt>
                <c:pt idx="5">
                  <c:v>1</c:v>
                </c:pt>
                <c:pt idx="6">
                  <c:v>1</c:v>
                </c:pt>
                <c:pt idx="7">
                  <c:v>1</c:v>
                </c:pt>
              </c:numCache>
            </c:numRef>
          </c:val>
          <c:extLst>
            <c:ext xmlns:c16="http://schemas.microsoft.com/office/drawing/2014/chart" uri="{C3380CC4-5D6E-409C-BE32-E72D297353CC}">
              <c16:uniqueId val="{00000000-500D-42C9-924B-B3343283DF8A}"/>
            </c:ext>
          </c:extLst>
        </c:ser>
        <c:dLbls>
          <c:showLegendKey val="0"/>
          <c:showVal val="0"/>
          <c:showCatName val="0"/>
          <c:showSerName val="0"/>
          <c:showPercent val="0"/>
          <c:showBubbleSize val="0"/>
        </c:dLbls>
        <c:gapWidth val="219"/>
        <c:overlap val="-27"/>
        <c:axId val="710893256"/>
        <c:axId val="710889976"/>
      </c:barChart>
      <c:lineChart>
        <c:grouping val="standard"/>
        <c:varyColors val="0"/>
        <c:ser>
          <c:idx val="1"/>
          <c:order val="1"/>
          <c:spPr>
            <a:ln w="22225" cap="rnd">
              <a:solidFill>
                <a:schemeClr val="accent2"/>
              </a:solidFill>
              <a:round/>
            </a:ln>
            <a:effectLst/>
          </c:spPr>
          <c:marker>
            <c:symbol val="none"/>
          </c:marker>
          <c:cat>
            <c:strRef>
              <c:f>'Tasks 6,7'!$C$10:$C$17</c:f>
              <c:strCache>
                <c:ptCount val="8"/>
                <c:pt idx="0">
                  <c:v>USA</c:v>
                </c:pt>
                <c:pt idx="1">
                  <c:v>Canada</c:v>
                </c:pt>
                <c:pt idx="2">
                  <c:v>Russia</c:v>
                </c:pt>
                <c:pt idx="3">
                  <c:v>Belgium</c:v>
                </c:pt>
                <c:pt idx="4">
                  <c:v>UK</c:v>
                </c:pt>
                <c:pt idx="5">
                  <c:v>Denmark</c:v>
                </c:pt>
                <c:pt idx="6">
                  <c:v>Germany</c:v>
                </c:pt>
                <c:pt idx="7">
                  <c:v>Mexico</c:v>
                </c:pt>
              </c:strCache>
            </c:strRef>
          </c:cat>
          <c:val>
            <c:numRef>
              <c:f>'Tasks 6,7'!$F$10:$F$17</c:f>
              <c:numCache>
                <c:formatCode>0%</c:formatCode>
                <c:ptCount val="8"/>
                <c:pt idx="0">
                  <c:v>0.90769230769230769</c:v>
                </c:pt>
                <c:pt idx="1">
                  <c:v>0.94358974358974357</c:v>
                </c:pt>
                <c:pt idx="2">
                  <c:v>0.96410256410256412</c:v>
                </c:pt>
                <c:pt idx="3">
                  <c:v>0.97435897435897434</c:v>
                </c:pt>
                <c:pt idx="4">
                  <c:v>0.98461538461538456</c:v>
                </c:pt>
                <c:pt idx="5">
                  <c:v>0.98974358974358967</c:v>
                </c:pt>
                <c:pt idx="6">
                  <c:v>0.99487179487179478</c:v>
                </c:pt>
                <c:pt idx="7">
                  <c:v>0.99999999999999989</c:v>
                </c:pt>
              </c:numCache>
            </c:numRef>
          </c:val>
          <c:smooth val="0"/>
          <c:extLst>
            <c:ext xmlns:c16="http://schemas.microsoft.com/office/drawing/2014/chart" uri="{C3380CC4-5D6E-409C-BE32-E72D297353CC}">
              <c16:uniqueId val="{00000001-500D-42C9-924B-B3343283DF8A}"/>
            </c:ext>
          </c:extLst>
        </c:ser>
        <c:dLbls>
          <c:showLegendKey val="0"/>
          <c:showVal val="0"/>
          <c:showCatName val="0"/>
          <c:showSerName val="0"/>
          <c:showPercent val="0"/>
          <c:showBubbleSize val="0"/>
        </c:dLbls>
        <c:marker val="1"/>
        <c:smooth val="0"/>
        <c:axId val="606233624"/>
        <c:axId val="611493784"/>
      </c:lineChart>
      <c:catAx>
        <c:axId val="710893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889976"/>
        <c:crosses val="autoZero"/>
        <c:auto val="1"/>
        <c:lblAlgn val="ctr"/>
        <c:lblOffset val="100"/>
        <c:noMultiLvlLbl val="0"/>
      </c:catAx>
      <c:valAx>
        <c:axId val="710889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893256"/>
        <c:crosses val="autoZero"/>
        <c:crossBetween val="between"/>
      </c:valAx>
      <c:valAx>
        <c:axId val="611493784"/>
        <c:scaling>
          <c:orientation val="minMax"/>
          <c:max val="1"/>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33624"/>
        <c:crosses val="max"/>
        <c:crossBetween val="between"/>
      </c:valAx>
      <c:catAx>
        <c:axId val="606233624"/>
        <c:scaling>
          <c:orientation val="minMax"/>
        </c:scaling>
        <c:delete val="1"/>
        <c:axPos val="b"/>
        <c:numFmt formatCode="General" sourceLinked="1"/>
        <c:majorTickMark val="out"/>
        <c:minorTickMark val="none"/>
        <c:tickLblPos val="nextTo"/>
        <c:crossAx val="61149378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'365RE'!$H$6:$H$272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'365RE'!$I$6:$I$272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E985-44A8-A9CE-C8CB557C4A60}"/>
            </c:ext>
          </c:extLst>
        </c:ser>
        <c:dLbls>
          <c:showLegendKey val="0"/>
          <c:showVal val="0"/>
          <c:showCatName val="0"/>
          <c:showSerName val="0"/>
          <c:showPercent val="0"/>
          <c:showBubbleSize val="0"/>
        </c:dLbls>
        <c:axId val="563594528"/>
        <c:axId val="563591576"/>
      </c:scatterChart>
      <c:valAx>
        <c:axId val="5635945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91576"/>
        <c:crosses val="autoZero"/>
        <c:crossBetween val="midCat"/>
        <c:majorUnit val="200"/>
      </c:valAx>
      <c:valAx>
        <c:axId val="56359157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5945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C78100FF-62EC-46FE-89FD-4EABE45FB567}">
          <cx:dataId val="0"/>
          <cx:layoutPr>
            <cx:binning intervalClosed="r">
              <cx:binCount val="272"/>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C78100FF-62EC-46FE-89FD-4EABE45FB567}">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67236</xdr:colOff>
      <xdr:row>12</xdr:row>
      <xdr:rowOff>11204</xdr:rowOff>
    </xdr:from>
    <xdr:to>
      <xdr:col>24</xdr:col>
      <xdr:colOff>414618</xdr:colOff>
      <xdr:row>35</xdr:row>
      <xdr:rowOff>134470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F0C7010F-B9A2-4AF4-908C-58DB907693A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753661" y="1887629"/>
              <a:ext cx="9796182" cy="362846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40</xdr:row>
      <xdr:rowOff>0</xdr:rowOff>
    </xdr:from>
    <xdr:to>
      <xdr:col>11</xdr:col>
      <xdr:colOff>448235</xdr:colOff>
      <xdr:row>62</xdr:row>
      <xdr:rowOff>22412</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9128CE4-A6CF-41D8-84BA-BDBBEA0E7C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9125" y="6143625"/>
              <a:ext cx="7287185" cy="33752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38099</xdr:colOff>
      <xdr:row>5</xdr:row>
      <xdr:rowOff>152399</xdr:rowOff>
    </xdr:from>
    <xdr:to>
      <xdr:col>23</xdr:col>
      <xdr:colOff>9524</xdr:colOff>
      <xdr:row>26</xdr:row>
      <xdr:rowOff>66674</xdr:rowOff>
    </xdr:to>
    <xdr:graphicFrame macro="">
      <xdr:nvGraphicFramePr>
        <xdr:cNvPr id="2" name="Chart 1">
          <a:extLst>
            <a:ext uri="{FF2B5EF4-FFF2-40B4-BE49-F238E27FC236}">
              <a16:creationId xmlns:a16="http://schemas.microsoft.com/office/drawing/2014/main" id="{98DD7B01-1A45-4FA6-9010-F1CBAD5CE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9524</xdr:colOff>
      <xdr:row>8</xdr:row>
      <xdr:rowOff>14286</xdr:rowOff>
    </xdr:from>
    <xdr:to>
      <xdr:col>20</xdr:col>
      <xdr:colOff>95249</xdr:colOff>
      <xdr:row>26</xdr:row>
      <xdr:rowOff>95249</xdr:rowOff>
    </xdr:to>
    <xdr:graphicFrame macro="">
      <xdr:nvGraphicFramePr>
        <xdr:cNvPr id="4" name="Chart 3">
          <a:extLst>
            <a:ext uri="{FF2B5EF4-FFF2-40B4-BE49-F238E27FC236}">
              <a16:creationId xmlns:a16="http://schemas.microsoft.com/office/drawing/2014/main" id="{1E29AE9B-DC2C-5E1E-85D8-B57FD3E1FE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581025</xdr:colOff>
      <xdr:row>7</xdr:row>
      <xdr:rowOff>19050</xdr:rowOff>
    </xdr:from>
    <xdr:to>
      <xdr:col>21</xdr:col>
      <xdr:colOff>552450</xdr:colOff>
      <xdr:row>27</xdr:row>
      <xdr:rowOff>85725</xdr:rowOff>
    </xdr:to>
    <xdr:graphicFrame macro="">
      <xdr:nvGraphicFramePr>
        <xdr:cNvPr id="2" name="Chart 1">
          <a:extLst>
            <a:ext uri="{FF2B5EF4-FFF2-40B4-BE49-F238E27FC236}">
              <a16:creationId xmlns:a16="http://schemas.microsoft.com/office/drawing/2014/main" id="{1A16868D-4EBE-4C90-AAD3-492204CE6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Normal="100" workbookViewId="0">
      <pane ySplit="5" topLeftCell="A258" activePane="bottomLeft" state="frozen"/>
      <selection pane="bottomLeft" activeCell="Q184" sqref="Q184"/>
    </sheetView>
  </sheetViews>
  <sheetFormatPr defaultColWidth="15.140625" defaultRowHeight="15" customHeight="1" x14ac:dyDescent="0.25"/>
  <cols>
    <col min="1" max="1" width="2" style="11" customWidth="1"/>
    <col min="2" max="2" width="6.285156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5.140625" style="11" customWidth="1"/>
    <col min="10" max="10" width="5.7109375" style="11" bestFit="1" customWidth="1"/>
    <col min="11" max="11" width="2" style="11" customWidth="1"/>
    <col min="12" max="12" width="10.28515625" style="14" customWidth="1"/>
    <col min="13" max="13" width="7.28515625" style="14" bestFit="1" customWidth="1"/>
    <col min="14" max="14" width="11.42578125" style="11" customWidth="1"/>
    <col min="15" max="15" width="9.5703125" style="11" bestFit="1" customWidth="1"/>
    <col min="16" max="16" width="19.42578125" style="14" bestFit="1" customWidth="1"/>
    <col min="17" max="17" width="6.7109375" style="14" bestFit="1" customWidth="1"/>
    <col min="18" max="18" width="8.85546875" style="14" customWidth="1"/>
    <col min="19" max="20" width="2.5703125" style="14" hidden="1" customWidth="1"/>
    <col min="21" max="21" width="6.7109375" style="6" bestFit="1" customWidth="1"/>
    <col min="22" max="22" width="7.42578125" style="6" bestFit="1" customWidth="1"/>
    <col min="23" max="23" width="8" style="6" bestFit="1" customWidth="1"/>
    <col min="24" max="24" width="8.7109375" style="6" bestFit="1" customWidth="1"/>
    <col min="25" max="25" width="13.85546875" style="6" bestFit="1" customWidth="1"/>
    <col min="26" max="26" width="8.28515625" style="6" bestFit="1" customWidth="1"/>
    <col min="27" max="27" width="6.42578125" style="6" bestFit="1" customWidth="1"/>
    <col min="28" max="16384" width="15.140625" style="11"/>
  </cols>
  <sheetData>
    <row r="1" spans="2:27" ht="15.75" x14ac:dyDescent="0.25">
      <c r="B1" s="18" t="s">
        <v>527</v>
      </c>
      <c r="W1" s="14"/>
    </row>
    <row r="2" spans="2:27" ht="12" x14ac:dyDescent="0.25">
      <c r="B2" s="19" t="s">
        <v>181</v>
      </c>
      <c r="W2" s="14"/>
    </row>
    <row r="3" spans="2:27" ht="12" x14ac:dyDescent="0.25">
      <c r="B3" s="19"/>
      <c r="W3" s="14"/>
    </row>
    <row r="4" spans="2:27" ht="15" customHeight="1" x14ac:dyDescent="0.25">
      <c r="B4" s="53" t="s">
        <v>528</v>
      </c>
      <c r="C4" s="53"/>
      <c r="D4" s="53"/>
      <c r="E4" s="53"/>
      <c r="F4" s="53"/>
      <c r="G4" s="53"/>
      <c r="H4" s="53"/>
      <c r="I4" s="53"/>
      <c r="J4" s="53"/>
      <c r="L4" s="53" t="s">
        <v>529</v>
      </c>
      <c r="M4" s="53"/>
      <c r="N4" s="53"/>
      <c r="O4" s="53"/>
      <c r="P4" s="53"/>
      <c r="Q4" s="53"/>
      <c r="R4" s="53"/>
      <c r="S4" s="53"/>
      <c r="T4" s="53"/>
      <c r="U4" s="53"/>
      <c r="V4" s="53"/>
      <c r="W4" s="53"/>
      <c r="X4" s="53"/>
      <c r="Y4" s="53"/>
      <c r="Z4" s="53"/>
      <c r="AA4" s="53"/>
    </row>
    <row r="5" spans="2:27" ht="13.9" customHeight="1" thickBot="1" x14ac:dyDescent="0.3">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25">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29">
        <f t="shared" si="0"/>
        <v>1029</v>
      </c>
      <c r="C7" s="4">
        <v>1</v>
      </c>
      <c r="D7" s="4">
        <v>2005</v>
      </c>
      <c r="E7" s="4">
        <v>10</v>
      </c>
      <c r="F7" s="3" t="s">
        <v>1</v>
      </c>
      <c r="G7" s="5">
        <v>29</v>
      </c>
      <c r="H7" s="7">
        <v>756.21280000000002</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29">
        <f t="shared" si="0"/>
        <v>2002</v>
      </c>
      <c r="C8" s="4">
        <v>2</v>
      </c>
      <c r="D8" s="4">
        <v>2007</v>
      </c>
      <c r="E8" s="4">
        <v>7</v>
      </c>
      <c r="F8" s="3" t="s">
        <v>1</v>
      </c>
      <c r="G8" s="5">
        <v>2</v>
      </c>
      <c r="H8" s="7">
        <v>587.2808</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29">
        <f t="shared" si="0"/>
        <v>2031</v>
      </c>
      <c r="C9" s="4">
        <v>2</v>
      </c>
      <c r="D9" s="4">
        <v>2007</v>
      </c>
      <c r="E9" s="4">
        <v>12</v>
      </c>
      <c r="F9" s="3" t="s">
        <v>1</v>
      </c>
      <c r="G9" s="5">
        <v>31</v>
      </c>
      <c r="H9" s="7">
        <v>1604.7463999999998</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29">
        <f t="shared" si="0"/>
        <v>1049</v>
      </c>
      <c r="C10" s="4">
        <v>1</v>
      </c>
      <c r="D10" s="4">
        <v>2004</v>
      </c>
      <c r="E10" s="4">
        <v>11</v>
      </c>
      <c r="F10" s="3" t="s">
        <v>1</v>
      </c>
      <c r="G10" s="5">
        <v>49</v>
      </c>
      <c r="H10" s="7">
        <v>1375.4507999999998</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29">
        <f t="shared" si="0"/>
        <v>3011</v>
      </c>
      <c r="C11" s="4">
        <v>3</v>
      </c>
      <c r="D11" s="4">
        <v>2007</v>
      </c>
      <c r="E11" s="12">
        <v>9</v>
      </c>
      <c r="F11" s="3" t="s">
        <v>1</v>
      </c>
      <c r="G11" s="4">
        <v>11</v>
      </c>
      <c r="H11" s="7">
        <v>675.18999999999994</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29">
        <f t="shared" si="0"/>
        <v>3026</v>
      </c>
      <c r="C12" s="4">
        <v>3</v>
      </c>
      <c r="D12" s="4">
        <v>2007</v>
      </c>
      <c r="E12" s="12">
        <v>9</v>
      </c>
      <c r="F12" s="3" t="s">
        <v>1</v>
      </c>
      <c r="G12" s="4">
        <v>26</v>
      </c>
      <c r="H12" s="7">
        <v>670.88599999999997</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29">
        <f t="shared" si="0"/>
        <v>3023</v>
      </c>
      <c r="C13" s="4">
        <v>3</v>
      </c>
      <c r="D13" s="4">
        <v>2008</v>
      </c>
      <c r="E13" s="12">
        <v>1</v>
      </c>
      <c r="F13" s="3" t="s">
        <v>1</v>
      </c>
      <c r="G13" s="4">
        <v>23</v>
      </c>
      <c r="H13" s="7">
        <v>720.81239999999991</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29">
        <f t="shared" si="0"/>
        <v>1031</v>
      </c>
      <c r="C14" s="4">
        <v>1</v>
      </c>
      <c r="D14" s="4">
        <v>2006</v>
      </c>
      <c r="E14" s="4">
        <v>6</v>
      </c>
      <c r="F14" s="3" t="s">
        <v>1</v>
      </c>
      <c r="G14" s="5">
        <v>31</v>
      </c>
      <c r="H14" s="7">
        <v>782.25200000000007</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29">
        <f t="shared" si="0"/>
        <v>4023</v>
      </c>
      <c r="C15" s="4">
        <v>4</v>
      </c>
      <c r="D15" s="4">
        <v>2006</v>
      </c>
      <c r="E15" s="4">
        <v>3</v>
      </c>
      <c r="F15" s="3" t="s">
        <v>1</v>
      </c>
      <c r="G15" s="5">
        <v>23</v>
      </c>
      <c r="H15" s="7">
        <v>794.51840000000004</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29">
        <f t="shared" si="0"/>
        <v>1036</v>
      </c>
      <c r="C16" s="4">
        <v>1</v>
      </c>
      <c r="D16" s="4">
        <v>2004</v>
      </c>
      <c r="E16" s="4">
        <v>10</v>
      </c>
      <c r="F16" s="3"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29">
        <f t="shared" si="0"/>
        <v>1046</v>
      </c>
      <c r="C17" s="4">
        <v>1</v>
      </c>
      <c r="D17" s="4">
        <v>2006</v>
      </c>
      <c r="E17" s="4">
        <v>8</v>
      </c>
      <c r="F17" s="3" t="s">
        <v>1</v>
      </c>
      <c r="G17" s="5">
        <v>46</v>
      </c>
      <c r="H17" s="7">
        <v>1942.5028</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29">
        <f t="shared" si="0"/>
        <v>4035</v>
      </c>
      <c r="C18" s="4">
        <v>4</v>
      </c>
      <c r="D18" s="4">
        <v>2007</v>
      </c>
      <c r="E18" s="4">
        <v>10</v>
      </c>
      <c r="F18" s="3" t="s">
        <v>1</v>
      </c>
      <c r="G18" s="5">
        <v>35</v>
      </c>
      <c r="H18" s="7">
        <v>794.51840000000004</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29">
        <f t="shared" si="0"/>
        <v>2036</v>
      </c>
      <c r="C19" s="4">
        <v>2</v>
      </c>
      <c r="D19" s="4">
        <v>2006</v>
      </c>
      <c r="E19" s="4">
        <v>11</v>
      </c>
      <c r="F19" s="3" t="s">
        <v>1</v>
      </c>
      <c r="G19" s="5">
        <v>36</v>
      </c>
      <c r="H19" s="7">
        <v>1109.2483999999999</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29">
        <f t="shared" si="0"/>
        <v>2056</v>
      </c>
      <c r="C20" s="4">
        <v>2</v>
      </c>
      <c r="D20" s="4">
        <v>2007</v>
      </c>
      <c r="E20" s="4">
        <v>4</v>
      </c>
      <c r="F20" s="3" t="s">
        <v>1</v>
      </c>
      <c r="G20" s="5">
        <v>56</v>
      </c>
      <c r="H20" s="7">
        <v>1400.9519999999998</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29">
        <f t="shared" si="0"/>
        <v>1047</v>
      </c>
      <c r="C21" s="4">
        <v>1</v>
      </c>
      <c r="D21" s="4">
        <v>2007</v>
      </c>
      <c r="E21" s="4">
        <v>12</v>
      </c>
      <c r="F21" s="3" t="s">
        <v>1</v>
      </c>
      <c r="G21" s="5">
        <v>47</v>
      </c>
      <c r="H21" s="7">
        <v>1479.7152000000001</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29">
        <f t="shared" si="0"/>
        <v>5051</v>
      </c>
      <c r="C22" s="4">
        <v>5</v>
      </c>
      <c r="D22" s="4">
        <v>2006</v>
      </c>
      <c r="E22" s="4">
        <v>3</v>
      </c>
      <c r="F22" s="3" t="s">
        <v>1</v>
      </c>
      <c r="G22" s="5">
        <v>51</v>
      </c>
      <c r="H22" s="7">
        <v>790.53719999999998</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29">
        <f t="shared" si="0"/>
        <v>2007</v>
      </c>
      <c r="C23" s="4">
        <v>2</v>
      </c>
      <c r="D23" s="4">
        <v>2006</v>
      </c>
      <c r="E23" s="4">
        <v>8</v>
      </c>
      <c r="F23" s="3" t="s">
        <v>1</v>
      </c>
      <c r="G23" s="5">
        <v>7</v>
      </c>
      <c r="H23" s="7">
        <v>723.93280000000004</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29">
        <f t="shared" si="0"/>
        <v>3020</v>
      </c>
      <c r="C24" s="4">
        <v>3</v>
      </c>
      <c r="D24" s="4">
        <v>2007</v>
      </c>
      <c r="E24" s="12">
        <v>4</v>
      </c>
      <c r="F24" s="3" t="s">
        <v>1</v>
      </c>
      <c r="G24" s="4">
        <v>20</v>
      </c>
      <c r="H24" s="7">
        <v>781.0684</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29">
        <f t="shared" si="0"/>
        <v>3029</v>
      </c>
      <c r="C25" s="4">
        <v>3</v>
      </c>
      <c r="D25" s="4">
        <v>2007</v>
      </c>
      <c r="E25" s="12">
        <v>4</v>
      </c>
      <c r="F25" s="3" t="s">
        <v>1</v>
      </c>
      <c r="G25" s="4">
        <v>29</v>
      </c>
      <c r="H25" s="7">
        <v>1127.7556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29">
        <f t="shared" si="0"/>
        <v>3015</v>
      </c>
      <c r="C26" s="4">
        <v>3</v>
      </c>
      <c r="D26" s="4">
        <v>2006</v>
      </c>
      <c r="E26" s="12">
        <v>10</v>
      </c>
      <c r="F26" s="3" t="s">
        <v>1</v>
      </c>
      <c r="G26" s="4">
        <v>15</v>
      </c>
      <c r="H26" s="7">
        <v>720.70479999999998</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29">
        <f t="shared" si="0"/>
        <v>2004</v>
      </c>
      <c r="C27" s="4">
        <v>2</v>
      </c>
      <c r="D27" s="4">
        <v>2006</v>
      </c>
      <c r="E27" s="4">
        <v>12</v>
      </c>
      <c r="F27" s="3" t="s">
        <v>1</v>
      </c>
      <c r="G27" s="5">
        <v>4</v>
      </c>
      <c r="H27" s="7">
        <v>649.68880000000001</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29">
        <f t="shared" si="0"/>
        <v>2006</v>
      </c>
      <c r="C28" s="4">
        <v>2</v>
      </c>
      <c r="D28" s="4">
        <v>2006</v>
      </c>
      <c r="E28" s="4">
        <v>12</v>
      </c>
      <c r="F28" s="3" t="s">
        <v>1</v>
      </c>
      <c r="G28" s="5">
        <v>6</v>
      </c>
      <c r="H28" s="7">
        <v>1307.4476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29">
        <f t="shared" si="0"/>
        <v>5013</v>
      </c>
      <c r="C29" s="4">
        <v>5</v>
      </c>
      <c r="D29" s="4">
        <v>2007</v>
      </c>
      <c r="E29" s="4">
        <v>9</v>
      </c>
      <c r="F29" s="3" t="s">
        <v>1</v>
      </c>
      <c r="G29" s="5">
        <v>13</v>
      </c>
      <c r="H29" s="7">
        <v>618.37720000000002</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29">
        <f t="shared" si="0"/>
        <v>1026</v>
      </c>
      <c r="C30" s="4">
        <v>1</v>
      </c>
      <c r="D30" s="4">
        <v>2005</v>
      </c>
      <c r="E30" s="4">
        <v>3</v>
      </c>
      <c r="F30" s="3" t="s">
        <v>1</v>
      </c>
      <c r="G30" s="5">
        <v>26</v>
      </c>
      <c r="H30" s="7">
        <v>625.80160000000001</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29">
        <f t="shared" si="0"/>
        <v>2054</v>
      </c>
      <c r="C31" s="4">
        <v>2</v>
      </c>
      <c r="D31" s="4">
        <v>2006</v>
      </c>
      <c r="E31" s="4">
        <v>6</v>
      </c>
      <c r="F31" s="3"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29">
        <f t="shared" si="0"/>
        <v>3033</v>
      </c>
      <c r="C32" s="4">
        <v>3</v>
      </c>
      <c r="D32" s="4">
        <v>2007</v>
      </c>
      <c r="E32" s="12">
        <v>9</v>
      </c>
      <c r="F32" s="3" t="s">
        <v>1</v>
      </c>
      <c r="G32" s="4">
        <v>33</v>
      </c>
      <c r="H32" s="7">
        <v>670.88599999999997</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29">
        <f t="shared" si="0"/>
        <v>1025</v>
      </c>
      <c r="C33" s="4">
        <v>1</v>
      </c>
      <c r="D33" s="4">
        <v>2005</v>
      </c>
      <c r="E33" s="4">
        <v>3</v>
      </c>
      <c r="F33" s="3" t="s">
        <v>1</v>
      </c>
      <c r="G33" s="5">
        <v>25</v>
      </c>
      <c r="H33" s="7">
        <v>1434.0927999999999</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29">
        <f t="shared" si="0"/>
        <v>3027</v>
      </c>
      <c r="C34" s="4">
        <v>3</v>
      </c>
      <c r="D34" s="4">
        <v>2006</v>
      </c>
      <c r="E34" s="12">
        <v>8</v>
      </c>
      <c r="F34" s="3" t="s">
        <v>1</v>
      </c>
      <c r="G34" s="4">
        <v>27</v>
      </c>
      <c r="H34" s="7">
        <v>781.0684</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29">
        <f t="shared" si="0"/>
        <v>3031</v>
      </c>
      <c r="C35" s="4">
        <v>3</v>
      </c>
      <c r="D35" s="4">
        <v>2007</v>
      </c>
      <c r="E35" s="12">
        <v>3</v>
      </c>
      <c r="F35" s="3" t="s">
        <v>1</v>
      </c>
      <c r="G35" s="4">
        <v>31</v>
      </c>
      <c r="H35" s="7">
        <v>1596.3536000000001</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29">
        <f t="shared" si="0"/>
        <v>2043</v>
      </c>
      <c r="C36" s="4">
        <v>2</v>
      </c>
      <c r="D36" s="4">
        <v>2007</v>
      </c>
      <c r="E36" s="4">
        <v>4</v>
      </c>
      <c r="F36" s="3" t="s">
        <v>1</v>
      </c>
      <c r="G36" s="5">
        <v>43</v>
      </c>
      <c r="H36" s="7">
        <v>1110.3244</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29">
        <f t="shared" si="0"/>
        <v>3034</v>
      </c>
      <c r="C37" s="4">
        <v>3</v>
      </c>
      <c r="D37" s="4">
        <v>2007</v>
      </c>
      <c r="E37" s="12">
        <v>4</v>
      </c>
      <c r="F37" s="3" t="s">
        <v>1</v>
      </c>
      <c r="G37" s="4">
        <v>34</v>
      </c>
      <c r="H37" s="7">
        <v>781.0684</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29">
        <f t="shared" ref="B38:B69" si="7">C38*1000+G38</f>
        <v>3016</v>
      </c>
      <c r="C38" s="4">
        <v>3</v>
      </c>
      <c r="D38" s="4">
        <v>2007</v>
      </c>
      <c r="E38" s="12">
        <v>4</v>
      </c>
      <c r="F38" s="3"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29">
        <f t="shared" si="7"/>
        <v>1018</v>
      </c>
      <c r="C39" s="4">
        <v>1</v>
      </c>
      <c r="D39" s="4">
        <v>2004</v>
      </c>
      <c r="E39" s="4">
        <v>10</v>
      </c>
      <c r="F39" s="3"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29">
        <f t="shared" si="7"/>
        <v>2050</v>
      </c>
      <c r="C40" s="4">
        <v>2</v>
      </c>
      <c r="D40" s="4">
        <v>2006</v>
      </c>
      <c r="E40" s="4">
        <v>9</v>
      </c>
      <c r="F40" s="3"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29">
        <f t="shared" si="7"/>
        <v>2044</v>
      </c>
      <c r="C41" s="4">
        <v>2</v>
      </c>
      <c r="D41" s="4">
        <v>2007</v>
      </c>
      <c r="E41" s="4">
        <v>1</v>
      </c>
      <c r="F41" s="3"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29">
        <f t="shared" si="7"/>
        <v>3039</v>
      </c>
      <c r="C42" s="4">
        <v>3</v>
      </c>
      <c r="D42" s="4">
        <v>2007</v>
      </c>
      <c r="E42" s="12">
        <v>5</v>
      </c>
      <c r="F42" s="3"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29">
        <f t="shared" si="7"/>
        <v>3053</v>
      </c>
      <c r="C43" s="4">
        <v>3</v>
      </c>
      <c r="D43" s="4">
        <v>2007</v>
      </c>
      <c r="E43" s="12">
        <v>12</v>
      </c>
      <c r="F43" s="3"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29">
        <f t="shared" si="7"/>
        <v>2041</v>
      </c>
      <c r="C44" s="4">
        <v>2</v>
      </c>
      <c r="D44" s="4">
        <v>2006</v>
      </c>
      <c r="E44" s="4">
        <v>7</v>
      </c>
      <c r="F44" s="3"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29">
        <f t="shared" si="7"/>
        <v>5035</v>
      </c>
      <c r="C45" s="4">
        <v>5</v>
      </c>
      <c r="D45" s="4">
        <v>2008</v>
      </c>
      <c r="E45" s="4">
        <v>5</v>
      </c>
      <c r="F45" s="3"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29">
        <f t="shared" si="7"/>
        <v>4005</v>
      </c>
      <c r="C46" s="4">
        <v>4</v>
      </c>
      <c r="D46" s="4">
        <v>2007</v>
      </c>
      <c r="E46" s="4">
        <v>11</v>
      </c>
      <c r="F46" s="3"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29">
        <f t="shared" si="7"/>
        <v>1032</v>
      </c>
      <c r="C47" s="4">
        <v>1</v>
      </c>
      <c r="D47" s="4">
        <v>2005</v>
      </c>
      <c r="E47" s="4">
        <v>1</v>
      </c>
      <c r="F47" s="3"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29">
        <f t="shared" si="7"/>
        <v>3046</v>
      </c>
      <c r="C48" s="4">
        <v>3</v>
      </c>
      <c r="D48" s="4">
        <v>2007</v>
      </c>
      <c r="E48" s="12">
        <v>8</v>
      </c>
      <c r="F48" s="3"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29">
        <f t="shared" si="7"/>
        <v>1041</v>
      </c>
      <c r="C49" s="4">
        <v>1</v>
      </c>
      <c r="D49" s="4">
        <v>2005</v>
      </c>
      <c r="E49" s="4">
        <v>3</v>
      </c>
      <c r="F49" s="3"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29">
        <f t="shared" si="7"/>
        <v>1012</v>
      </c>
      <c r="C50" s="4">
        <v>1</v>
      </c>
      <c r="D50" s="4">
        <v>2005</v>
      </c>
      <c r="E50" s="4">
        <v>3</v>
      </c>
      <c r="F50" s="3"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29">
        <f t="shared" si="7"/>
        <v>5033</v>
      </c>
      <c r="C51" s="4">
        <v>5</v>
      </c>
      <c r="D51" s="4">
        <v>2008</v>
      </c>
      <c r="E51" s="4">
        <v>5</v>
      </c>
      <c r="F51" s="3"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29">
        <f t="shared" si="7"/>
        <v>4006</v>
      </c>
      <c r="C52" s="4">
        <v>4</v>
      </c>
      <c r="D52" s="4">
        <v>2006</v>
      </c>
      <c r="E52" s="4">
        <v>7</v>
      </c>
      <c r="F52" s="3"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29">
        <f t="shared" si="7"/>
        <v>5040</v>
      </c>
      <c r="C53" s="4">
        <v>5</v>
      </c>
      <c r="D53" s="4">
        <v>2007</v>
      </c>
      <c r="E53" s="4">
        <v>12</v>
      </c>
      <c r="F53" s="3"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29">
        <f t="shared" si="7"/>
        <v>4013</v>
      </c>
      <c r="C54" s="4">
        <v>4</v>
      </c>
      <c r="D54" s="4">
        <v>2007</v>
      </c>
      <c r="E54" s="4">
        <v>1</v>
      </c>
      <c r="F54" s="3"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29">
        <f t="shared" si="7"/>
        <v>1003</v>
      </c>
      <c r="C55" s="4">
        <v>1</v>
      </c>
      <c r="D55" s="4">
        <v>2005</v>
      </c>
      <c r="E55" s="4">
        <v>6</v>
      </c>
      <c r="F55" s="3"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29">
        <f t="shared" si="7"/>
        <v>2009</v>
      </c>
      <c r="C56" s="4">
        <v>2</v>
      </c>
      <c r="D56" s="4">
        <v>2007</v>
      </c>
      <c r="E56" s="4">
        <v>3</v>
      </c>
      <c r="F56" s="3"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29">
        <f t="shared" si="7"/>
        <v>4024</v>
      </c>
      <c r="C57" s="4">
        <v>4</v>
      </c>
      <c r="D57" s="4">
        <v>2007</v>
      </c>
      <c r="E57" s="4">
        <v>11</v>
      </c>
      <c r="F57" s="3"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29">
        <f t="shared" si="7"/>
        <v>4012</v>
      </c>
      <c r="C58" s="4">
        <v>4</v>
      </c>
      <c r="D58" s="4">
        <v>2007</v>
      </c>
      <c r="E58" s="4">
        <v>11</v>
      </c>
      <c r="F58" s="3"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29">
        <f t="shared" si="7"/>
        <v>1035</v>
      </c>
      <c r="C59" s="4">
        <v>1</v>
      </c>
      <c r="D59" s="4">
        <v>2004</v>
      </c>
      <c r="E59" s="4">
        <v>10</v>
      </c>
      <c r="F59" s="3"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29">
        <f t="shared" si="7"/>
        <v>2017</v>
      </c>
      <c r="C60" s="4">
        <v>2</v>
      </c>
      <c r="D60" s="4">
        <v>2007</v>
      </c>
      <c r="E60" s="4">
        <v>3</v>
      </c>
      <c r="F60" s="3"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29">
        <f t="shared" si="7"/>
        <v>4051</v>
      </c>
      <c r="C61" s="4">
        <v>4</v>
      </c>
      <c r="D61" s="4">
        <v>2007</v>
      </c>
      <c r="E61" s="4">
        <v>3</v>
      </c>
      <c r="F61" s="3"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29">
        <f t="shared" si="7"/>
        <v>3014</v>
      </c>
      <c r="C62" s="4">
        <v>3</v>
      </c>
      <c r="D62" s="4">
        <v>2007</v>
      </c>
      <c r="E62" s="12">
        <v>7</v>
      </c>
      <c r="F62" s="3"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29">
        <f t="shared" si="7"/>
        <v>2051</v>
      </c>
      <c r="C63" s="4">
        <v>2</v>
      </c>
      <c r="D63" s="4">
        <v>2007</v>
      </c>
      <c r="E63" s="4">
        <v>9</v>
      </c>
      <c r="F63" s="3"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29">
        <f t="shared" si="7"/>
        <v>2025</v>
      </c>
      <c r="C64" s="4">
        <v>2</v>
      </c>
      <c r="D64" s="4">
        <v>2007</v>
      </c>
      <c r="E64" s="4">
        <v>2</v>
      </c>
      <c r="F64" s="3"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29">
        <f t="shared" si="7"/>
        <v>3047</v>
      </c>
      <c r="C65" s="4">
        <v>3</v>
      </c>
      <c r="D65" s="4">
        <v>2007</v>
      </c>
      <c r="E65" s="12">
        <v>3</v>
      </c>
      <c r="F65" s="3"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29">
        <f t="shared" si="7"/>
        <v>2046</v>
      </c>
      <c r="C66" s="4">
        <v>2</v>
      </c>
      <c r="D66" s="4">
        <v>2007</v>
      </c>
      <c r="E66" s="4">
        <v>3</v>
      </c>
      <c r="F66" s="3"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29">
        <f t="shared" si="7"/>
        <v>5016</v>
      </c>
      <c r="C67" s="4">
        <v>5</v>
      </c>
      <c r="D67" s="4">
        <v>2007</v>
      </c>
      <c r="E67" s="4">
        <v>6</v>
      </c>
      <c r="F67" s="3"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29">
        <f t="shared" si="7"/>
        <v>4041</v>
      </c>
      <c r="C68" s="4">
        <v>4</v>
      </c>
      <c r="D68" s="4">
        <v>2007</v>
      </c>
      <c r="E68" s="4">
        <v>10</v>
      </c>
      <c r="F68" s="3"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29">
        <f t="shared" si="7"/>
        <v>4018</v>
      </c>
      <c r="C69" s="4">
        <v>4</v>
      </c>
      <c r="D69" s="4">
        <v>2007</v>
      </c>
      <c r="E69" s="4">
        <v>11</v>
      </c>
      <c r="F69" s="3"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29">
        <f t="shared" ref="B70:B101" si="12">C70*1000+G70</f>
        <v>2005</v>
      </c>
      <c r="C70" s="4">
        <v>2</v>
      </c>
      <c r="D70" s="4">
        <v>2006</v>
      </c>
      <c r="E70" s="4">
        <v>9</v>
      </c>
      <c r="F70" s="3"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29">
        <f t="shared" si="12"/>
        <v>2010</v>
      </c>
      <c r="C71" s="4">
        <v>2</v>
      </c>
      <c r="D71" s="4">
        <v>2006</v>
      </c>
      <c r="E71" s="4">
        <v>11</v>
      </c>
      <c r="F71" s="3"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29">
        <f t="shared" si="12"/>
        <v>2022</v>
      </c>
      <c r="C72" s="4">
        <v>2</v>
      </c>
      <c r="D72" s="4">
        <v>2007</v>
      </c>
      <c r="E72" s="4">
        <v>1</v>
      </c>
      <c r="F72" s="3"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29">
        <f t="shared" si="12"/>
        <v>2047</v>
      </c>
      <c r="C73" s="4">
        <v>2</v>
      </c>
      <c r="D73" s="4">
        <v>2007</v>
      </c>
      <c r="E73" s="4">
        <v>2</v>
      </c>
      <c r="F73" s="3"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29">
        <f t="shared" si="12"/>
        <v>2012</v>
      </c>
      <c r="C74" s="4">
        <v>2</v>
      </c>
      <c r="D74" s="4">
        <v>2007</v>
      </c>
      <c r="E74" s="4">
        <v>4</v>
      </c>
      <c r="F74" s="3"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29">
        <f t="shared" si="12"/>
        <v>3038</v>
      </c>
      <c r="C75" s="4">
        <v>3</v>
      </c>
      <c r="D75" s="4">
        <v>2007</v>
      </c>
      <c r="E75" s="12">
        <v>5</v>
      </c>
      <c r="F75" s="3"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29">
        <f t="shared" si="12"/>
        <v>4030</v>
      </c>
      <c r="C76" s="4">
        <v>4</v>
      </c>
      <c r="D76" s="4">
        <v>2007</v>
      </c>
      <c r="E76" s="4">
        <v>11</v>
      </c>
      <c r="F76" s="3"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29">
        <f t="shared" si="12"/>
        <v>3017</v>
      </c>
      <c r="C77" s="4">
        <v>3</v>
      </c>
      <c r="D77" s="4">
        <v>2007</v>
      </c>
      <c r="E77" s="12">
        <v>12</v>
      </c>
      <c r="F77" s="3"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29">
        <f t="shared" si="12"/>
        <v>1045</v>
      </c>
      <c r="C78" s="4">
        <v>1</v>
      </c>
      <c r="D78" s="4">
        <v>2004</v>
      </c>
      <c r="E78" s="4">
        <v>10</v>
      </c>
      <c r="F78" s="3"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29">
        <f t="shared" si="12"/>
        <v>2040</v>
      </c>
      <c r="C79" s="4">
        <v>2</v>
      </c>
      <c r="D79" s="4">
        <v>2006</v>
      </c>
      <c r="E79" s="4">
        <v>10</v>
      </c>
      <c r="F79" s="3"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29">
        <f t="shared" si="12"/>
        <v>2042</v>
      </c>
      <c r="C80" s="4">
        <v>2</v>
      </c>
      <c r="D80" s="4">
        <v>2006</v>
      </c>
      <c r="E80" s="4">
        <v>11</v>
      </c>
      <c r="F80" s="3"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29">
        <f t="shared" si="12"/>
        <v>2048</v>
      </c>
      <c r="C81" s="4">
        <v>2</v>
      </c>
      <c r="D81" s="4">
        <v>2007</v>
      </c>
      <c r="E81" s="4">
        <v>3</v>
      </c>
      <c r="F81" s="3"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29">
        <f t="shared" si="12"/>
        <v>3049</v>
      </c>
      <c r="C82" s="4">
        <v>3</v>
      </c>
      <c r="D82" s="4">
        <v>2007</v>
      </c>
      <c r="E82" s="12">
        <v>4</v>
      </c>
      <c r="F82" s="3"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29">
        <f t="shared" si="12"/>
        <v>1017</v>
      </c>
      <c r="C83" s="4">
        <v>1</v>
      </c>
      <c r="D83" s="4">
        <v>2005</v>
      </c>
      <c r="E83" s="4">
        <v>2</v>
      </c>
      <c r="F83" s="3"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29">
        <f t="shared" si="12"/>
        <v>1039</v>
      </c>
      <c r="C84" s="4">
        <v>1</v>
      </c>
      <c r="D84" s="4">
        <v>2006</v>
      </c>
      <c r="E84" s="4">
        <v>6</v>
      </c>
      <c r="F84" s="3"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29">
        <f t="shared" si="12"/>
        <v>2049</v>
      </c>
      <c r="C85" s="4">
        <v>2</v>
      </c>
      <c r="D85" s="4">
        <v>2006</v>
      </c>
      <c r="E85" s="4">
        <v>11</v>
      </c>
      <c r="F85" s="3"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29">
        <f t="shared" si="12"/>
        <v>3054</v>
      </c>
      <c r="C86" s="4">
        <v>3</v>
      </c>
      <c r="D86" s="4">
        <v>2007</v>
      </c>
      <c r="E86" s="12">
        <v>5</v>
      </c>
      <c r="F86" s="3"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29">
        <f t="shared" si="12"/>
        <v>3055</v>
      </c>
      <c r="C87" s="4">
        <v>3</v>
      </c>
      <c r="D87" s="4">
        <v>2007</v>
      </c>
      <c r="E87" s="12">
        <v>5</v>
      </c>
      <c r="F87" s="3"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29">
        <f t="shared" si="12"/>
        <v>3042</v>
      </c>
      <c r="C88" s="4">
        <v>3</v>
      </c>
      <c r="D88" s="4">
        <v>2007</v>
      </c>
      <c r="E88" s="12">
        <v>7</v>
      </c>
      <c r="F88" s="3"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29">
        <f t="shared" si="12"/>
        <v>2020</v>
      </c>
      <c r="C90" s="4">
        <v>2</v>
      </c>
      <c r="D90" s="4">
        <v>2006</v>
      </c>
      <c r="E90" s="4">
        <v>10</v>
      </c>
      <c r="F90" s="3"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29">
        <f t="shared" si="12"/>
        <v>2014</v>
      </c>
      <c r="C91" s="4">
        <v>2</v>
      </c>
      <c r="D91" s="4">
        <v>2007</v>
      </c>
      <c r="E91" s="4">
        <v>2</v>
      </c>
      <c r="F91" s="3"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29">
        <f t="shared" si="12"/>
        <v>3001</v>
      </c>
      <c r="C92" s="4">
        <v>3</v>
      </c>
      <c r="D92" s="5">
        <v>2007</v>
      </c>
      <c r="E92" s="12">
        <v>8</v>
      </c>
      <c r="F92" s="3"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29">
        <f t="shared" si="12"/>
        <v>3043</v>
      </c>
      <c r="C93" s="4">
        <v>3</v>
      </c>
      <c r="D93" s="4">
        <v>2007</v>
      </c>
      <c r="E93" s="12">
        <v>11</v>
      </c>
      <c r="F93" s="3"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29">
        <f t="shared" si="12"/>
        <v>2016</v>
      </c>
      <c r="C94" s="4">
        <v>2</v>
      </c>
      <c r="D94" s="4">
        <v>2007</v>
      </c>
      <c r="E94" s="4">
        <v>3</v>
      </c>
      <c r="F94" s="3"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29">
        <f t="shared" si="12"/>
        <v>4049</v>
      </c>
      <c r="C95" s="4">
        <v>4</v>
      </c>
      <c r="D95" s="4">
        <v>2008</v>
      </c>
      <c r="E95" s="4">
        <v>1</v>
      </c>
      <c r="F95" s="3"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29">
        <f t="shared" si="12"/>
        <v>4022</v>
      </c>
      <c r="C96" s="4">
        <v>4</v>
      </c>
      <c r="D96" s="4">
        <v>2007</v>
      </c>
      <c r="E96" s="4">
        <v>8</v>
      </c>
      <c r="F96" s="3"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29">
        <f t="shared" si="12"/>
        <v>3059</v>
      </c>
      <c r="C97" s="4">
        <v>3</v>
      </c>
      <c r="D97" s="4">
        <v>2007</v>
      </c>
      <c r="E97" s="12">
        <v>6</v>
      </c>
      <c r="F97" s="3"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29">
        <f t="shared" si="12"/>
        <v>4034</v>
      </c>
      <c r="C98" s="4">
        <v>4</v>
      </c>
      <c r="D98" s="4">
        <v>2007</v>
      </c>
      <c r="E98" s="4">
        <v>10</v>
      </c>
      <c r="F98" s="3"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29">
        <f t="shared" si="12"/>
        <v>5027</v>
      </c>
      <c r="C99" s="4">
        <v>5</v>
      </c>
      <c r="D99" s="4">
        <v>2007</v>
      </c>
      <c r="E99" s="4">
        <v>11</v>
      </c>
      <c r="F99" s="3"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29">
        <f t="shared" si="12"/>
        <v>5028</v>
      </c>
      <c r="C100" s="4">
        <v>5</v>
      </c>
      <c r="D100" s="4">
        <v>2007</v>
      </c>
      <c r="E100" s="4">
        <v>11</v>
      </c>
      <c r="F100" s="3"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29">
        <f t="shared" si="12"/>
        <v>2026</v>
      </c>
      <c r="C101" s="4">
        <v>2</v>
      </c>
      <c r="D101" s="4">
        <v>2006</v>
      </c>
      <c r="E101" s="4">
        <v>9</v>
      </c>
      <c r="F101" s="3"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29">
        <f t="shared" ref="B102:B133" si="15">C102*1000+G102</f>
        <v>3022</v>
      </c>
      <c r="C102" s="4">
        <v>3</v>
      </c>
      <c r="D102" s="4">
        <v>2007</v>
      </c>
      <c r="E102" s="12">
        <v>5</v>
      </c>
      <c r="F102" s="3"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29">
        <f t="shared" si="15"/>
        <v>2024</v>
      </c>
      <c r="C103" s="4">
        <v>2</v>
      </c>
      <c r="D103" s="4">
        <v>2005</v>
      </c>
      <c r="E103" s="4">
        <v>6</v>
      </c>
      <c r="F103" s="3"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29">
        <f t="shared" si="15"/>
        <v>3003</v>
      </c>
      <c r="C104" s="4">
        <v>3</v>
      </c>
      <c r="D104" s="4">
        <v>2007</v>
      </c>
      <c r="E104" s="12">
        <v>11</v>
      </c>
      <c r="F104" s="3"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29">
        <f t="shared" si="15"/>
        <v>2011</v>
      </c>
      <c r="C105" s="4">
        <v>2</v>
      </c>
      <c r="D105" s="4">
        <v>2007</v>
      </c>
      <c r="E105" s="4">
        <v>1</v>
      </c>
      <c r="F105" s="3"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29">
        <f t="shared" si="15"/>
        <v>2028</v>
      </c>
      <c r="C106" s="4">
        <v>2</v>
      </c>
      <c r="D106" s="4">
        <v>2007</v>
      </c>
      <c r="E106" s="4">
        <v>4</v>
      </c>
      <c r="F106" s="3"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29">
        <f t="shared" si="15"/>
        <v>3028</v>
      </c>
      <c r="C107" s="4">
        <v>3</v>
      </c>
      <c r="D107" s="4">
        <v>2007</v>
      </c>
      <c r="E107" s="12">
        <v>7</v>
      </c>
      <c r="F107" s="3"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29">
        <f t="shared" si="15"/>
        <v>3036</v>
      </c>
      <c r="C108" s="4">
        <v>3</v>
      </c>
      <c r="D108" s="4">
        <v>2007</v>
      </c>
      <c r="E108" s="12">
        <v>10</v>
      </c>
      <c r="F108" s="3"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29">
        <f t="shared" si="15"/>
        <v>4010</v>
      </c>
      <c r="C109" s="4">
        <v>4</v>
      </c>
      <c r="D109" s="4">
        <v>2007</v>
      </c>
      <c r="E109" s="4">
        <v>11</v>
      </c>
      <c r="F109" s="3"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29">
        <f t="shared" si="15"/>
        <v>4011</v>
      </c>
      <c r="C110" s="4">
        <v>4</v>
      </c>
      <c r="D110" s="4">
        <v>2007</v>
      </c>
      <c r="E110" s="4">
        <v>11</v>
      </c>
      <c r="F110" s="3"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29">
        <f t="shared" si="15"/>
        <v>3035</v>
      </c>
      <c r="C111" s="4">
        <v>3</v>
      </c>
      <c r="D111" s="4">
        <v>2007</v>
      </c>
      <c r="E111" s="12">
        <v>12</v>
      </c>
      <c r="F111" s="3"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29">
        <f t="shared" si="15"/>
        <v>3037</v>
      </c>
      <c r="C112" s="4">
        <v>3</v>
      </c>
      <c r="D112" s="4">
        <v>2007</v>
      </c>
      <c r="E112" s="12">
        <v>12</v>
      </c>
      <c r="F112" s="3"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29">
        <f t="shared" si="15"/>
        <v>2032</v>
      </c>
      <c r="C113" s="4">
        <v>2</v>
      </c>
      <c r="D113" s="4">
        <v>2006</v>
      </c>
      <c r="E113" s="4">
        <v>8</v>
      </c>
      <c r="F113" s="3"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29">
        <f t="shared" si="15"/>
        <v>2018</v>
      </c>
      <c r="C114" s="4">
        <v>2</v>
      </c>
      <c r="D114" s="4">
        <v>2007</v>
      </c>
      <c r="E114" s="4">
        <v>2</v>
      </c>
      <c r="F114" s="3"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29">
        <f t="shared" si="15"/>
        <v>2035</v>
      </c>
      <c r="C115" s="4">
        <v>2</v>
      </c>
      <c r="D115" s="4">
        <v>2007</v>
      </c>
      <c r="E115" s="4">
        <v>5</v>
      </c>
      <c r="F115" s="3"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29">
        <f t="shared" si="15"/>
        <v>5025</v>
      </c>
      <c r="C116" s="4">
        <v>5</v>
      </c>
      <c r="D116" s="4">
        <v>2008</v>
      </c>
      <c r="E116" s="4">
        <v>12</v>
      </c>
      <c r="F116" s="3"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29">
        <f t="shared" si="15"/>
        <v>2029</v>
      </c>
      <c r="C117" s="4">
        <v>2</v>
      </c>
      <c r="D117" s="4">
        <v>2006</v>
      </c>
      <c r="E117" s="4">
        <v>9</v>
      </c>
      <c r="F117" s="3"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29">
        <f t="shared" si="15"/>
        <v>3007</v>
      </c>
      <c r="C118" s="4">
        <v>3</v>
      </c>
      <c r="D118" s="4">
        <v>2006</v>
      </c>
      <c r="E118" s="12">
        <v>10</v>
      </c>
      <c r="F118" s="3"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29">
        <f t="shared" si="15"/>
        <v>3030</v>
      </c>
      <c r="C119" s="4">
        <v>3</v>
      </c>
      <c r="D119" s="4">
        <v>2006</v>
      </c>
      <c r="E119" s="12">
        <v>10</v>
      </c>
      <c r="F119" s="3"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29">
        <f t="shared" si="15"/>
        <v>2003</v>
      </c>
      <c r="C120" s="4">
        <v>2</v>
      </c>
      <c r="D120" s="4">
        <v>2006</v>
      </c>
      <c r="E120" s="4">
        <v>12</v>
      </c>
      <c r="F120" s="3"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29">
        <f t="shared" si="15"/>
        <v>5039</v>
      </c>
      <c r="C121" s="4">
        <v>5</v>
      </c>
      <c r="D121" s="4">
        <v>2008</v>
      </c>
      <c r="E121" s="4">
        <v>5</v>
      </c>
      <c r="F121" s="3"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29">
        <f t="shared" si="15"/>
        <v>5030</v>
      </c>
      <c r="C122" s="4">
        <v>5</v>
      </c>
      <c r="D122" s="4">
        <v>2010</v>
      </c>
      <c r="E122" s="4">
        <v>5</v>
      </c>
      <c r="F122" s="3"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29">
        <f t="shared" si="15"/>
        <v>3041</v>
      </c>
      <c r="C123" s="4">
        <v>3</v>
      </c>
      <c r="D123" s="4">
        <v>2008</v>
      </c>
      <c r="E123" s="12">
        <v>1</v>
      </c>
      <c r="F123" s="3"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29">
        <f t="shared" si="15"/>
        <v>2057</v>
      </c>
      <c r="C124" s="4">
        <v>2</v>
      </c>
      <c r="D124" s="4">
        <v>2006</v>
      </c>
      <c r="E124" s="4">
        <v>9</v>
      </c>
      <c r="F124" s="6"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29">
        <f t="shared" si="15"/>
        <v>4028</v>
      </c>
      <c r="C125" s="4">
        <v>4</v>
      </c>
      <c r="D125" s="4">
        <v>2007</v>
      </c>
      <c r="E125" s="4">
        <v>2</v>
      </c>
      <c r="F125" s="3"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29">
        <f t="shared" si="15"/>
        <v>3032</v>
      </c>
      <c r="C126" s="4">
        <v>3</v>
      </c>
      <c r="D126" s="4">
        <v>2007</v>
      </c>
      <c r="E126" s="12">
        <v>8</v>
      </c>
      <c r="F126" s="3"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29">
        <f t="shared" si="15"/>
        <v>3013</v>
      </c>
      <c r="C127" s="4">
        <v>3</v>
      </c>
      <c r="D127" s="4">
        <v>2007</v>
      </c>
      <c r="E127" s="12">
        <v>8</v>
      </c>
      <c r="F127" s="3"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29">
        <f t="shared" si="15"/>
        <v>1040</v>
      </c>
      <c r="C128" s="4">
        <v>1</v>
      </c>
      <c r="D128" s="4">
        <v>2006</v>
      </c>
      <c r="E128" s="4">
        <v>4</v>
      </c>
      <c r="F128" s="3"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29">
        <f t="shared" si="15"/>
        <v>4031</v>
      </c>
      <c r="C129" s="4">
        <v>4</v>
      </c>
      <c r="D129" s="4">
        <v>2007</v>
      </c>
      <c r="E129" s="4">
        <v>6</v>
      </c>
      <c r="F129" s="3"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29">
        <f t="shared" si="15"/>
        <v>4019</v>
      </c>
      <c r="C130" s="4">
        <v>4</v>
      </c>
      <c r="D130" s="4">
        <v>2007</v>
      </c>
      <c r="E130" s="4">
        <v>12</v>
      </c>
      <c r="F130" s="3"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29">
        <f t="shared" si="15"/>
        <v>4029</v>
      </c>
      <c r="C131" s="4">
        <v>4</v>
      </c>
      <c r="D131" s="4">
        <v>2007</v>
      </c>
      <c r="E131" s="4">
        <v>11</v>
      </c>
      <c r="F131" s="3"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29">
        <f t="shared" si="15"/>
        <v>1021</v>
      </c>
      <c r="C132" s="4">
        <v>1</v>
      </c>
      <c r="D132" s="4">
        <v>2004</v>
      </c>
      <c r="E132" s="4">
        <v>10</v>
      </c>
      <c r="F132" s="3"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29">
        <f t="shared" si="15"/>
        <v>1006</v>
      </c>
      <c r="C133" s="4">
        <v>1</v>
      </c>
      <c r="D133" s="4">
        <v>2005</v>
      </c>
      <c r="E133" s="4">
        <v>8</v>
      </c>
      <c r="F133" s="3"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29">
        <f t="shared" ref="B134:B165" si="18">C134*1000+G134</f>
        <v>2034</v>
      </c>
      <c r="C134" s="4">
        <v>2</v>
      </c>
      <c r="D134" s="4">
        <v>2007</v>
      </c>
      <c r="E134" s="4">
        <v>7</v>
      </c>
      <c r="F134" s="3"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29">
        <f t="shared" si="18"/>
        <v>3021</v>
      </c>
      <c r="C135" s="4">
        <v>3</v>
      </c>
      <c r="D135" s="4">
        <v>2007</v>
      </c>
      <c r="E135" s="12">
        <v>7</v>
      </c>
      <c r="F135" s="3"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29">
        <f t="shared" si="18"/>
        <v>5021</v>
      </c>
      <c r="C136" s="4">
        <v>5</v>
      </c>
      <c r="D136" s="4">
        <v>2008</v>
      </c>
      <c r="E136" s="4">
        <v>12</v>
      </c>
      <c r="F136" s="3"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29">
        <f t="shared" si="18"/>
        <v>5022</v>
      </c>
      <c r="C137" s="4">
        <v>5</v>
      </c>
      <c r="D137" s="4">
        <v>2008</v>
      </c>
      <c r="E137" s="4">
        <v>12</v>
      </c>
      <c r="F137" s="3"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29">
        <f t="shared" si="18"/>
        <v>1044</v>
      </c>
      <c r="C138" s="4">
        <v>1</v>
      </c>
      <c r="D138" s="4">
        <v>2004</v>
      </c>
      <c r="E138" s="4">
        <v>6</v>
      </c>
      <c r="F138" s="3"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29">
        <f t="shared" si="18"/>
        <v>1043</v>
      </c>
      <c r="C139" s="4">
        <v>1</v>
      </c>
      <c r="D139" s="4">
        <v>2004</v>
      </c>
      <c r="E139" s="4">
        <v>6</v>
      </c>
      <c r="F139" s="3"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29">
        <f t="shared" si="18"/>
        <v>1027</v>
      </c>
      <c r="C140" s="4">
        <v>1</v>
      </c>
      <c r="D140" s="4">
        <v>2005</v>
      </c>
      <c r="E140" s="4">
        <v>8</v>
      </c>
      <c r="F140" s="3"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29">
        <f t="shared" si="18"/>
        <v>2023</v>
      </c>
      <c r="C141" s="4">
        <v>2</v>
      </c>
      <c r="D141" s="4">
        <v>2005</v>
      </c>
      <c r="E141" s="4">
        <v>12</v>
      </c>
      <c r="F141" s="3"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29">
        <f t="shared" si="18"/>
        <v>5046</v>
      </c>
      <c r="C142" s="4">
        <v>5</v>
      </c>
      <c r="D142" s="4">
        <v>2007</v>
      </c>
      <c r="E142" s="4">
        <v>11</v>
      </c>
      <c r="F142" s="3"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29">
        <f t="shared" si="18"/>
        <v>1002</v>
      </c>
      <c r="C143" s="4">
        <v>1</v>
      </c>
      <c r="D143" s="4">
        <v>2004</v>
      </c>
      <c r="E143" s="4">
        <v>3</v>
      </c>
      <c r="F143" s="3"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29">
        <f t="shared" si="18"/>
        <v>2030</v>
      </c>
      <c r="C144" s="4">
        <v>2</v>
      </c>
      <c r="D144" s="4">
        <v>2005</v>
      </c>
      <c r="E144" s="4">
        <v>12</v>
      </c>
      <c r="F144" s="3"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29">
        <f t="shared" si="18"/>
        <v>3050</v>
      </c>
      <c r="C145" s="4">
        <v>3</v>
      </c>
      <c r="D145" s="4">
        <v>2006</v>
      </c>
      <c r="E145" s="12">
        <v>11</v>
      </c>
      <c r="F145" s="3"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29">
        <f t="shared" si="18"/>
        <v>5050</v>
      </c>
      <c r="C146" s="4">
        <v>5</v>
      </c>
      <c r="D146" s="4">
        <v>2007</v>
      </c>
      <c r="E146" s="4">
        <v>11</v>
      </c>
      <c r="F146" s="3"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29">
        <f t="shared" si="18"/>
        <v>2039</v>
      </c>
      <c r="C147" s="4">
        <v>2</v>
      </c>
      <c r="D147" s="4">
        <v>2006</v>
      </c>
      <c r="E147" s="4">
        <v>8</v>
      </c>
      <c r="F147" s="3"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29">
        <f t="shared" si="18"/>
        <v>2008</v>
      </c>
      <c r="C148" s="4">
        <v>2</v>
      </c>
      <c r="D148" s="4">
        <v>2007</v>
      </c>
      <c r="E148" s="4">
        <v>3</v>
      </c>
      <c r="F148" s="3"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29">
        <f t="shared" si="18"/>
        <v>3019</v>
      </c>
      <c r="C149" s="4">
        <v>3</v>
      </c>
      <c r="D149" s="4">
        <v>2007</v>
      </c>
      <c r="E149" s="12">
        <v>9</v>
      </c>
      <c r="F149" s="3"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29">
        <f t="shared" si="18"/>
        <v>2015</v>
      </c>
      <c r="C150" s="4">
        <v>2</v>
      </c>
      <c r="D150" s="4">
        <v>2006</v>
      </c>
      <c r="E150" s="4">
        <v>9</v>
      </c>
      <c r="F150" s="3"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29">
        <f t="shared" si="18"/>
        <v>2033</v>
      </c>
      <c r="C151" s="4">
        <v>2</v>
      </c>
      <c r="D151" s="4">
        <v>2006</v>
      </c>
      <c r="E151" s="4">
        <v>9</v>
      </c>
      <c r="F151" s="3"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29">
        <f t="shared" si="18"/>
        <v>2019</v>
      </c>
      <c r="C152" s="4">
        <v>2</v>
      </c>
      <c r="D152" s="4">
        <v>2007</v>
      </c>
      <c r="E152" s="4">
        <v>3</v>
      </c>
      <c r="F152" s="3"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29">
        <f t="shared" si="18"/>
        <v>2021</v>
      </c>
      <c r="C153" s="4">
        <v>2</v>
      </c>
      <c r="D153" s="4">
        <v>2007</v>
      </c>
      <c r="E153" s="4">
        <v>4</v>
      </c>
      <c r="F153" s="3"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29">
        <f t="shared" si="18"/>
        <v>2027</v>
      </c>
      <c r="C154" s="4">
        <v>2</v>
      </c>
      <c r="D154" s="4">
        <v>2007</v>
      </c>
      <c r="E154" s="4">
        <v>4</v>
      </c>
      <c r="F154" s="3"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29">
        <f t="shared" si="18"/>
        <v>2052</v>
      </c>
      <c r="C155" s="4">
        <v>2</v>
      </c>
      <c r="D155" s="4">
        <v>2007</v>
      </c>
      <c r="E155" s="4">
        <v>3</v>
      </c>
      <c r="F155" s="3"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29">
        <f t="shared" si="18"/>
        <v>3006</v>
      </c>
      <c r="C156" s="4">
        <v>3</v>
      </c>
      <c r="D156" s="14">
        <v>2007</v>
      </c>
      <c r="E156" s="14">
        <v>2</v>
      </c>
      <c r="F156" s="3"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29">
        <f t="shared" si="18"/>
        <v>3044</v>
      </c>
      <c r="C157" s="4">
        <v>3</v>
      </c>
      <c r="D157" s="4">
        <v>2007</v>
      </c>
      <c r="E157" s="12">
        <v>3</v>
      </c>
      <c r="F157" s="3"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29">
        <f t="shared" si="18"/>
        <v>4025</v>
      </c>
      <c r="C158" s="4">
        <v>4</v>
      </c>
      <c r="D158" s="4">
        <v>2007</v>
      </c>
      <c r="E158" s="4">
        <v>12</v>
      </c>
      <c r="F158" s="3"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29">
        <f t="shared" si="18"/>
        <v>1015</v>
      </c>
      <c r="C159" s="4">
        <v>1</v>
      </c>
      <c r="D159" s="4">
        <v>2004</v>
      </c>
      <c r="E159" s="4">
        <v>11</v>
      </c>
      <c r="F159" s="3"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29">
        <f t="shared" si="18"/>
        <v>5041</v>
      </c>
      <c r="C160" s="4">
        <v>5</v>
      </c>
      <c r="D160" s="4">
        <v>2007</v>
      </c>
      <c r="E160" s="4">
        <v>11</v>
      </c>
      <c r="F160" s="3"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29">
        <f t="shared" si="18"/>
        <v>5036</v>
      </c>
      <c r="C161" s="4">
        <v>5</v>
      </c>
      <c r="D161" s="4">
        <v>2007</v>
      </c>
      <c r="E161" s="4">
        <v>11</v>
      </c>
      <c r="F161" s="3"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29">
        <f t="shared" si="18"/>
        <v>2037</v>
      </c>
      <c r="C162" s="4">
        <v>2</v>
      </c>
      <c r="D162" s="4">
        <v>2006</v>
      </c>
      <c r="E162" s="4">
        <v>9</v>
      </c>
      <c r="F162" s="3"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29">
        <f t="shared" si="18"/>
        <v>5034</v>
      </c>
      <c r="C163" s="4">
        <v>5</v>
      </c>
      <c r="D163" s="4">
        <v>2007</v>
      </c>
      <c r="E163" s="4">
        <v>10</v>
      </c>
      <c r="F163" s="3"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29">
        <f t="shared" si="18"/>
        <v>4016</v>
      </c>
      <c r="C164" s="4">
        <v>4</v>
      </c>
      <c r="D164" s="4">
        <v>2007</v>
      </c>
      <c r="E164" s="4">
        <v>11</v>
      </c>
      <c r="F164" s="3"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29">
        <f t="shared" si="18"/>
        <v>4040</v>
      </c>
      <c r="C165" s="4">
        <v>4</v>
      </c>
      <c r="D165" s="4">
        <v>2007</v>
      </c>
      <c r="E165" s="4">
        <v>12</v>
      </c>
      <c r="F165" s="3"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29">
        <f t="shared" ref="B166:B183" si="23">C166*1000+G166</f>
        <v>1024</v>
      </c>
      <c r="C166" s="4">
        <v>1</v>
      </c>
      <c r="D166" s="4">
        <v>2006</v>
      </c>
      <c r="E166" s="4">
        <v>6</v>
      </c>
      <c r="F166" s="3"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29">
        <f t="shared" si="23"/>
        <v>2013</v>
      </c>
      <c r="C167" s="4">
        <v>2</v>
      </c>
      <c r="D167" s="4">
        <v>2007</v>
      </c>
      <c r="E167" s="4">
        <v>3</v>
      </c>
      <c r="F167" s="3"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29">
        <f t="shared" si="23"/>
        <v>3010</v>
      </c>
      <c r="C168" s="4">
        <v>3</v>
      </c>
      <c r="D168" s="4">
        <v>2007</v>
      </c>
      <c r="E168" s="12">
        <v>8</v>
      </c>
      <c r="F168" s="3"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29">
        <f t="shared" si="23"/>
        <v>3018</v>
      </c>
      <c r="C169" s="4">
        <v>3</v>
      </c>
      <c r="D169" s="4">
        <v>2007</v>
      </c>
      <c r="E169" s="12">
        <v>8</v>
      </c>
      <c r="F169" s="3"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29">
        <f t="shared" si="23"/>
        <v>1033</v>
      </c>
      <c r="C170" s="4">
        <v>1</v>
      </c>
      <c r="D170" s="4">
        <v>2004</v>
      </c>
      <c r="E170" s="4">
        <v>8</v>
      </c>
      <c r="F170" s="3"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29">
        <f t="shared" si="23"/>
        <v>1016</v>
      </c>
      <c r="C171" s="4">
        <v>1</v>
      </c>
      <c r="D171" s="4">
        <v>2006</v>
      </c>
      <c r="E171" s="4">
        <v>2</v>
      </c>
      <c r="F171" s="3"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29">
        <f t="shared" si="23"/>
        <v>3005</v>
      </c>
      <c r="C172" s="4">
        <v>3</v>
      </c>
      <c r="D172" s="4">
        <v>2006</v>
      </c>
      <c r="E172" s="14">
        <v>3</v>
      </c>
      <c r="F172" s="3"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29">
        <f t="shared" si="23"/>
        <v>5019</v>
      </c>
      <c r="C173" s="4">
        <v>5</v>
      </c>
      <c r="D173" s="4">
        <v>2007</v>
      </c>
      <c r="E173" s="4">
        <v>6</v>
      </c>
      <c r="F173" s="3"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29">
        <f t="shared" si="23"/>
        <v>3002</v>
      </c>
      <c r="C174" s="4">
        <v>3</v>
      </c>
      <c r="D174" s="4">
        <v>2007</v>
      </c>
      <c r="E174" s="12">
        <v>8</v>
      </c>
      <c r="F174" s="3"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29">
        <f t="shared" si="23"/>
        <v>3004</v>
      </c>
      <c r="C175" s="4">
        <v>3</v>
      </c>
      <c r="D175" s="4">
        <v>2007</v>
      </c>
      <c r="E175" s="12">
        <v>8</v>
      </c>
      <c r="F175" s="3"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29">
        <f t="shared" si="23"/>
        <v>3012</v>
      </c>
      <c r="C176" s="4">
        <v>3</v>
      </c>
      <c r="D176" s="4">
        <v>2007</v>
      </c>
      <c r="E176" s="12">
        <v>10</v>
      </c>
      <c r="F176" s="3"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29">
        <f t="shared" si="23"/>
        <v>3048</v>
      </c>
      <c r="C177" s="4">
        <v>3</v>
      </c>
      <c r="D177" s="4">
        <v>2007</v>
      </c>
      <c r="E177" s="12">
        <v>10</v>
      </c>
      <c r="F177" s="3"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29">
        <f t="shared" si="23"/>
        <v>3008</v>
      </c>
      <c r="C178" s="4">
        <v>3</v>
      </c>
      <c r="D178" s="4">
        <v>2007</v>
      </c>
      <c r="E178" s="12">
        <v>6</v>
      </c>
      <c r="F178" s="3"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29">
        <f t="shared" si="23"/>
        <v>3040</v>
      </c>
      <c r="C179" s="4">
        <v>3</v>
      </c>
      <c r="D179" s="4">
        <v>2007</v>
      </c>
      <c r="E179" s="12">
        <v>6</v>
      </c>
      <c r="F179" s="3"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29">
        <f t="shared" si="23"/>
        <v>1023</v>
      </c>
      <c r="C180" s="4">
        <v>1</v>
      </c>
      <c r="D180" s="4">
        <v>2005</v>
      </c>
      <c r="E180" s="4">
        <v>4</v>
      </c>
      <c r="F180" s="3"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29">
        <f t="shared" si="23"/>
        <v>3009</v>
      </c>
      <c r="C181" s="4">
        <v>3</v>
      </c>
      <c r="D181" s="4">
        <v>2006</v>
      </c>
      <c r="E181" s="14">
        <v>5</v>
      </c>
      <c r="F181" s="3"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29">
        <f t="shared" si="23"/>
        <v>3052</v>
      </c>
      <c r="C182" s="4">
        <v>3</v>
      </c>
      <c r="D182" s="4">
        <v>2006</v>
      </c>
      <c r="E182" s="14">
        <v>3</v>
      </c>
      <c r="F182" s="3"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29">
        <f t="shared" si="23"/>
        <v>3025</v>
      </c>
      <c r="C183" s="4">
        <v>3</v>
      </c>
      <c r="D183" s="4">
        <v>2007</v>
      </c>
      <c r="E183" s="12">
        <v>6</v>
      </c>
      <c r="F183" s="3"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29">
        <v>5052</v>
      </c>
      <c r="C184" s="4">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29">
        <f>C185*1000+G185</f>
        <v>1005</v>
      </c>
      <c r="C185" s="4">
        <v>1</v>
      </c>
      <c r="D185" s="4">
        <v>2004</v>
      </c>
      <c r="E185" s="4">
        <v>3</v>
      </c>
      <c r="F185" s="3"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25">
      <c r="B186" s="29">
        <v>1009</v>
      </c>
      <c r="C186" s="4">
        <v>1</v>
      </c>
      <c r="D186" s="4">
        <v>2004</v>
      </c>
      <c r="E186" s="4">
        <v>11</v>
      </c>
      <c r="F186" s="3"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29">
        <v>1009</v>
      </c>
      <c r="C187" s="4">
        <v>1</v>
      </c>
      <c r="D187" s="4">
        <v>2004</v>
      </c>
      <c r="E187" s="4">
        <v>11</v>
      </c>
      <c r="F187" s="3"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29">
        <f t="shared" ref="B188:B201" si="26">C188*1000+G188</f>
        <v>1011</v>
      </c>
      <c r="C188" s="4">
        <v>1</v>
      </c>
      <c r="D188" s="4">
        <v>2005</v>
      </c>
      <c r="E188" s="4">
        <v>9</v>
      </c>
      <c r="F188" s="3"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29">
        <f t="shared" si="26"/>
        <v>1007</v>
      </c>
      <c r="C189" s="4">
        <v>1</v>
      </c>
      <c r="D189" s="4">
        <v>2005</v>
      </c>
      <c r="E189" s="4">
        <v>12</v>
      </c>
      <c r="F189" s="3"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29">
        <f t="shared" si="26"/>
        <v>1008</v>
      </c>
      <c r="C190" s="4">
        <v>1</v>
      </c>
      <c r="D190" s="4">
        <v>2005</v>
      </c>
      <c r="E190" s="4">
        <v>12</v>
      </c>
      <c r="F190" s="3"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29">
        <f t="shared" si="26"/>
        <v>2038</v>
      </c>
      <c r="C191" s="4">
        <v>2</v>
      </c>
      <c r="D191" s="4">
        <v>2006</v>
      </c>
      <c r="E191" s="4">
        <v>10</v>
      </c>
      <c r="F191" s="3"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29">
        <f t="shared" si="26"/>
        <v>2001</v>
      </c>
      <c r="C192" s="4">
        <v>2</v>
      </c>
      <c r="D192" s="4">
        <v>2004</v>
      </c>
      <c r="E192" s="4">
        <v>3</v>
      </c>
      <c r="F192" s="3"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29">
        <f t="shared" si="26"/>
        <v>1013</v>
      </c>
      <c r="C193" s="4">
        <v>1</v>
      </c>
      <c r="D193" s="4">
        <v>2005</v>
      </c>
      <c r="E193" s="4">
        <v>7</v>
      </c>
      <c r="F193" s="3"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29">
        <f t="shared" si="26"/>
        <v>1019</v>
      </c>
      <c r="C195" s="4">
        <v>1</v>
      </c>
      <c r="D195" s="4">
        <v>2005</v>
      </c>
      <c r="E195" s="4">
        <v>7</v>
      </c>
      <c r="F195" s="3"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29">
        <f t="shared" si="26"/>
        <v>1020</v>
      </c>
      <c r="C196" s="4">
        <v>1</v>
      </c>
      <c r="D196" s="4">
        <v>2005</v>
      </c>
      <c r="E196" s="4">
        <v>7</v>
      </c>
      <c r="F196" s="3"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29">
        <f t="shared" si="26"/>
        <v>1028</v>
      </c>
      <c r="C198" s="4">
        <v>1</v>
      </c>
      <c r="D198" s="4">
        <v>2005</v>
      </c>
      <c r="E198" s="4">
        <v>7</v>
      </c>
      <c r="F198" s="3"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29">
        <f t="shared" si="26"/>
        <v>1034</v>
      </c>
      <c r="C199" s="4">
        <v>1</v>
      </c>
      <c r="D199" s="4">
        <v>2005</v>
      </c>
      <c r="E199" s="4">
        <v>7</v>
      </c>
      <c r="F199" s="3"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29">
        <f t="shared" si="26"/>
        <v>1037</v>
      </c>
      <c r="C200" s="4">
        <v>1</v>
      </c>
      <c r="D200" s="4">
        <v>2005</v>
      </c>
      <c r="E200" s="4">
        <v>7</v>
      </c>
      <c r="F200" s="3"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29">
        <f t="shared" si="26"/>
        <v>1042</v>
      </c>
      <c r="C201" s="4">
        <v>1</v>
      </c>
      <c r="D201" s="4">
        <v>2005</v>
      </c>
      <c r="E201" s="4">
        <v>7</v>
      </c>
      <c r="F201" s="3"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29">
        <v>1002</v>
      </c>
      <c r="C202" s="4">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29">
        <v>1003</v>
      </c>
      <c r="C203" s="4">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29">
        <v>1008</v>
      </c>
      <c r="C204" s="4">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29">
        <v>1019</v>
      </c>
      <c r="C205" s="4">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29">
        <v>1042</v>
      </c>
      <c r="C206" s="4">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29">
        <v>1047</v>
      </c>
      <c r="C207" s="4">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29">
        <v>2045</v>
      </c>
      <c r="C208" s="4">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29">
        <v>2052</v>
      </c>
      <c r="C209" s="4">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29">
        <v>2053</v>
      </c>
      <c r="C210" s="4">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29">
        <v>3007</v>
      </c>
      <c r="C211" s="4">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29">
        <v>3024</v>
      </c>
      <c r="C212" s="4">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29">
        <v>3029</v>
      </c>
      <c r="C213" s="4">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29">
        <v>3031</v>
      </c>
      <c r="C214" s="4">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29">
        <v>3038</v>
      </c>
      <c r="C215" s="4">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29">
        <v>3049</v>
      </c>
      <c r="C216" s="4">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29">
        <v>3050</v>
      </c>
      <c r="C217" s="4">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29">
        <v>3051</v>
      </c>
      <c r="C218" s="4">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29">
        <v>3056</v>
      </c>
      <c r="C219" s="4">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29">
        <v>3058</v>
      </c>
      <c r="C220" s="4">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29">
        <v>4002</v>
      </c>
      <c r="C221" s="4">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29">
        <v>4009</v>
      </c>
      <c r="C222" s="4">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29">
        <v>4013</v>
      </c>
      <c r="C223" s="4">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29">
        <v>4014</v>
      </c>
      <c r="C224" s="4">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29">
        <v>4015</v>
      </c>
      <c r="C225" s="4">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29">
        <v>4020</v>
      </c>
      <c r="C226" s="4">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29">
        <v>4021</v>
      </c>
      <c r="C227" s="4">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29">
        <v>4023</v>
      </c>
      <c r="C228" s="4">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29">
        <v>4026</v>
      </c>
      <c r="C229" s="4">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29">
        <v>4027</v>
      </c>
      <c r="C230" s="4">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29">
        <v>4029</v>
      </c>
      <c r="C231" s="4">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29">
        <v>4032</v>
      </c>
      <c r="C232" s="4">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29">
        <v>4033</v>
      </c>
      <c r="C233" s="4">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29">
        <v>4034</v>
      </c>
      <c r="C234" s="4">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29">
        <v>4036</v>
      </c>
      <c r="C235" s="4">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29">
        <v>4039</v>
      </c>
      <c r="C236" s="4">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29">
        <v>4044</v>
      </c>
      <c r="C237" s="4">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29">
        <v>4046</v>
      </c>
      <c r="C238" s="4">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29">
        <v>4048</v>
      </c>
      <c r="C239" s="4">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29">
        <v>4049</v>
      </c>
      <c r="C240" s="4">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29">
        <v>5002</v>
      </c>
      <c r="C241" s="4">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29">
        <v>5003</v>
      </c>
      <c r="C242" s="4">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29">
        <v>5004</v>
      </c>
      <c r="C243" s="4">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29">
        <v>5005</v>
      </c>
      <c r="C244" s="4">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29">
        <v>5006</v>
      </c>
      <c r="C245" s="4">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29">
        <v>5007</v>
      </c>
      <c r="C246" s="4">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29">
        <v>5008</v>
      </c>
      <c r="C247" s="4">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29">
        <v>5009</v>
      </c>
      <c r="C248" s="4">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29">
        <v>5010</v>
      </c>
      <c r="C249" s="4">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29">
        <v>5011</v>
      </c>
      <c r="C250" s="4">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29">
        <v>5012</v>
      </c>
      <c r="C251" s="4">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29">
        <v>5014</v>
      </c>
      <c r="C252" s="4">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29">
        <v>5015</v>
      </c>
      <c r="C253" s="4">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29">
        <v>5016</v>
      </c>
      <c r="C254" s="4">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29">
        <v>5017</v>
      </c>
      <c r="C255" s="4">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29">
        <v>5018</v>
      </c>
      <c r="C256" s="4">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29">
        <v>5020</v>
      </c>
      <c r="C257" s="4">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29">
        <v>5025</v>
      </c>
      <c r="C258" s="4">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29">
        <v>5026</v>
      </c>
      <c r="C259" s="4">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29">
        <v>5030</v>
      </c>
      <c r="C260" s="4">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29">
        <v>5032</v>
      </c>
      <c r="C261" s="4">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29">
        <v>5034</v>
      </c>
      <c r="C262" s="4">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29">
        <v>5036</v>
      </c>
      <c r="C263" s="4">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29">
        <v>5037</v>
      </c>
      <c r="C264" s="4">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29">
        <v>5038</v>
      </c>
      <c r="C265" s="4">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29">
        <v>5041</v>
      </c>
      <c r="C266" s="4">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29">
        <v>5043</v>
      </c>
      <c r="C267" s="4">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29">
        <v>5044</v>
      </c>
      <c r="C268" s="4">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29">
        <v>5047</v>
      </c>
      <c r="C269" s="4">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29">
        <v>5048</v>
      </c>
      <c r="C270" s="4">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29">
        <v>5050</v>
      </c>
      <c r="C271" s="4">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29">
        <v>5051</v>
      </c>
      <c r="C272" s="4">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D12" sqref="D12"/>
    </sheetView>
  </sheetViews>
  <sheetFormatPr defaultColWidth="8.85546875" defaultRowHeight="12" x14ac:dyDescent="0.2"/>
  <cols>
    <col min="1" max="1" width="2" style="27" customWidth="1"/>
    <col min="2" max="2" width="18" style="27" customWidth="1"/>
    <col min="3" max="3" width="14.85546875" style="27" bestFit="1" customWidth="1"/>
    <col min="4" max="4" width="18.5703125" style="27" bestFit="1" customWidth="1"/>
    <col min="5" max="5" width="11" style="27" customWidth="1"/>
    <col min="6" max="16384" width="8.85546875" style="27"/>
  </cols>
  <sheetData>
    <row r="1" spans="2:4" ht="15.75" x14ac:dyDescent="0.2">
      <c r="B1" s="21" t="s">
        <v>527</v>
      </c>
    </row>
    <row r="2" spans="2:4" x14ac:dyDescent="0.2">
      <c r="B2" s="22" t="s">
        <v>534</v>
      </c>
    </row>
    <row r="4" spans="2:4" x14ac:dyDescent="0.2">
      <c r="B4" s="28" t="s">
        <v>544</v>
      </c>
    </row>
    <row r="5" spans="2:4" x14ac:dyDescent="0.2">
      <c r="B5" s="25"/>
      <c r="C5" s="33"/>
      <c r="D5" s="33"/>
    </row>
    <row r="6" spans="2:4" x14ac:dyDescent="0.2">
      <c r="B6" s="23"/>
      <c r="C6" s="25"/>
      <c r="D6" s="24"/>
    </row>
    <row r="7" spans="2:4" ht="12.75" thickBot="1" x14ac:dyDescent="0.25">
      <c r="B7" s="41"/>
      <c r="C7" s="42" t="s">
        <v>551</v>
      </c>
      <c r="D7" s="27" t="s">
        <v>552</v>
      </c>
    </row>
    <row r="8" spans="2:4" ht="12.75" thickBot="1" x14ac:dyDescent="0.25">
      <c r="B8" s="30" t="s">
        <v>28</v>
      </c>
      <c r="C8" s="38" t="s">
        <v>553</v>
      </c>
      <c r="D8" s="43" t="s">
        <v>554</v>
      </c>
    </row>
    <row r="9" spans="2:4" ht="12.75" thickBot="1" x14ac:dyDescent="0.25">
      <c r="B9" s="30" t="s">
        <v>37</v>
      </c>
      <c r="C9" s="39" t="s">
        <v>553</v>
      </c>
      <c r="D9" s="44" t="s">
        <v>554</v>
      </c>
    </row>
    <row r="10" spans="2:4" ht="12.75" thickBot="1" x14ac:dyDescent="0.25">
      <c r="B10" s="30" t="s">
        <v>26</v>
      </c>
      <c r="C10" s="40" t="s">
        <v>553</v>
      </c>
      <c r="D10" s="40" t="s">
        <v>554</v>
      </c>
    </row>
    <row r="11" spans="2:4" ht="12.75" thickBot="1" x14ac:dyDescent="0.25">
      <c r="B11" s="72" t="s">
        <v>26</v>
      </c>
      <c r="C11" s="71" t="s">
        <v>581</v>
      </c>
      <c r="D11" s="71" t="s">
        <v>582</v>
      </c>
    </row>
    <row r="19" spans="2:2" x14ac:dyDescent="0.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N41"/>
  <sheetViews>
    <sheetView topLeftCell="A28" zoomScale="85" zoomScaleNormal="85" workbookViewId="0">
      <selection activeCell="N45" sqref="N45"/>
    </sheetView>
  </sheetViews>
  <sheetFormatPr defaultColWidth="8.85546875" defaultRowHeight="12" x14ac:dyDescent="0.2"/>
  <cols>
    <col min="1" max="1" width="2" style="27" customWidth="1"/>
    <col min="2" max="2" width="7.28515625" style="27" customWidth="1"/>
    <col min="3" max="3" width="14.85546875" style="27" bestFit="1" customWidth="1"/>
    <col min="4" max="4" width="18.5703125" style="27" bestFit="1" customWidth="1"/>
    <col min="5" max="5" width="16" style="50" customWidth="1"/>
    <col min="6" max="16384" width="8.85546875" style="27"/>
  </cols>
  <sheetData>
    <row r="1" spans="2:6" ht="15.75" x14ac:dyDescent="0.2">
      <c r="B1" s="21" t="s">
        <v>527</v>
      </c>
    </row>
    <row r="2" spans="2:6" x14ac:dyDescent="0.2">
      <c r="B2" s="22" t="s">
        <v>535</v>
      </c>
    </row>
    <row r="4" spans="2:6" x14ac:dyDescent="0.2">
      <c r="B4" s="28" t="s">
        <v>546</v>
      </c>
    </row>
    <row r="5" spans="2:6" x14ac:dyDescent="0.2">
      <c r="B5" s="28" t="s">
        <v>542</v>
      </c>
      <c r="C5" s="33"/>
      <c r="D5" s="33"/>
    </row>
    <row r="6" spans="2:6" x14ac:dyDescent="0.2">
      <c r="B6" s="36" t="s">
        <v>547</v>
      </c>
      <c r="C6" s="25"/>
      <c r="D6" s="24"/>
    </row>
    <row r="7" spans="2:6" x14ac:dyDescent="0.2">
      <c r="B7" s="28" t="s">
        <v>543</v>
      </c>
      <c r="C7" s="25"/>
      <c r="D7" s="24"/>
    </row>
    <row r="8" spans="2:6" x14ac:dyDescent="0.2">
      <c r="B8" s="23"/>
      <c r="C8" s="25"/>
      <c r="D8" s="24"/>
    </row>
    <row r="10" spans="2:6" x14ac:dyDescent="0.2">
      <c r="C10" s="46" t="s">
        <v>555</v>
      </c>
    </row>
    <row r="12" spans="2:6" x14ac:dyDescent="0.2">
      <c r="C12" s="45" t="s">
        <v>556</v>
      </c>
    </row>
    <row r="14" spans="2:6" x14ac:dyDescent="0.2">
      <c r="C14" s="41"/>
      <c r="D14" s="47" t="s">
        <v>557</v>
      </c>
      <c r="E14" s="51" t="s">
        <v>558</v>
      </c>
      <c r="F14" s="45"/>
    </row>
    <row r="15" spans="2:6" x14ac:dyDescent="0.2">
      <c r="C15" s="48" t="s">
        <v>1</v>
      </c>
      <c r="D15" s="37">
        <f>COUNTIFS('365RE'!F6:F272,'Tasks 2,3,4'!C15)</f>
        <v>259</v>
      </c>
      <c r="E15" s="50">
        <f>D15/$D$17</f>
        <v>0.97003745318352064</v>
      </c>
    </row>
    <row r="16" spans="2:6" x14ac:dyDescent="0.2">
      <c r="C16" s="48" t="s">
        <v>0</v>
      </c>
      <c r="D16" s="37">
        <f>COUNTIFS('365RE'!F6:F272,'Tasks 2,3,4'!C16)</f>
        <v>8</v>
      </c>
      <c r="E16" s="50">
        <f>D16/$D$17</f>
        <v>2.9962546816479401E-2</v>
      </c>
    </row>
    <row r="17" spans="3:5" x14ac:dyDescent="0.2">
      <c r="C17" s="37" t="s">
        <v>559</v>
      </c>
      <c r="D17" s="49">
        <f>SUM(D15:D16)</f>
        <v>267</v>
      </c>
      <c r="E17" s="52"/>
    </row>
    <row r="38" spans="3:14" x14ac:dyDescent="0.2">
      <c r="C38" s="46"/>
    </row>
    <row r="39" spans="3:14" x14ac:dyDescent="0.2">
      <c r="C39" s="46" t="s">
        <v>560</v>
      </c>
    </row>
    <row r="40" spans="3:14" x14ac:dyDescent="0.2">
      <c r="N40" s="46" t="s">
        <v>561</v>
      </c>
    </row>
    <row r="41" spans="3:14" x14ac:dyDescent="0.2">
      <c r="N41" s="27" t="s">
        <v>562</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B1:D14"/>
  <sheetViews>
    <sheetView workbookViewId="0">
      <selection activeCell="B9" sqref="B9:C10"/>
    </sheetView>
  </sheetViews>
  <sheetFormatPr defaultColWidth="8.85546875" defaultRowHeight="12" x14ac:dyDescent="0.2"/>
  <cols>
    <col min="1" max="1" width="2" style="27" customWidth="1"/>
    <col min="2" max="2" width="20.7109375" style="27" customWidth="1"/>
    <col min="3" max="3" width="14.85546875" style="27" bestFit="1" customWidth="1"/>
    <col min="4" max="4" width="18.5703125" style="27" bestFit="1" customWidth="1"/>
    <col min="5" max="16384" width="8.85546875" style="27"/>
  </cols>
  <sheetData>
    <row r="1" spans="2:4" ht="15.75" x14ac:dyDescent="0.2">
      <c r="B1" s="21" t="s">
        <v>527</v>
      </c>
    </row>
    <row r="2" spans="2:4" x14ac:dyDescent="0.2">
      <c r="B2" s="22" t="s">
        <v>536</v>
      </c>
    </row>
    <row r="4" spans="2:4" x14ac:dyDescent="0.2">
      <c r="B4" s="28" t="s">
        <v>548</v>
      </c>
    </row>
    <row r="5" spans="2:4" x14ac:dyDescent="0.2">
      <c r="B5" s="28"/>
      <c r="C5" s="33"/>
      <c r="D5" s="33"/>
    </row>
    <row r="7" spans="2:4" x14ac:dyDescent="0.2">
      <c r="B7" s="46" t="s">
        <v>563</v>
      </c>
    </row>
    <row r="9" spans="2:4" x14ac:dyDescent="0.2">
      <c r="B9" s="45" t="s">
        <v>564</v>
      </c>
      <c r="C9" s="27">
        <f>_xlfn.COVARIANCE.S('365RE'!I6:I272,'365RE'!H6:H272)</f>
        <v>24147721.725818869</v>
      </c>
    </row>
    <row r="10" spans="2:4" x14ac:dyDescent="0.2">
      <c r="B10" s="45" t="s">
        <v>565</v>
      </c>
      <c r="C10" s="35">
        <f>CORREL('365RE'!I6:I272,'365RE'!H6:H272)</f>
        <v>0.95108737743161964</v>
      </c>
    </row>
    <row r="13" spans="2:4" x14ac:dyDescent="0.2">
      <c r="B13" s="27" t="s">
        <v>579</v>
      </c>
    </row>
    <row r="14" spans="2:4" x14ac:dyDescent="0.2">
      <c r="B14" s="27" t="s">
        <v>578</v>
      </c>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J169"/>
  <sheetViews>
    <sheetView topLeftCell="A7" workbookViewId="0">
      <selection activeCell="F29" sqref="F29"/>
    </sheetView>
  </sheetViews>
  <sheetFormatPr defaultColWidth="8.85546875" defaultRowHeight="12" x14ac:dyDescent="0.2"/>
  <cols>
    <col min="1" max="1" width="2" style="27" customWidth="1"/>
    <col min="2" max="2" width="7.28515625" style="27" customWidth="1"/>
    <col min="3" max="3" width="14.85546875" style="27" bestFit="1" customWidth="1"/>
    <col min="4" max="4" width="12.140625" style="27" customWidth="1"/>
    <col min="5" max="5" width="16.140625" style="50" customWidth="1"/>
    <col min="6" max="6" width="18.85546875" style="27" bestFit="1" customWidth="1"/>
    <col min="7" max="7" width="16.5703125" style="27" bestFit="1" customWidth="1"/>
    <col min="8" max="16384" width="8.85546875" style="27"/>
  </cols>
  <sheetData>
    <row r="1" spans="2:10" ht="15.75" x14ac:dyDescent="0.2">
      <c r="B1" s="21" t="s">
        <v>527</v>
      </c>
    </row>
    <row r="2" spans="2:10" x14ac:dyDescent="0.2">
      <c r="B2" s="22" t="s">
        <v>537</v>
      </c>
    </row>
    <row r="4" spans="2:10" x14ac:dyDescent="0.2">
      <c r="B4" s="28" t="s">
        <v>545</v>
      </c>
    </row>
    <row r="5" spans="2:10" x14ac:dyDescent="0.2">
      <c r="B5" s="28" t="s">
        <v>538</v>
      </c>
      <c r="C5" s="33"/>
      <c r="D5" s="33"/>
    </row>
    <row r="6" spans="2:10" x14ac:dyDescent="0.2">
      <c r="B6" s="28"/>
      <c r="C6" s="33"/>
      <c r="D6" s="33"/>
    </row>
    <row r="7" spans="2:10" x14ac:dyDescent="0.2">
      <c r="C7" s="28" t="s">
        <v>568</v>
      </c>
      <c r="D7" s="58" t="s">
        <v>556</v>
      </c>
      <c r="H7" s="28" t="s">
        <v>569</v>
      </c>
    </row>
    <row r="8" spans="2:10" ht="15" x14ac:dyDescent="0.25">
      <c r="C8" s="54"/>
      <c r="G8" s="55"/>
      <c r="J8" s="26"/>
    </row>
    <row r="9" spans="2:10" ht="15" x14ac:dyDescent="0.25">
      <c r="C9" s="41"/>
      <c r="D9" s="62" t="s">
        <v>557</v>
      </c>
      <c r="E9" s="63" t="s">
        <v>566</v>
      </c>
      <c r="F9" s="62" t="s">
        <v>567</v>
      </c>
      <c r="G9" s="54"/>
      <c r="J9" s="26"/>
    </row>
    <row r="10" spans="2:10" ht="15" x14ac:dyDescent="0.25">
      <c r="C10" s="37" t="s">
        <v>5</v>
      </c>
      <c r="D10" s="37">
        <f>COUNTIF('365RE'!$V$6:$V$201,C10)</f>
        <v>177</v>
      </c>
      <c r="E10" s="56">
        <f>D10/$D$18</f>
        <v>0.90769230769230769</v>
      </c>
      <c r="F10" s="56">
        <f>E10</f>
        <v>0.90769230769230769</v>
      </c>
      <c r="G10" s="54"/>
      <c r="J10" s="26"/>
    </row>
    <row r="11" spans="2:10" ht="15" x14ac:dyDescent="0.25">
      <c r="C11" s="37" t="s">
        <v>490</v>
      </c>
      <c r="D11" s="37">
        <f>COUNTIF('365RE'!$V$6:$V$201,C11)</f>
        <v>7</v>
      </c>
      <c r="E11" s="56">
        <f>D11/$D$18</f>
        <v>3.5897435897435895E-2</v>
      </c>
      <c r="F11" s="56">
        <f>E11+F10</f>
        <v>0.94358974358974357</v>
      </c>
      <c r="G11" s="54"/>
      <c r="J11" s="26"/>
    </row>
    <row r="12" spans="2:10" ht="15" x14ac:dyDescent="0.25">
      <c r="C12" s="37" t="s">
        <v>6</v>
      </c>
      <c r="D12" s="37">
        <f>COUNTIF('365RE'!$V$6:$V$201,C12)</f>
        <v>4</v>
      </c>
      <c r="E12" s="56">
        <f>D12/$D$18</f>
        <v>2.0512820512820513E-2</v>
      </c>
      <c r="F12" s="56">
        <f>E12+F11</f>
        <v>0.96410256410256412</v>
      </c>
      <c r="G12" s="54"/>
      <c r="J12" s="26"/>
    </row>
    <row r="13" spans="2:10" ht="15" x14ac:dyDescent="0.25">
      <c r="C13" s="37" t="s">
        <v>7</v>
      </c>
      <c r="D13" s="37">
        <f>COUNTIF('365RE'!$V$6:$V$201,C13)</f>
        <v>2</v>
      </c>
      <c r="E13" s="56">
        <f>D13/$D$18</f>
        <v>1.0256410256410256E-2</v>
      </c>
      <c r="F13" s="56">
        <f t="shared" ref="F13:F17" si="0">E13+F12</f>
        <v>0.97435897435897434</v>
      </c>
      <c r="G13" s="54"/>
      <c r="J13" s="26"/>
    </row>
    <row r="14" spans="2:10" ht="15" x14ac:dyDescent="0.25">
      <c r="C14" s="37" t="s">
        <v>9</v>
      </c>
      <c r="D14" s="37">
        <f>COUNTIF('365RE'!$V$6:$V$201,C14)</f>
        <v>2</v>
      </c>
      <c r="E14" s="56">
        <f>D14/$D$18</f>
        <v>1.0256410256410256E-2</v>
      </c>
      <c r="F14" s="56">
        <f t="shared" si="0"/>
        <v>0.98461538461538456</v>
      </c>
      <c r="G14" s="54"/>
      <c r="J14" s="26"/>
    </row>
    <row r="15" spans="2:10" ht="15" x14ac:dyDescent="0.25">
      <c r="B15" s="28"/>
      <c r="C15" s="37" t="s">
        <v>8</v>
      </c>
      <c r="D15" s="37">
        <f>COUNTIF('365RE'!$V$6:$V$201,C15)</f>
        <v>1</v>
      </c>
      <c r="E15" s="56">
        <f>D15/$D$18</f>
        <v>5.1282051282051282E-3</v>
      </c>
      <c r="F15" s="56">
        <f t="shared" si="0"/>
        <v>0.98974358974358967</v>
      </c>
      <c r="G15" s="54"/>
      <c r="J15" s="26"/>
    </row>
    <row r="16" spans="2:10" ht="15" x14ac:dyDescent="0.25">
      <c r="C16" s="37" t="s">
        <v>10</v>
      </c>
      <c r="D16" s="37">
        <f>COUNTIF('365RE'!$V$6:$V$201,C16)</f>
        <v>1</v>
      </c>
      <c r="E16" s="56">
        <f>D16/$D$18</f>
        <v>5.1282051282051282E-3</v>
      </c>
      <c r="F16" s="56">
        <f t="shared" si="0"/>
        <v>0.99487179487179478</v>
      </c>
      <c r="G16" s="54"/>
      <c r="J16" s="26"/>
    </row>
    <row r="17" spans="3:10" ht="15" x14ac:dyDescent="0.25">
      <c r="C17" s="41" t="s">
        <v>11</v>
      </c>
      <c r="D17" s="37">
        <f>COUNTIF('365RE'!$V$6:$V$201,C17)</f>
        <v>1</v>
      </c>
      <c r="E17" s="56">
        <f>D17/$D$18</f>
        <v>5.1282051282051282E-3</v>
      </c>
      <c r="F17" s="61">
        <f t="shared" si="0"/>
        <v>0.99999999999999989</v>
      </c>
      <c r="G17" s="54"/>
      <c r="J17" s="26"/>
    </row>
    <row r="18" spans="3:10" ht="15" x14ac:dyDescent="0.25">
      <c r="D18" s="59">
        <f>SUM(D10:D17)</f>
        <v>195</v>
      </c>
      <c r="E18" s="60">
        <f>SUM(E10:E17)</f>
        <v>0.99999999999999989</v>
      </c>
      <c r="F18" s="57"/>
      <c r="J18" s="26"/>
    </row>
    <row r="19" spans="3:10" ht="15" x14ac:dyDescent="0.25">
      <c r="J19" s="26"/>
    </row>
    <row r="20" spans="3:10" ht="15" x14ac:dyDescent="0.25">
      <c r="J20" s="26"/>
    </row>
    <row r="21" spans="3:10" ht="15" x14ac:dyDescent="0.25">
      <c r="J21" s="26"/>
    </row>
    <row r="22" spans="3:10" ht="15" x14ac:dyDescent="0.25">
      <c r="J22" s="26"/>
    </row>
    <row r="23" spans="3:10" ht="15" x14ac:dyDescent="0.25">
      <c r="J23" s="26"/>
    </row>
    <row r="24" spans="3:10" ht="15" x14ac:dyDescent="0.25">
      <c r="J24" s="26"/>
    </row>
    <row r="25" spans="3:10" ht="15" x14ac:dyDescent="0.25">
      <c r="J25" s="26"/>
    </row>
    <row r="26" spans="3:10" ht="15" x14ac:dyDescent="0.25">
      <c r="J26" s="26"/>
    </row>
    <row r="27" spans="3:10" ht="15" x14ac:dyDescent="0.25">
      <c r="J27" s="26"/>
    </row>
    <row r="28" spans="3:10" ht="15" x14ac:dyDescent="0.25">
      <c r="J28" s="26"/>
    </row>
    <row r="29" spans="3:10" ht="15" x14ac:dyDescent="0.25">
      <c r="J29" s="26"/>
    </row>
    <row r="30" spans="3:10" ht="15" x14ac:dyDescent="0.25">
      <c r="J30" s="26"/>
    </row>
    <row r="31" spans="3:10" ht="15" x14ac:dyDescent="0.25">
      <c r="J31" s="26"/>
    </row>
    <row r="32" spans="3:10" ht="15" x14ac:dyDescent="0.25">
      <c r="J32" s="26"/>
    </row>
    <row r="33" spans="10:10" ht="15" x14ac:dyDescent="0.25">
      <c r="J33" s="26"/>
    </row>
    <row r="34" spans="10:10" ht="15" x14ac:dyDescent="0.25">
      <c r="J34" s="26"/>
    </row>
    <row r="35" spans="10:10" ht="15" x14ac:dyDescent="0.25">
      <c r="J35" s="26"/>
    </row>
    <row r="36" spans="10:10" ht="15" x14ac:dyDescent="0.25">
      <c r="J36" s="26"/>
    </row>
    <row r="37" spans="10:10" ht="15" x14ac:dyDescent="0.25">
      <c r="J37" s="26"/>
    </row>
    <row r="38" spans="10:10" ht="15" x14ac:dyDescent="0.25">
      <c r="J38" s="26"/>
    </row>
    <row r="39" spans="10:10" ht="15" x14ac:dyDescent="0.25">
      <c r="J39" s="26"/>
    </row>
    <row r="40" spans="10:10" ht="15" x14ac:dyDescent="0.25">
      <c r="J40" s="26"/>
    </row>
    <row r="41" spans="10:10" ht="15" x14ac:dyDescent="0.25">
      <c r="J41" s="26"/>
    </row>
    <row r="42" spans="10:10" ht="15" x14ac:dyDescent="0.25">
      <c r="J42" s="26"/>
    </row>
    <row r="43" spans="10:10" ht="15" x14ac:dyDescent="0.25">
      <c r="J43" s="26"/>
    </row>
    <row r="44" spans="10:10" ht="15" x14ac:dyDescent="0.25">
      <c r="J44" s="26"/>
    </row>
    <row r="45" spans="10:10" ht="15" x14ac:dyDescent="0.25">
      <c r="J45" s="26"/>
    </row>
    <row r="46" spans="10:10" ht="15" x14ac:dyDescent="0.25">
      <c r="J46" s="26"/>
    </row>
    <row r="47" spans="10:10" ht="15" x14ac:dyDescent="0.25">
      <c r="J47" s="26"/>
    </row>
    <row r="48" spans="10:10" ht="15" x14ac:dyDescent="0.25">
      <c r="J48" s="26"/>
    </row>
    <row r="49" spans="10:10" ht="15" x14ac:dyDescent="0.25">
      <c r="J49" s="26"/>
    </row>
    <row r="50" spans="10:10" ht="15" x14ac:dyDescent="0.25">
      <c r="J50" s="26"/>
    </row>
    <row r="51" spans="10:10" ht="15" x14ac:dyDescent="0.25">
      <c r="J51" s="26"/>
    </row>
    <row r="52" spans="10:10" ht="15" x14ac:dyDescent="0.25">
      <c r="J52" s="26"/>
    </row>
    <row r="53" spans="10:10" ht="15" x14ac:dyDescent="0.25">
      <c r="J53" s="26"/>
    </row>
    <row r="54" spans="10:10" ht="15" x14ac:dyDescent="0.25">
      <c r="J54" s="26"/>
    </row>
    <row r="55" spans="10:10" ht="15" x14ac:dyDescent="0.25">
      <c r="J55" s="26"/>
    </row>
    <row r="56" spans="10:10" ht="15" x14ac:dyDescent="0.25">
      <c r="J56" s="26"/>
    </row>
    <row r="57" spans="10:10" ht="15" x14ac:dyDescent="0.25">
      <c r="J57" s="26"/>
    </row>
    <row r="58" spans="10:10" ht="15" x14ac:dyDescent="0.25">
      <c r="J58" s="26"/>
    </row>
    <row r="59" spans="10:10" ht="15" x14ac:dyDescent="0.25">
      <c r="J59" s="26"/>
    </row>
    <row r="60" spans="10:10" ht="15" x14ac:dyDescent="0.25">
      <c r="J60" s="26"/>
    </row>
    <row r="61" spans="10:10" ht="15" x14ac:dyDescent="0.25">
      <c r="J61" s="26"/>
    </row>
    <row r="62" spans="10:10" ht="15" x14ac:dyDescent="0.25">
      <c r="J62" s="26"/>
    </row>
    <row r="63" spans="10:10" ht="15" x14ac:dyDescent="0.25">
      <c r="J63" s="26"/>
    </row>
    <row r="64" spans="10:10" ht="15" x14ac:dyDescent="0.25">
      <c r="J64" s="26"/>
    </row>
    <row r="65" spans="10:10" ht="15" x14ac:dyDescent="0.25">
      <c r="J65" s="26"/>
    </row>
    <row r="66" spans="10:10" ht="15" x14ac:dyDescent="0.25">
      <c r="J66" s="26"/>
    </row>
    <row r="67" spans="10:10" ht="15" x14ac:dyDescent="0.25">
      <c r="J67" s="26"/>
    </row>
    <row r="68" spans="10:10" ht="15" x14ac:dyDescent="0.25">
      <c r="J68" s="26"/>
    </row>
    <row r="69" spans="10:10" ht="15" x14ac:dyDescent="0.25">
      <c r="J69" s="26"/>
    </row>
    <row r="70" spans="10:10" ht="15" x14ac:dyDescent="0.25">
      <c r="J70" s="26"/>
    </row>
    <row r="71" spans="10:10" ht="15" x14ac:dyDescent="0.25">
      <c r="J71" s="26"/>
    </row>
    <row r="72" spans="10:10" ht="15" x14ac:dyDescent="0.25">
      <c r="J72" s="26"/>
    </row>
    <row r="73" spans="10:10" ht="15" x14ac:dyDescent="0.25">
      <c r="J73" s="26"/>
    </row>
    <row r="74" spans="10:10" ht="15" x14ac:dyDescent="0.25">
      <c r="J74" s="26"/>
    </row>
    <row r="75" spans="10:10" ht="15" x14ac:dyDescent="0.25">
      <c r="J75" s="26"/>
    </row>
    <row r="76" spans="10:10" ht="15" x14ac:dyDescent="0.25">
      <c r="J76" s="26"/>
    </row>
    <row r="77" spans="10:10" ht="15" x14ac:dyDescent="0.25">
      <c r="J77" s="26"/>
    </row>
    <row r="78" spans="10:10" ht="15" x14ac:dyDescent="0.25">
      <c r="J78" s="26"/>
    </row>
    <row r="79" spans="10:10" ht="15" x14ac:dyDescent="0.25">
      <c r="J79" s="26"/>
    </row>
    <row r="80" spans="10:10" ht="15" x14ac:dyDescent="0.25">
      <c r="J80" s="26"/>
    </row>
    <row r="81" spans="10:10" ht="15" x14ac:dyDescent="0.25">
      <c r="J81" s="26"/>
    </row>
    <row r="82" spans="10:10" ht="15" x14ac:dyDescent="0.25">
      <c r="J82" s="26"/>
    </row>
    <row r="83" spans="10:10" ht="15" x14ac:dyDescent="0.25">
      <c r="J83" s="26"/>
    </row>
    <row r="84" spans="10:10" ht="15" x14ac:dyDescent="0.25">
      <c r="J84" s="26"/>
    </row>
    <row r="85" spans="10:10" ht="15" x14ac:dyDescent="0.25">
      <c r="J85" s="26"/>
    </row>
    <row r="86" spans="10:10" ht="15" x14ac:dyDescent="0.25">
      <c r="J86" s="26"/>
    </row>
    <row r="87" spans="10:10" ht="15" x14ac:dyDescent="0.25">
      <c r="J87" s="26"/>
    </row>
    <row r="88" spans="10:10" ht="15" x14ac:dyDescent="0.25">
      <c r="J88" s="26"/>
    </row>
    <row r="89" spans="10:10" ht="15" x14ac:dyDescent="0.25">
      <c r="J89" s="26"/>
    </row>
    <row r="90" spans="10:10" ht="15" x14ac:dyDescent="0.25">
      <c r="J90" s="26"/>
    </row>
    <row r="91" spans="10:10" ht="15" x14ac:dyDescent="0.25">
      <c r="J91" s="26"/>
    </row>
    <row r="92" spans="10:10" ht="15" x14ac:dyDescent="0.25">
      <c r="J92" s="26"/>
    </row>
    <row r="93" spans="10:10" ht="15" x14ac:dyDescent="0.25">
      <c r="J93" s="26"/>
    </row>
    <row r="94" spans="10:10" ht="15" x14ac:dyDescent="0.25">
      <c r="J94" s="26"/>
    </row>
    <row r="95" spans="10:10" ht="15" x14ac:dyDescent="0.25">
      <c r="J95" s="26"/>
    </row>
    <row r="96" spans="10:10" ht="15" x14ac:dyDescent="0.25">
      <c r="J96" s="26"/>
    </row>
    <row r="97" spans="10:10" ht="15" x14ac:dyDescent="0.25">
      <c r="J97" s="26"/>
    </row>
    <row r="98" spans="10:10" ht="15" x14ac:dyDescent="0.25">
      <c r="J98" s="26"/>
    </row>
    <row r="99" spans="10:10" ht="15" x14ac:dyDescent="0.25">
      <c r="J99" s="26"/>
    </row>
    <row r="100" spans="10:10" ht="15" x14ac:dyDescent="0.25">
      <c r="J100" s="26"/>
    </row>
    <row r="101" spans="10:10" ht="15" x14ac:dyDescent="0.25">
      <c r="J101" s="26"/>
    </row>
    <row r="102" spans="10:10" ht="15" x14ac:dyDescent="0.25">
      <c r="J102" s="26"/>
    </row>
    <row r="103" spans="10:10" ht="15" x14ac:dyDescent="0.25">
      <c r="J103" s="26"/>
    </row>
    <row r="104" spans="10:10" ht="15" x14ac:dyDescent="0.25">
      <c r="J104" s="26"/>
    </row>
    <row r="105" spans="10:10" ht="15" x14ac:dyDescent="0.25">
      <c r="J105" s="26"/>
    </row>
    <row r="106" spans="10:10" ht="15" x14ac:dyDescent="0.25">
      <c r="J106" s="26"/>
    </row>
    <row r="107" spans="10:10" ht="15" x14ac:dyDescent="0.25">
      <c r="J107" s="26"/>
    </row>
    <row r="108" spans="10:10" ht="15" x14ac:dyDescent="0.25">
      <c r="J108" s="26"/>
    </row>
    <row r="109" spans="10:10" ht="15" x14ac:dyDescent="0.25">
      <c r="J109" s="26"/>
    </row>
    <row r="110" spans="10:10" ht="15" x14ac:dyDescent="0.25">
      <c r="J110" s="26"/>
    </row>
    <row r="111" spans="10:10" ht="15" x14ac:dyDescent="0.25">
      <c r="J111" s="26"/>
    </row>
    <row r="112" spans="10:10" ht="15" x14ac:dyDescent="0.25">
      <c r="J112" s="26"/>
    </row>
    <row r="113" spans="10:10" ht="15" x14ac:dyDescent="0.25">
      <c r="J113" s="26"/>
    </row>
    <row r="114" spans="10:10" ht="15" x14ac:dyDescent="0.25">
      <c r="J114" s="26"/>
    </row>
    <row r="115" spans="10:10" ht="15" x14ac:dyDescent="0.25">
      <c r="J115" s="26"/>
    </row>
    <row r="116" spans="10:10" ht="15" x14ac:dyDescent="0.25">
      <c r="J116" s="26"/>
    </row>
    <row r="117" spans="10:10" ht="15" x14ac:dyDescent="0.25">
      <c r="J117" s="26"/>
    </row>
    <row r="118" spans="10:10" ht="15" x14ac:dyDescent="0.25">
      <c r="J118" s="26"/>
    </row>
    <row r="119" spans="10:10" ht="15" x14ac:dyDescent="0.25">
      <c r="J119" s="26"/>
    </row>
    <row r="120" spans="10:10" ht="15" x14ac:dyDescent="0.25">
      <c r="J120" s="26"/>
    </row>
    <row r="121" spans="10:10" ht="15" x14ac:dyDescent="0.25">
      <c r="J121" s="26"/>
    </row>
    <row r="122" spans="10:10" ht="15" x14ac:dyDescent="0.25">
      <c r="J122" s="26"/>
    </row>
    <row r="123" spans="10:10" ht="15" x14ac:dyDescent="0.25">
      <c r="J123" s="26"/>
    </row>
    <row r="124" spans="10:10" ht="15" x14ac:dyDescent="0.25">
      <c r="J124" s="26"/>
    </row>
    <row r="125" spans="10:10" ht="15" x14ac:dyDescent="0.25">
      <c r="J125" s="26"/>
    </row>
    <row r="126" spans="10:10" ht="15" x14ac:dyDescent="0.25">
      <c r="J126" s="26"/>
    </row>
    <row r="127" spans="10:10" ht="15" x14ac:dyDescent="0.25">
      <c r="J127" s="26"/>
    </row>
    <row r="128" spans="10:10" ht="15" x14ac:dyDescent="0.25">
      <c r="J128" s="26"/>
    </row>
    <row r="129" spans="10:10" ht="15" x14ac:dyDescent="0.25">
      <c r="J129" s="26"/>
    </row>
    <row r="130" spans="10:10" ht="15" x14ac:dyDescent="0.25">
      <c r="J130" s="26"/>
    </row>
    <row r="131" spans="10:10" ht="15" x14ac:dyDescent="0.25">
      <c r="J131" s="26"/>
    </row>
    <row r="132" spans="10:10" ht="15" x14ac:dyDescent="0.25">
      <c r="J132" s="26"/>
    </row>
    <row r="133" spans="10:10" ht="15" x14ac:dyDescent="0.25">
      <c r="J133" s="26"/>
    </row>
    <row r="134" spans="10:10" ht="15" x14ac:dyDescent="0.25">
      <c r="J134" s="26"/>
    </row>
    <row r="135" spans="10:10" ht="15" x14ac:dyDescent="0.25">
      <c r="J135" s="26"/>
    </row>
    <row r="136" spans="10:10" ht="15" x14ac:dyDescent="0.25">
      <c r="J136" s="26"/>
    </row>
    <row r="137" spans="10:10" ht="15" x14ac:dyDescent="0.25">
      <c r="J137" s="26"/>
    </row>
    <row r="138" spans="10:10" ht="15" x14ac:dyDescent="0.25">
      <c r="J138" s="26"/>
    </row>
    <row r="139" spans="10:10" ht="15" x14ac:dyDescent="0.25">
      <c r="J139" s="26"/>
    </row>
    <row r="140" spans="10:10" ht="15" x14ac:dyDescent="0.25">
      <c r="J140" s="26"/>
    </row>
    <row r="141" spans="10:10" ht="15" x14ac:dyDescent="0.25">
      <c r="J141" s="26"/>
    </row>
    <row r="142" spans="10:10" ht="15" x14ac:dyDescent="0.25">
      <c r="J142" s="26"/>
    </row>
    <row r="143" spans="10:10" ht="15" x14ac:dyDescent="0.25">
      <c r="J143" s="26"/>
    </row>
    <row r="144" spans="10:10" ht="15" x14ac:dyDescent="0.25">
      <c r="J144" s="26"/>
    </row>
    <row r="145" spans="10:10" ht="15" x14ac:dyDescent="0.25">
      <c r="J145" s="26"/>
    </row>
    <row r="146" spans="10:10" ht="15" x14ac:dyDescent="0.25">
      <c r="J146" s="26"/>
    </row>
    <row r="147" spans="10:10" ht="15" x14ac:dyDescent="0.25">
      <c r="J147" s="26"/>
    </row>
    <row r="148" spans="10:10" ht="15" x14ac:dyDescent="0.25">
      <c r="J148" s="26"/>
    </row>
    <row r="149" spans="10:10" ht="15" x14ac:dyDescent="0.25">
      <c r="J149" s="26"/>
    </row>
    <row r="150" spans="10:10" ht="15" x14ac:dyDescent="0.25">
      <c r="J150" s="26"/>
    </row>
    <row r="151" spans="10:10" ht="15" x14ac:dyDescent="0.25">
      <c r="J151" s="26"/>
    </row>
    <row r="152" spans="10:10" ht="15" x14ac:dyDescent="0.25">
      <c r="J152" s="26"/>
    </row>
    <row r="153" spans="10:10" ht="15" x14ac:dyDescent="0.25">
      <c r="J153" s="26"/>
    </row>
    <row r="154" spans="10:10" ht="15" x14ac:dyDescent="0.25">
      <c r="J154" s="26"/>
    </row>
    <row r="155" spans="10:10" ht="15" x14ac:dyDescent="0.25">
      <c r="J155" s="26"/>
    </row>
    <row r="156" spans="10:10" ht="15" x14ac:dyDescent="0.25">
      <c r="J156" s="26"/>
    </row>
    <row r="157" spans="10:10" ht="15" x14ac:dyDescent="0.25">
      <c r="J157" s="26"/>
    </row>
    <row r="158" spans="10:10" ht="15" x14ac:dyDescent="0.25">
      <c r="J158" s="26"/>
    </row>
    <row r="159" spans="10:10" ht="15" x14ac:dyDescent="0.25">
      <c r="J159" s="26"/>
    </row>
    <row r="160" spans="10:10" ht="15" x14ac:dyDescent="0.25">
      <c r="J160" s="26"/>
    </row>
    <row r="161" spans="10:10" ht="15" x14ac:dyDescent="0.25">
      <c r="J161" s="26"/>
    </row>
    <row r="162" spans="10:10" ht="15" x14ac:dyDescent="0.25">
      <c r="J162" s="26"/>
    </row>
    <row r="163" spans="10:10" ht="15" x14ac:dyDescent="0.25">
      <c r="J163" s="26"/>
    </row>
    <row r="164" spans="10:10" ht="15" x14ac:dyDescent="0.25">
      <c r="J164" s="26"/>
    </row>
    <row r="165" spans="10:10" ht="15" x14ac:dyDescent="0.25">
      <c r="J165" s="26"/>
    </row>
    <row r="166" spans="10:10" ht="15" x14ac:dyDescent="0.25">
      <c r="J166" s="26"/>
    </row>
    <row r="167" spans="10:10" ht="15" x14ac:dyDescent="0.25">
      <c r="J167" s="26"/>
    </row>
    <row r="168" spans="10:10" ht="15" x14ac:dyDescent="0.25">
      <c r="J168" s="26"/>
    </row>
    <row r="169" spans="10:10" ht="15" x14ac:dyDescent="0.25">
      <c r="J169" s="26"/>
    </row>
  </sheetData>
  <sortState xmlns:xlrd2="http://schemas.microsoft.com/office/spreadsheetml/2017/richdata2" ref="B8:F18">
    <sortCondition descending="1" ref="D10:D18"/>
  </sortState>
  <dataValidations count="1">
    <dataValidation allowBlank="1" showErrorMessage="1" sqref="B1:B2 C8" xr:uid="{4B4E6C63-D988-4F6E-BE07-7FD3006F6FBD}"/>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tabSelected="1" workbookViewId="0">
      <selection activeCell="J13" sqref="J13"/>
    </sheetView>
  </sheetViews>
  <sheetFormatPr defaultColWidth="8.85546875" defaultRowHeight="12" x14ac:dyDescent="0.2"/>
  <cols>
    <col min="1" max="1" width="2" style="27" customWidth="1"/>
    <col min="2" max="2" width="7" style="27" customWidth="1"/>
    <col min="3" max="3" width="17.5703125" style="27" customWidth="1"/>
    <col min="4" max="4" width="15.7109375" style="27" bestFit="1" customWidth="1"/>
    <col min="5" max="16384" width="8.85546875" style="27"/>
  </cols>
  <sheetData>
    <row r="1" spans="2:8" ht="15.75" x14ac:dyDescent="0.2">
      <c r="B1" s="21" t="s">
        <v>527</v>
      </c>
    </row>
    <row r="2" spans="2:8" x14ac:dyDescent="0.2">
      <c r="B2" s="22" t="s">
        <v>539</v>
      </c>
    </row>
    <row r="4" spans="2:8" x14ac:dyDescent="0.2">
      <c r="B4" s="22" t="s">
        <v>549</v>
      </c>
    </row>
    <row r="5" spans="2:8" x14ac:dyDescent="0.2">
      <c r="B5" s="27" t="s">
        <v>540</v>
      </c>
    </row>
    <row r="6" spans="2:8" x14ac:dyDescent="0.2">
      <c r="B6" s="25"/>
      <c r="C6" s="33"/>
      <c r="D6" s="33"/>
    </row>
    <row r="7" spans="2:8" ht="15" x14ac:dyDescent="0.25">
      <c r="H7" s="26"/>
    </row>
    <row r="8" spans="2:8" ht="15" x14ac:dyDescent="0.25">
      <c r="C8" s="45" t="s">
        <v>570</v>
      </c>
      <c r="F8" s="45" t="s">
        <v>577</v>
      </c>
      <c r="H8" s="26"/>
    </row>
    <row r="9" spans="2:8" ht="15" x14ac:dyDescent="0.25">
      <c r="C9" s="41"/>
      <c r="D9" s="64"/>
      <c r="H9" s="26"/>
    </row>
    <row r="10" spans="2:8" ht="15" x14ac:dyDescent="0.25">
      <c r="C10" s="41" t="s">
        <v>571</v>
      </c>
      <c r="D10" s="66">
        <f>AVERAGE('365RE'!I6:I272)</f>
        <v>281171.90150112362</v>
      </c>
      <c r="H10" s="26"/>
    </row>
    <row r="11" spans="2:8" ht="15" x14ac:dyDescent="0.25">
      <c r="C11" s="65" t="s">
        <v>572</v>
      </c>
      <c r="D11" s="67">
        <f>MEDIAN('365RE'!I6:I272)</f>
        <v>249075.6568</v>
      </c>
      <c r="H11" s="26"/>
    </row>
    <row r="12" spans="2:8" ht="15" x14ac:dyDescent="0.25">
      <c r="C12" s="65" t="s">
        <v>573</v>
      </c>
      <c r="D12" s="68">
        <f>MODE('365RE'!I6:I272)</f>
        <v>460001.25599999994</v>
      </c>
      <c r="H12" s="26"/>
    </row>
    <row r="13" spans="2:8" ht="15" x14ac:dyDescent="0.25">
      <c r="C13" s="65" t="s">
        <v>574</v>
      </c>
      <c r="D13" s="68">
        <f>SKEW('365RE'!I6:I272)</f>
        <v>1.0960149435317852</v>
      </c>
      <c r="H13" s="26"/>
    </row>
    <row r="14" spans="2:8" ht="15" x14ac:dyDescent="0.25">
      <c r="C14" s="65" t="s">
        <v>575</v>
      </c>
      <c r="D14" s="68">
        <f>_xlfn.VAR.S('365RE'!I6:I272)</f>
        <v>7942217700.9209938</v>
      </c>
      <c r="H14" s="26"/>
    </row>
    <row r="15" spans="2:8" ht="15" x14ac:dyDescent="0.25">
      <c r="C15" s="65" t="s">
        <v>576</v>
      </c>
      <c r="D15" s="68">
        <f>_xlfn.STDEV.S('365RE'!I6:I272)</f>
        <v>89119.120849125262</v>
      </c>
      <c r="H15" s="26"/>
    </row>
    <row r="16" spans="2:8" ht="15" x14ac:dyDescent="0.25">
      <c r="C16" s="37"/>
      <c r="H16" s="26"/>
    </row>
    <row r="17" spans="8:8" ht="15" x14ac:dyDescent="0.25">
      <c r="H17" s="26"/>
    </row>
    <row r="18" spans="8:8" ht="15" x14ac:dyDescent="0.25">
      <c r="H18" s="26"/>
    </row>
    <row r="19" spans="8:8" ht="15" x14ac:dyDescent="0.25">
      <c r="H19" s="26"/>
    </row>
    <row r="20" spans="8:8" ht="15" x14ac:dyDescent="0.25">
      <c r="H20" s="26"/>
    </row>
    <row r="21" spans="8:8" ht="15" x14ac:dyDescent="0.25">
      <c r="H21" s="26"/>
    </row>
    <row r="22" spans="8:8" ht="15" x14ac:dyDescent="0.25">
      <c r="H22" s="26"/>
    </row>
    <row r="23" spans="8:8" ht="15" x14ac:dyDescent="0.25">
      <c r="H23" s="26"/>
    </row>
    <row r="24" spans="8:8" ht="15" x14ac:dyDescent="0.25">
      <c r="H24" s="26"/>
    </row>
    <row r="25" spans="8:8" ht="15" x14ac:dyDescent="0.25">
      <c r="H25" s="26"/>
    </row>
    <row r="26" spans="8:8" ht="15" x14ac:dyDescent="0.25">
      <c r="H26" s="26"/>
    </row>
    <row r="27" spans="8:8" ht="15" x14ac:dyDescent="0.25">
      <c r="H27" s="26"/>
    </row>
    <row r="28" spans="8:8" ht="15" x14ac:dyDescent="0.25">
      <c r="H28" s="26"/>
    </row>
    <row r="29" spans="8:8" ht="15" x14ac:dyDescent="0.25">
      <c r="H29" s="26"/>
    </row>
    <row r="30" spans="8:8" ht="15" x14ac:dyDescent="0.25">
      <c r="H30" s="26"/>
    </row>
    <row r="31" spans="8:8" ht="15" x14ac:dyDescent="0.25">
      <c r="H31" s="26"/>
    </row>
    <row r="32" spans="8:8" ht="15" x14ac:dyDescent="0.25">
      <c r="H32" s="26"/>
    </row>
    <row r="33" spans="8:8" ht="15" x14ac:dyDescent="0.25">
      <c r="H33" s="26"/>
    </row>
    <row r="34" spans="8:8" ht="15" x14ac:dyDescent="0.25">
      <c r="H34" s="26"/>
    </row>
    <row r="35" spans="8:8" ht="15" x14ac:dyDescent="0.25">
      <c r="H35" s="26"/>
    </row>
    <row r="36" spans="8:8" ht="15" x14ac:dyDescent="0.25">
      <c r="H36" s="26"/>
    </row>
    <row r="37" spans="8:8" ht="15" x14ac:dyDescent="0.25">
      <c r="H37" s="26"/>
    </row>
    <row r="38" spans="8:8" ht="15" x14ac:dyDescent="0.25">
      <c r="H38" s="26"/>
    </row>
    <row r="39" spans="8:8" ht="15" x14ac:dyDescent="0.25">
      <c r="H39" s="26"/>
    </row>
    <row r="40" spans="8:8" ht="15" x14ac:dyDescent="0.25">
      <c r="H40" s="26"/>
    </row>
    <row r="41" spans="8:8" ht="15" x14ac:dyDescent="0.25">
      <c r="H41" s="26"/>
    </row>
    <row r="42" spans="8:8" ht="15" x14ac:dyDescent="0.25">
      <c r="H42" s="26"/>
    </row>
    <row r="43" spans="8:8" ht="15" x14ac:dyDescent="0.25">
      <c r="H43" s="26"/>
    </row>
    <row r="44" spans="8:8" ht="15" x14ac:dyDescent="0.25">
      <c r="H44" s="26"/>
    </row>
    <row r="45" spans="8:8" ht="15" x14ac:dyDescent="0.25">
      <c r="H45" s="26"/>
    </row>
    <row r="46" spans="8:8" ht="15" x14ac:dyDescent="0.25">
      <c r="H46" s="26"/>
    </row>
    <row r="47" spans="8:8" ht="15" x14ac:dyDescent="0.25">
      <c r="H47" s="26"/>
    </row>
    <row r="48" spans="8:8" ht="15" x14ac:dyDescent="0.25">
      <c r="H48" s="26"/>
    </row>
    <row r="49" spans="8:8" ht="15" x14ac:dyDescent="0.25">
      <c r="H49" s="26"/>
    </row>
    <row r="50" spans="8:8" ht="15" x14ac:dyDescent="0.25">
      <c r="H50" s="26"/>
    </row>
    <row r="51" spans="8:8" ht="15" x14ac:dyDescent="0.25">
      <c r="H51" s="26"/>
    </row>
    <row r="52" spans="8:8" ht="15" x14ac:dyDescent="0.25">
      <c r="H52" s="26"/>
    </row>
    <row r="53" spans="8:8" ht="15" x14ac:dyDescent="0.25">
      <c r="H53" s="26"/>
    </row>
    <row r="54" spans="8:8" ht="15" x14ac:dyDescent="0.25">
      <c r="H54" s="26"/>
    </row>
    <row r="55" spans="8:8" ht="15" x14ac:dyDescent="0.25">
      <c r="H55" s="26"/>
    </row>
    <row r="56" spans="8:8" ht="15" x14ac:dyDescent="0.25">
      <c r="H56" s="26"/>
    </row>
    <row r="57" spans="8:8" ht="15" x14ac:dyDescent="0.25">
      <c r="H57" s="26"/>
    </row>
    <row r="58" spans="8:8" ht="15" x14ac:dyDescent="0.25">
      <c r="H58" s="26"/>
    </row>
    <row r="59" spans="8:8" ht="15" x14ac:dyDescent="0.25">
      <c r="H59" s="26"/>
    </row>
    <row r="60" spans="8:8" ht="15" x14ac:dyDescent="0.25">
      <c r="H60" s="26"/>
    </row>
    <row r="61" spans="8:8" ht="15" x14ac:dyDescent="0.25">
      <c r="H61" s="26"/>
    </row>
    <row r="62" spans="8:8" ht="15" x14ac:dyDescent="0.25">
      <c r="H62" s="26"/>
    </row>
    <row r="63" spans="8:8" ht="15" x14ac:dyDescent="0.25">
      <c r="H63" s="26"/>
    </row>
    <row r="64" spans="8:8" ht="15" x14ac:dyDescent="0.25">
      <c r="H64" s="26"/>
    </row>
    <row r="65" spans="8:8" ht="15" x14ac:dyDescent="0.25">
      <c r="H65" s="26"/>
    </row>
    <row r="66" spans="8:8" ht="15" x14ac:dyDescent="0.25">
      <c r="H66" s="26"/>
    </row>
    <row r="67" spans="8:8" ht="15" x14ac:dyDescent="0.25">
      <c r="H67" s="26"/>
    </row>
    <row r="68" spans="8:8" ht="15" x14ac:dyDescent="0.25">
      <c r="H68" s="26"/>
    </row>
    <row r="69" spans="8:8" ht="15" x14ac:dyDescent="0.25">
      <c r="H69" s="26"/>
    </row>
    <row r="70" spans="8:8" ht="15" x14ac:dyDescent="0.25">
      <c r="H70" s="26"/>
    </row>
    <row r="71" spans="8:8" ht="15" x14ac:dyDescent="0.25">
      <c r="H71" s="26"/>
    </row>
    <row r="72" spans="8:8" ht="15" x14ac:dyDescent="0.25">
      <c r="H72" s="26"/>
    </row>
    <row r="73" spans="8:8" ht="15" x14ac:dyDescent="0.25">
      <c r="H73" s="26"/>
    </row>
    <row r="74" spans="8:8" ht="15" x14ac:dyDescent="0.25">
      <c r="H74" s="26"/>
    </row>
    <row r="75" spans="8:8" ht="15" x14ac:dyDescent="0.25">
      <c r="H75" s="26"/>
    </row>
    <row r="76" spans="8:8" ht="15" x14ac:dyDescent="0.25">
      <c r="H76" s="26"/>
    </row>
    <row r="77" spans="8:8" ht="15" x14ac:dyDescent="0.25">
      <c r="H77" s="26"/>
    </row>
    <row r="78" spans="8:8" ht="15" x14ac:dyDescent="0.25">
      <c r="H78" s="26"/>
    </row>
    <row r="79" spans="8:8" ht="15" x14ac:dyDescent="0.25">
      <c r="H79" s="26"/>
    </row>
    <row r="80" spans="8:8" ht="15" x14ac:dyDescent="0.25">
      <c r="H80" s="26"/>
    </row>
    <row r="81" spans="8:8" ht="15" x14ac:dyDescent="0.25">
      <c r="H81" s="26"/>
    </row>
    <row r="82" spans="8:8" ht="15" x14ac:dyDescent="0.25">
      <c r="H82" s="26"/>
    </row>
    <row r="83" spans="8:8" ht="15" x14ac:dyDescent="0.25">
      <c r="H83" s="26"/>
    </row>
    <row r="84" spans="8:8" ht="15" x14ac:dyDescent="0.25">
      <c r="H84" s="26"/>
    </row>
    <row r="85" spans="8:8" ht="15" x14ac:dyDescent="0.25">
      <c r="H85" s="26"/>
    </row>
    <row r="86" spans="8:8" ht="15" x14ac:dyDescent="0.25">
      <c r="H86" s="26"/>
    </row>
    <row r="87" spans="8:8" ht="15" x14ac:dyDescent="0.25">
      <c r="H87" s="26"/>
    </row>
    <row r="88" spans="8:8" ht="15" x14ac:dyDescent="0.25">
      <c r="H88" s="26"/>
    </row>
    <row r="89" spans="8:8" ht="15" x14ac:dyDescent="0.25">
      <c r="H89" s="26"/>
    </row>
    <row r="90" spans="8:8" ht="15" x14ac:dyDescent="0.25">
      <c r="H90" s="26"/>
    </row>
    <row r="91" spans="8:8" ht="15" x14ac:dyDescent="0.25">
      <c r="H91" s="26"/>
    </row>
    <row r="92" spans="8:8" ht="15" x14ac:dyDescent="0.25">
      <c r="H92" s="26"/>
    </row>
    <row r="93" spans="8:8" ht="15" x14ac:dyDescent="0.25">
      <c r="H93" s="26"/>
    </row>
    <row r="94" spans="8:8" ht="15" x14ac:dyDescent="0.25">
      <c r="H94" s="26"/>
    </row>
    <row r="95" spans="8:8" ht="15" x14ac:dyDescent="0.25">
      <c r="H95" s="26"/>
    </row>
    <row r="96" spans="8:8" ht="15" x14ac:dyDescent="0.25">
      <c r="H96" s="26"/>
    </row>
    <row r="97" spans="8:8" ht="15" x14ac:dyDescent="0.25">
      <c r="H97" s="26"/>
    </row>
    <row r="98" spans="8:8" ht="15" x14ac:dyDescent="0.25">
      <c r="H98" s="26"/>
    </row>
    <row r="99" spans="8:8" ht="15" x14ac:dyDescent="0.25">
      <c r="H99" s="26"/>
    </row>
    <row r="100" spans="8:8" ht="15" x14ac:dyDescent="0.25">
      <c r="H100" s="26"/>
    </row>
    <row r="101" spans="8:8" ht="15" x14ac:dyDescent="0.25">
      <c r="H101" s="26"/>
    </row>
    <row r="102" spans="8:8" ht="15" x14ac:dyDescent="0.25">
      <c r="H102" s="26"/>
    </row>
    <row r="103" spans="8:8" ht="15" x14ac:dyDescent="0.25">
      <c r="H103" s="26"/>
    </row>
    <row r="104" spans="8:8" ht="15" x14ac:dyDescent="0.25">
      <c r="H104" s="26"/>
    </row>
    <row r="105" spans="8:8" ht="15" x14ac:dyDescent="0.25">
      <c r="H105" s="26"/>
    </row>
    <row r="106" spans="8:8" ht="15" x14ac:dyDescent="0.25">
      <c r="H106" s="26"/>
    </row>
    <row r="107" spans="8:8" ht="15" x14ac:dyDescent="0.25">
      <c r="H107" s="26"/>
    </row>
    <row r="108" spans="8:8" ht="15" x14ac:dyDescent="0.25">
      <c r="H108" s="26"/>
    </row>
    <row r="109" spans="8:8" ht="15" x14ac:dyDescent="0.25">
      <c r="H109" s="26"/>
    </row>
    <row r="110" spans="8:8" ht="15" x14ac:dyDescent="0.25">
      <c r="H110" s="26"/>
    </row>
    <row r="111" spans="8:8" ht="15" x14ac:dyDescent="0.25">
      <c r="H111" s="26"/>
    </row>
    <row r="112" spans="8:8" ht="15" x14ac:dyDescent="0.25">
      <c r="H112" s="26"/>
    </row>
    <row r="113" spans="8:8" ht="15" x14ac:dyDescent="0.25">
      <c r="H113" s="26"/>
    </row>
    <row r="114" spans="8:8" ht="15" x14ac:dyDescent="0.25">
      <c r="H114" s="26"/>
    </row>
    <row r="115" spans="8:8" ht="15" x14ac:dyDescent="0.25">
      <c r="H115" s="26"/>
    </row>
    <row r="116" spans="8:8" ht="15" x14ac:dyDescent="0.25">
      <c r="H116" s="26"/>
    </row>
    <row r="117" spans="8:8" ht="15" x14ac:dyDescent="0.25">
      <c r="H117" s="26"/>
    </row>
    <row r="118" spans="8:8" ht="15" x14ac:dyDescent="0.25">
      <c r="H118" s="26"/>
    </row>
    <row r="119" spans="8:8" ht="15" x14ac:dyDescent="0.25">
      <c r="H119" s="26"/>
    </row>
    <row r="120" spans="8:8" ht="15" x14ac:dyDescent="0.25">
      <c r="H120" s="26"/>
    </row>
    <row r="121" spans="8:8" ht="15" x14ac:dyDescent="0.25">
      <c r="H121" s="26"/>
    </row>
    <row r="122" spans="8:8" ht="15" x14ac:dyDescent="0.25">
      <c r="H122" s="26"/>
    </row>
    <row r="123" spans="8:8" ht="15" x14ac:dyDescent="0.25">
      <c r="H123" s="26"/>
    </row>
    <row r="124" spans="8:8" ht="15" x14ac:dyDescent="0.25">
      <c r="H124" s="26"/>
    </row>
    <row r="125" spans="8:8" ht="15" x14ac:dyDescent="0.25">
      <c r="H125" s="26"/>
    </row>
    <row r="126" spans="8:8" ht="15" x14ac:dyDescent="0.25">
      <c r="H126" s="26"/>
    </row>
    <row r="127" spans="8:8" ht="15" x14ac:dyDescent="0.25">
      <c r="H127" s="26"/>
    </row>
    <row r="128" spans="8:8" ht="15" x14ac:dyDescent="0.25">
      <c r="H128" s="26"/>
    </row>
    <row r="129" spans="8:8" ht="15" x14ac:dyDescent="0.25">
      <c r="H129" s="26"/>
    </row>
    <row r="130" spans="8:8" ht="15" x14ac:dyDescent="0.25">
      <c r="H130" s="26"/>
    </row>
    <row r="131" spans="8:8" ht="15" x14ac:dyDescent="0.25">
      <c r="H131" s="26"/>
    </row>
    <row r="132" spans="8:8" ht="15" x14ac:dyDescent="0.25">
      <c r="H132" s="26"/>
    </row>
    <row r="133" spans="8:8" ht="15" x14ac:dyDescent="0.25">
      <c r="H133" s="26"/>
    </row>
    <row r="134" spans="8:8" ht="15" x14ac:dyDescent="0.25">
      <c r="H134" s="26"/>
    </row>
    <row r="135" spans="8:8" ht="15" x14ac:dyDescent="0.25">
      <c r="H135" s="26"/>
    </row>
    <row r="136" spans="8:8" ht="15" x14ac:dyDescent="0.25">
      <c r="H136" s="26"/>
    </row>
    <row r="137" spans="8:8" ht="15" x14ac:dyDescent="0.25">
      <c r="H137" s="26"/>
    </row>
    <row r="138" spans="8:8" ht="15" x14ac:dyDescent="0.25">
      <c r="H138" s="26"/>
    </row>
    <row r="139" spans="8:8" ht="15" x14ac:dyDescent="0.25">
      <c r="H139" s="26"/>
    </row>
    <row r="140" spans="8:8" ht="15" x14ac:dyDescent="0.25">
      <c r="H140" s="26"/>
    </row>
    <row r="141" spans="8:8" ht="15" x14ac:dyDescent="0.25">
      <c r="H141" s="26"/>
    </row>
    <row r="142" spans="8:8" ht="15" x14ac:dyDescent="0.25">
      <c r="H142" s="26"/>
    </row>
    <row r="143" spans="8:8" ht="15" x14ac:dyDescent="0.25">
      <c r="H143" s="26"/>
    </row>
    <row r="144" spans="8:8" ht="15" x14ac:dyDescent="0.25">
      <c r="H144" s="26"/>
    </row>
    <row r="145" spans="8:8" ht="15" x14ac:dyDescent="0.25">
      <c r="H145" s="26"/>
    </row>
    <row r="146" spans="8:8" ht="15" x14ac:dyDescent="0.25">
      <c r="H146" s="26"/>
    </row>
    <row r="147" spans="8:8" ht="15" x14ac:dyDescent="0.25">
      <c r="H147" s="26"/>
    </row>
    <row r="148" spans="8:8" ht="15" x14ac:dyDescent="0.25">
      <c r="H148" s="26"/>
    </row>
    <row r="149" spans="8:8" ht="15" x14ac:dyDescent="0.25">
      <c r="H149" s="26"/>
    </row>
    <row r="150" spans="8:8" ht="15" x14ac:dyDescent="0.25">
      <c r="H150" s="26"/>
    </row>
    <row r="151" spans="8:8" ht="15" x14ac:dyDescent="0.25">
      <c r="H151" s="26"/>
    </row>
    <row r="152" spans="8:8" ht="15" x14ac:dyDescent="0.25">
      <c r="H152" s="26"/>
    </row>
    <row r="153" spans="8:8" ht="15" x14ac:dyDescent="0.25">
      <c r="H153" s="26"/>
    </row>
    <row r="154" spans="8:8" ht="15" x14ac:dyDescent="0.25">
      <c r="H154" s="26"/>
    </row>
    <row r="155" spans="8:8" ht="15" x14ac:dyDescent="0.25">
      <c r="H155" s="26"/>
    </row>
    <row r="156" spans="8:8" ht="15" x14ac:dyDescent="0.25">
      <c r="H156" s="26"/>
    </row>
    <row r="157" spans="8:8" ht="15" x14ac:dyDescent="0.25">
      <c r="H157" s="26"/>
    </row>
    <row r="158" spans="8:8" ht="15" x14ac:dyDescent="0.25">
      <c r="H158" s="26"/>
    </row>
    <row r="159" spans="8:8" ht="15" x14ac:dyDescent="0.25">
      <c r="H159" s="26"/>
    </row>
    <row r="160" spans="8:8" ht="15" x14ac:dyDescent="0.25">
      <c r="H160" s="26"/>
    </row>
    <row r="161" spans="8:8" ht="15" x14ac:dyDescent="0.25">
      <c r="H161" s="26"/>
    </row>
    <row r="162" spans="8:8" ht="15" x14ac:dyDescent="0.25">
      <c r="H162" s="26"/>
    </row>
    <row r="163" spans="8:8" ht="15" x14ac:dyDescent="0.25">
      <c r="H163" s="26"/>
    </row>
    <row r="164" spans="8:8" ht="15" x14ac:dyDescent="0.25">
      <c r="H164" s="26"/>
    </row>
    <row r="165" spans="8:8" ht="15" x14ac:dyDescent="0.25">
      <c r="H165" s="26"/>
    </row>
    <row r="166" spans="8:8" ht="15" x14ac:dyDescent="0.25">
      <c r="H166" s="26"/>
    </row>
    <row r="167" spans="8:8" ht="15" x14ac:dyDescent="0.25">
      <c r="H167" s="26"/>
    </row>
    <row r="168" spans="8:8" ht="15" x14ac:dyDescent="0.25">
      <c r="H168" s="26"/>
    </row>
    <row r="169" spans="8:8" ht="15" x14ac:dyDescent="0.25">
      <c r="H169" s="26"/>
    </row>
    <row r="170" spans="8:8" ht="15" x14ac:dyDescent="0.25">
      <c r="H170" s="26"/>
    </row>
    <row r="171" spans="8:8" ht="15" x14ac:dyDescent="0.25">
      <c r="H171" s="26"/>
    </row>
    <row r="172" spans="8:8" ht="15" x14ac:dyDescent="0.25">
      <c r="H172" s="26"/>
    </row>
    <row r="173" spans="8:8" ht="15" x14ac:dyDescent="0.25">
      <c r="H173" s="26"/>
    </row>
    <row r="174" spans="8:8" ht="15" x14ac:dyDescent="0.25">
      <c r="H174" s="26"/>
    </row>
    <row r="175" spans="8:8" ht="15" x14ac:dyDescent="0.25">
      <c r="H175" s="26"/>
    </row>
    <row r="176" spans="8:8" ht="15" x14ac:dyDescent="0.25">
      <c r="H176" s="26"/>
    </row>
    <row r="177" spans="8:8" ht="15" x14ac:dyDescent="0.25">
      <c r="H177" s="26"/>
    </row>
    <row r="178" spans="8:8" ht="15" x14ac:dyDescent="0.25">
      <c r="H178" s="26"/>
    </row>
    <row r="179" spans="8:8" ht="15" x14ac:dyDescent="0.25">
      <c r="H179" s="26"/>
    </row>
    <row r="180" spans="8:8" ht="15" x14ac:dyDescent="0.25">
      <c r="H180" s="26"/>
    </row>
    <row r="181" spans="8:8" ht="15" x14ac:dyDescent="0.25">
      <c r="H181" s="26"/>
    </row>
    <row r="182" spans="8:8" ht="15" x14ac:dyDescent="0.25">
      <c r="H182" s="26"/>
    </row>
    <row r="183" spans="8:8" ht="15" x14ac:dyDescent="0.25">
      <c r="H183" s="26"/>
    </row>
    <row r="184" spans="8:8" ht="15" x14ac:dyDescent="0.25">
      <c r="H184" s="26"/>
    </row>
    <row r="185" spans="8:8" ht="15" x14ac:dyDescent="0.25">
      <c r="H185" s="26"/>
    </row>
    <row r="186" spans="8:8" ht="15" x14ac:dyDescent="0.25">
      <c r="H186" s="26"/>
    </row>
    <row r="187" spans="8:8" ht="15" x14ac:dyDescent="0.25">
      <c r="H187" s="26"/>
    </row>
    <row r="188" spans="8:8" ht="15" x14ac:dyDescent="0.25">
      <c r="H188" s="26"/>
    </row>
    <row r="189" spans="8:8" ht="15" x14ac:dyDescent="0.25">
      <c r="H189" s="26"/>
    </row>
  </sheetData>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25"/>
  <sheetViews>
    <sheetView workbookViewId="0">
      <selection activeCell="E6" sqref="E6"/>
    </sheetView>
  </sheetViews>
  <sheetFormatPr defaultColWidth="8.85546875" defaultRowHeight="12" x14ac:dyDescent="0.2"/>
  <cols>
    <col min="1" max="1" width="2" style="27" customWidth="1"/>
    <col min="2" max="2" width="19" style="27" customWidth="1"/>
    <col min="3" max="3" width="21" style="27" customWidth="1"/>
    <col min="4" max="4" width="12.7109375" style="27" customWidth="1"/>
    <col min="5" max="16384" width="8.85546875" style="27"/>
  </cols>
  <sheetData>
    <row r="1" spans="2:4" ht="15.75" x14ac:dyDescent="0.2">
      <c r="B1" s="21" t="s">
        <v>527</v>
      </c>
    </row>
    <row r="2" spans="2:4" x14ac:dyDescent="0.2">
      <c r="B2" s="22" t="s">
        <v>541</v>
      </c>
    </row>
    <row r="4" spans="2:4" x14ac:dyDescent="0.2">
      <c r="B4" s="28" t="s">
        <v>550</v>
      </c>
    </row>
    <row r="5" spans="2:4" x14ac:dyDescent="0.2">
      <c r="B5" s="34"/>
    </row>
    <row r="6" spans="2:4" x14ac:dyDescent="0.2">
      <c r="B6" s="28"/>
      <c r="C6" s="69" t="s">
        <v>580</v>
      </c>
    </row>
    <row r="8" spans="2:4" x14ac:dyDescent="0.2">
      <c r="C8" s="48" t="s">
        <v>564</v>
      </c>
      <c r="D8" s="40">
        <f>_xlfn.COVARIANCE.S('365RE'!I6:I272,'365RE'!H6:H272)</f>
        <v>24147721.725818869</v>
      </c>
    </row>
    <row r="9" spans="2:4" x14ac:dyDescent="0.2">
      <c r="C9" s="48" t="s">
        <v>565</v>
      </c>
      <c r="D9" s="70">
        <f>CORREL('365RE'!I6:I272,'365RE'!H6:H272)</f>
        <v>0.95108737743161964</v>
      </c>
    </row>
    <row r="25" spans="2:2" x14ac:dyDescent="0.2">
      <c r="B25" s="23"/>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Restu</dc:creator>
  <cp:lastModifiedBy>Restu</cp:lastModifiedBy>
  <dcterms:created xsi:type="dcterms:W3CDTF">2017-06-08T15:05:34Z</dcterms:created>
  <dcterms:modified xsi:type="dcterms:W3CDTF">2023-01-12T17:42:11Z</dcterms:modified>
</cp:coreProperties>
</file>