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10.xml.rels" ContentType="application/vnd.openxmlformats-package.relationships+xml"/>
  <Override PartName="/xl/worksheets/_rels/sheet2.xml.rels" ContentType="application/vnd.openxmlformats-package.relationships+xml"/>
  <Override PartName="/xl/worksheets/_rels/sheet11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13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9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9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10.xml" ContentType="application/vnd.openxmlformats-officedocument.drawing+xml"/>
  <Override PartName="/xl/drawings/_rels/drawing9.xml.rels" ContentType="application/vnd.openxmlformats-package.relationships+xml"/>
  <Override PartName="/xl/drawings/_rels/drawing1.xml.rels" ContentType="application/vnd.openxmlformats-package.relationships+xml"/>
  <Override PartName="/xl/drawings/_rels/drawing2.xml.rels" ContentType="application/vnd.openxmlformats-package.relationships+xml"/>
  <Override PartName="/xl/drawings/_rels/drawing3.xml.rels" ContentType="application/vnd.openxmlformats-package.relationships+xml"/>
  <Override PartName="/xl/drawings/_rels/drawing4.xml.rels" ContentType="application/vnd.openxmlformats-package.relationships+xml"/>
  <Override PartName="/xl/drawings/_rels/drawing5.xml.rels" ContentType="application/vnd.openxmlformats-package.relationships+xml"/>
  <Override PartName="/xl/drawings/_rels/drawing6.xml.rels" ContentType="application/vnd.openxmlformats-package.relationships+xml"/>
  <Override PartName="/xl/drawings/_rels/drawing7.xml.rels" ContentType="application/vnd.openxmlformats-package.relationships+xml"/>
  <Override PartName="/xl/drawings/_rels/drawing8.xml.rels" ContentType="application/vnd.openxmlformats-package.relationships+xml"/>
  <Override PartName="/xl/drawings/_rels/drawing10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1"/>
  </bookViews>
  <sheets>
    <sheet name="Colors" sheetId="1" state="visible" r:id="rId2"/>
    <sheet name="HA Filtration" sheetId="2" state="visible" r:id="rId3"/>
    <sheet name="Elution" sheetId="3" state="visible" r:id="rId4"/>
    <sheet name="Ultrafiltration" sheetId="4" state="visible" r:id="rId5"/>
    <sheet name="Direct Extraction" sheetId="5" state="visible" r:id="rId6"/>
    <sheet name="Vaccine" sheetId="6" state="visible" r:id="rId7"/>
    <sheet name="Concentration Factors" sheetId="7" state="visible" r:id="rId8"/>
    <sheet name="N1" sheetId="8" state="visible" r:id="rId9"/>
    <sheet name="N2" sheetId="9" state="visible" r:id="rId10"/>
    <sheet name="BCoV" sheetId="10" state="visible" r:id="rId11"/>
    <sheet name="BCoV (Requant)" sheetId="11" state="visible" r:id="rId12"/>
    <sheet name="EZ BCoV Data" sheetId="12" state="visible" r:id="rId13"/>
    <sheet name="N1 vs BCoV" sheetId="13" state="visible" r:id="rId14"/>
    <sheet name="New ddPCR Data" sheetId="14" state="visible" r:id="rId15"/>
    <sheet name="Sheet2" sheetId="15" state="visible" r:id="rId16"/>
    <sheet name="Sheet3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<sst xmlns="http://schemas.openxmlformats.org/spreadsheetml/2006/main" count="6690" uniqueCount="476">
  <si>
    <t xml:space="preserve">N1/N2 jitter plots</t>
  </si>
  <si>
    <t xml:space="preserve">x-Axis Labels</t>
  </si>
  <si>
    <t xml:space="preserve">&lt;-Repeated names should be combined</t>
  </si>
  <si>
    <t xml:space="preserve">y-Axis Label</t>
  </si>
  <si>
    <t xml:space="preserve">Copies/L Wastewater</t>
  </si>
  <si>
    <t xml:space="preserve">N1 Data</t>
  </si>
  <si>
    <t xml:space="preserve">&lt;-N1/N2 data is on the first 4 sheets after this one</t>
  </si>
  <si>
    <t xml:space="preserve">N2 Data</t>
  </si>
  <si>
    <t xml:space="preserve">BCoV Recovery Jitter Plots</t>
  </si>
  <si>
    <t xml:space="preserve">BCoV Recovery Fraction</t>
  </si>
  <si>
    <t xml:space="preserve">BCoV Data</t>
  </si>
  <si>
    <t xml:space="preserve">&lt;-If you look at sample name, de = direct exrtaction, uf = ultrafiltration, e = elution</t>
  </si>
  <si>
    <t xml:space="preserve">^--This is on the BCoV (Requant) sheet</t>
  </si>
  <si>
    <t xml:space="preserve">HA Filtration</t>
  </si>
  <si>
    <t xml:space="preserve">Facility</t>
  </si>
  <si>
    <t xml:space="preserve">WWTP</t>
  </si>
  <si>
    <t xml:space="preserve">Date</t>
  </si>
  <si>
    <t xml:space="preserve">Lab</t>
  </si>
  <si>
    <t xml:space="preserve">Target</t>
  </si>
  <si>
    <t xml:space="preserve">Original Sample Volume</t>
  </si>
  <si>
    <t xml:space="preserve">Volume Filtered</t>
  </si>
  <si>
    <t xml:space="preserve">Ct</t>
  </si>
  <si>
    <t xml:space="preserve">Copies/ul RNA</t>
  </si>
  <si>
    <t xml:space="preserve">Copies/L WW</t>
  </si>
  <si>
    <t xml:space="preserve">Copies/20 uL Rxn</t>
  </si>
  <si>
    <t xml:space="preserve">Copies/20 uL Rxn - Requant</t>
  </si>
  <si>
    <t xml:space="preserve">Detection_Limit</t>
  </si>
  <si>
    <t xml:space="preserve">Sample_Type</t>
  </si>
  <si>
    <t xml:space="preserve">Spiked-in Copies/l WW</t>
  </si>
  <si>
    <t xml:space="preserve">Recovery fraction</t>
  </si>
  <si>
    <t xml:space="preserve">WWTP_ID</t>
  </si>
  <si>
    <t xml:space="preserve">Tube_ID</t>
  </si>
  <si>
    <t xml:space="preserve">Comments</t>
  </si>
  <si>
    <t xml:space="preserve">69th Street</t>
  </si>
  <si>
    <t xml:space="preserve">R</t>
  </si>
  <si>
    <t xml:space="preserve">BCoV_M</t>
  </si>
  <si>
    <t xml:space="preserve">831.69-1</t>
  </si>
  <si>
    <t xml:space="preserve">831 I1</t>
  </si>
  <si>
    <t xml:space="preserve">831.69-2</t>
  </si>
  <si>
    <t xml:space="preserve">831 I2</t>
  </si>
  <si>
    <t xml:space="preserve">Keegans Bayou</t>
  </si>
  <si>
    <t xml:space="preserve">KB</t>
  </si>
  <si>
    <t xml:space="preserve">831.KB-1</t>
  </si>
  <si>
    <t xml:space="preserve">831 N1</t>
  </si>
  <si>
    <t xml:space="preserve">831.KB-2</t>
  </si>
  <si>
    <t xml:space="preserve">831 N2</t>
  </si>
  <si>
    <t xml:space="preserve">Greenridge</t>
  </si>
  <si>
    <t xml:space="preserve">GR</t>
  </si>
  <si>
    <t xml:space="preserve">831.GR-1</t>
  </si>
  <si>
    <t xml:space="preserve">831 O1</t>
  </si>
  <si>
    <t xml:space="preserve">831.GR-2</t>
  </si>
  <si>
    <t xml:space="preserve">831 O2</t>
  </si>
  <si>
    <t xml:space="preserve">Cedar Bayou</t>
  </si>
  <si>
    <t xml:space="preserve">CD</t>
  </si>
  <si>
    <t xml:space="preserve">831.CD-1</t>
  </si>
  <si>
    <t xml:space="preserve">901 B1</t>
  </si>
  <si>
    <t xml:space="preserve">831.CD-2</t>
  </si>
  <si>
    <t xml:space="preserve">901 B2</t>
  </si>
  <si>
    <t xml:space="preserve">Clinton Park</t>
  </si>
  <si>
    <t xml:space="preserve">CP</t>
  </si>
  <si>
    <t xml:space="preserve">831.CP-1</t>
  </si>
  <si>
    <t xml:space="preserve">901 E1</t>
  </si>
  <si>
    <t xml:space="preserve">831.CP-2</t>
  </si>
  <si>
    <t xml:space="preserve">901 E2</t>
  </si>
  <si>
    <t xml:space="preserve">Tidwell Timbers</t>
  </si>
  <si>
    <t xml:space="preserve">TT</t>
  </si>
  <si>
    <t xml:space="preserve">831.TT-1</t>
  </si>
  <si>
    <t xml:space="preserve">901 P1</t>
  </si>
  <si>
    <t xml:space="preserve">831.TT-2</t>
  </si>
  <si>
    <t xml:space="preserve">901 P2</t>
  </si>
  <si>
    <t xml:space="preserve">Park Ten</t>
  </si>
  <si>
    <t xml:space="preserve">PT</t>
  </si>
  <si>
    <t xml:space="preserve">831.PT-1</t>
  </si>
  <si>
    <t xml:space="preserve">901 Q1</t>
  </si>
  <si>
    <t xml:space="preserve">831.PT-2</t>
  </si>
  <si>
    <t xml:space="preserve">901 Q2</t>
  </si>
  <si>
    <t xml:space="preserve">Northeast</t>
  </si>
  <si>
    <t xml:space="preserve">NE</t>
  </si>
  <si>
    <t xml:space="preserve">831.NE-1</t>
  </si>
  <si>
    <t xml:space="preserve">901 S1</t>
  </si>
  <si>
    <t xml:space="preserve">831.NE-2</t>
  </si>
  <si>
    <t xml:space="preserve">901 S2</t>
  </si>
  <si>
    <t xml:space="preserve">N1</t>
  </si>
  <si>
    <t xml:space="preserve">N2</t>
  </si>
  <si>
    <t xml:space="preserve">Well</t>
  </si>
  <si>
    <t xml:space="preserve">ExptType</t>
  </si>
  <si>
    <t xml:space="preserve">Experiment</t>
  </si>
  <si>
    <t xml:space="preserve">Sample</t>
  </si>
  <si>
    <t xml:space="preserve">TargetType</t>
  </si>
  <si>
    <t xml:space="preserve">Status</t>
  </si>
  <si>
    <t xml:space="preserve">Concentration</t>
  </si>
  <si>
    <t xml:space="preserve">Supermix</t>
  </si>
  <si>
    <t xml:space="preserve">CopiesPer20uLWell</t>
  </si>
  <si>
    <t xml:space="preserve">Copies/uL RNA Template</t>
  </si>
  <si>
    <t xml:space="preserve">CopiesPer20uLWell - Requant</t>
  </si>
  <si>
    <t xml:space="preserve">Baylor Copies/L WW</t>
  </si>
  <si>
    <t xml:space="preserve">TotalConfMax</t>
  </si>
  <si>
    <t xml:space="preserve">TotalConfMin</t>
  </si>
  <si>
    <t xml:space="preserve">PoissonConfMax</t>
  </si>
  <si>
    <t xml:space="preserve">PoissonConfMin</t>
  </si>
  <si>
    <t xml:space="preserve">Positives</t>
  </si>
  <si>
    <t xml:space="preserve">Negatives</t>
  </si>
  <si>
    <t xml:space="preserve">Ch1+Ch2+</t>
  </si>
  <si>
    <t xml:space="preserve">Ch1+Ch2-</t>
  </si>
  <si>
    <t xml:space="preserve">Ch1-Ch2+</t>
  </si>
  <si>
    <t xml:space="preserve">Ch1-Ch2-</t>
  </si>
  <si>
    <t xml:space="preserve">Linkage</t>
  </si>
  <si>
    <t xml:space="preserve">AcceptedDroplets</t>
  </si>
  <si>
    <t xml:space="preserve">CNV</t>
  </si>
  <si>
    <t xml:space="preserve">TotalCNVMax</t>
  </si>
  <si>
    <t xml:space="preserve">TotalCNVMin</t>
  </si>
  <si>
    <t xml:space="preserve">PoissonCNVMax</t>
  </si>
  <si>
    <t xml:space="preserve">PoissonCNVMin</t>
  </si>
  <si>
    <t xml:space="preserve">ReferenceCopies</t>
  </si>
  <si>
    <t xml:space="preserve">UnknownCopies</t>
  </si>
  <si>
    <t xml:space="preserve">Ratio</t>
  </si>
  <si>
    <t xml:space="preserve">TotalRatioMax</t>
  </si>
  <si>
    <t xml:space="preserve">TotalRatioMin</t>
  </si>
  <si>
    <t xml:space="preserve">PoissonRatioMax</t>
  </si>
  <si>
    <t xml:space="preserve">PoissonRatioMin</t>
  </si>
  <si>
    <t xml:space="preserve">FractionalAbundance</t>
  </si>
  <si>
    <t xml:space="preserve">TotalFractionalAbundanceMax</t>
  </si>
  <si>
    <t xml:space="preserve">TotalFractionalAbundanceMin</t>
  </si>
  <si>
    <t xml:space="preserve">PoissonFractionalAbundanceMax</t>
  </si>
  <si>
    <t xml:space="preserve">PoissonFractionalAbundanceMin</t>
  </si>
  <si>
    <t xml:space="preserve">ReferenceAssayNumber</t>
  </si>
  <si>
    <t xml:space="preserve">TargetAssayNumber</t>
  </si>
  <si>
    <t xml:space="preserve">Threshold</t>
  </si>
  <si>
    <t xml:space="preserve">MeanAmplitudeofPositives</t>
  </si>
  <si>
    <t xml:space="preserve">MeanAmplitudeofNegatives</t>
  </si>
  <si>
    <t xml:space="preserve">MeanAmplitudeTotal</t>
  </si>
  <si>
    <t xml:space="preserve">ExperimentComments</t>
  </si>
  <si>
    <t xml:space="preserve">MergedWells</t>
  </si>
  <si>
    <t xml:space="preserve">TotalConfMax68</t>
  </si>
  <si>
    <t xml:space="preserve">TotalConfMin68</t>
  </si>
  <si>
    <t xml:space="preserve">PoissonConfMax68</t>
  </si>
  <si>
    <t xml:space="preserve">PoissonConfMin68</t>
  </si>
  <si>
    <t xml:space="preserve">TotalCNVMax68</t>
  </si>
  <si>
    <t xml:space="preserve">TotalCNVMin68</t>
  </si>
  <si>
    <t xml:space="preserve">PoissonCNVMax68</t>
  </si>
  <si>
    <t xml:space="preserve">PoissonCNVMin68</t>
  </si>
  <si>
    <t xml:space="preserve">TotalRatioMax68</t>
  </si>
  <si>
    <t xml:space="preserve">TotalRatioMin68</t>
  </si>
  <si>
    <t xml:space="preserve">PoissonRatioMax68</t>
  </si>
  <si>
    <t xml:space="preserve">PoissonRatioMin68</t>
  </si>
  <si>
    <t xml:space="preserve">TotalFractionalAbundanceMax68</t>
  </si>
  <si>
    <t xml:space="preserve">TotalFractionalAbundanceMin68</t>
  </si>
  <si>
    <t xml:space="preserve">PoissonFractionalAbundanceMax68</t>
  </si>
  <si>
    <t xml:space="preserve">PoissonFractionalAbundanceMin68</t>
  </si>
  <si>
    <t xml:space="preserve">A01</t>
  </si>
  <si>
    <t xml:space="preserve">Rare Event Detection</t>
  </si>
  <si>
    <t xml:space="preserve">RED</t>
  </si>
  <si>
    <t xml:space="preserve">Sample x</t>
  </si>
  <si>
    <t xml:space="preserve">Ch2Unknown</t>
  </si>
  <si>
    <t xml:space="preserve">Manual</t>
  </si>
  <si>
    <t xml:space="preserve">One-Step RT-ddPCR Kit for Probes</t>
  </si>
  <si>
    <t xml:space="preserve">Rare Event Detection Experiment</t>
  </si>
  <si>
    <t xml:space="preserve">A02</t>
  </si>
  <si>
    <t xml:space="preserve">A03</t>
  </si>
  <si>
    <t xml:space="preserve">B01</t>
  </si>
  <si>
    <t xml:space="preserve">B02</t>
  </si>
  <si>
    <t xml:space="preserve">B03</t>
  </si>
  <si>
    <t xml:space="preserve">C01</t>
  </si>
  <si>
    <t xml:space="preserve">C02</t>
  </si>
  <si>
    <t xml:space="preserve">C03</t>
  </si>
  <si>
    <t xml:space="preserve">D01</t>
  </si>
  <si>
    <t xml:space="preserve">D02</t>
  </si>
  <si>
    <t xml:space="preserve">D03</t>
  </si>
  <si>
    <t xml:space="preserve">E01</t>
  </si>
  <si>
    <t xml:space="preserve">E02</t>
  </si>
  <si>
    <t xml:space="preserve">E03</t>
  </si>
  <si>
    <t xml:space="preserve">F01</t>
  </si>
  <si>
    <t xml:space="preserve">F02</t>
  </si>
  <si>
    <t xml:space="preserve">F03</t>
  </si>
  <si>
    <t xml:space="preserve">G01</t>
  </si>
  <si>
    <t xml:space="preserve">G02</t>
  </si>
  <si>
    <t xml:space="preserve">G03</t>
  </si>
  <si>
    <t xml:space="preserve">H01</t>
  </si>
  <si>
    <t xml:space="preserve">H02</t>
  </si>
  <si>
    <t xml:space="preserve">H03</t>
  </si>
  <si>
    <t xml:space="preserve">Ch1Unknown</t>
  </si>
  <si>
    <t xml:space="preserve">A07</t>
  </si>
  <si>
    <t xml:space="preserve">A08</t>
  </si>
  <si>
    <t xml:space="preserve">A09</t>
  </si>
  <si>
    <t xml:space="preserve">B07</t>
  </si>
  <si>
    <t xml:space="preserve">B08</t>
  </si>
  <si>
    <t xml:space="preserve">B09</t>
  </si>
  <si>
    <t xml:space="preserve">C07</t>
  </si>
  <si>
    <t xml:space="preserve">C08</t>
  </si>
  <si>
    <t xml:space="preserve">C09</t>
  </si>
  <si>
    <t xml:space="preserve">D07</t>
  </si>
  <si>
    <t xml:space="preserve">D08</t>
  </si>
  <si>
    <t xml:space="preserve">D09</t>
  </si>
  <si>
    <t xml:space="preserve">E07</t>
  </si>
  <si>
    <t xml:space="preserve">E08</t>
  </si>
  <si>
    <t xml:space="preserve">E09</t>
  </si>
  <si>
    <t xml:space="preserve">F07</t>
  </si>
  <si>
    <t xml:space="preserve">F08</t>
  </si>
  <si>
    <t xml:space="preserve">F09</t>
  </si>
  <si>
    <t xml:space="preserve">G07</t>
  </si>
  <si>
    <t xml:space="preserve">G08</t>
  </si>
  <si>
    <t xml:space="preserve">G09</t>
  </si>
  <si>
    <t xml:space="preserve">DI</t>
  </si>
  <si>
    <t xml:space="preserve">H07</t>
  </si>
  <si>
    <t xml:space="preserve">H08</t>
  </si>
  <si>
    <t xml:space="preserve">H09</t>
  </si>
  <si>
    <t xml:space="preserve">A04</t>
  </si>
  <si>
    <t xml:space="preserve">A05</t>
  </si>
  <si>
    <t xml:space="preserve">A06</t>
  </si>
  <si>
    <t xml:space="preserve">B04</t>
  </si>
  <si>
    <t xml:space="preserve">B05</t>
  </si>
  <si>
    <t xml:space="preserve">B06</t>
  </si>
  <si>
    <t xml:space="preserve">C04</t>
  </si>
  <si>
    <t xml:space="preserve">C05</t>
  </si>
  <si>
    <t xml:space="preserve">C06</t>
  </si>
  <si>
    <t xml:space="preserve">D04</t>
  </si>
  <si>
    <t xml:space="preserve">D05</t>
  </si>
  <si>
    <t xml:space="preserve">D06</t>
  </si>
  <si>
    <t xml:space="preserve">E04</t>
  </si>
  <si>
    <t xml:space="preserve">CHECK</t>
  </si>
  <si>
    <t xml:space="preserve">No Call</t>
  </si>
  <si>
    <t xml:space="preserve">E05</t>
  </si>
  <si>
    <t xml:space="preserve">OK</t>
  </si>
  <si>
    <t xml:space="preserve">E06</t>
  </si>
  <si>
    <t xml:space="preserve">F04</t>
  </si>
  <si>
    <t xml:space="preserve">F05</t>
  </si>
  <si>
    <t xml:space="preserve">F06</t>
  </si>
  <si>
    <t xml:space="preserve">G04</t>
  </si>
  <si>
    <t xml:space="preserve">G05</t>
  </si>
  <si>
    <t xml:space="preserve">G06</t>
  </si>
  <si>
    <t xml:space="preserve">H04</t>
  </si>
  <si>
    <t xml:space="preserve">H05</t>
  </si>
  <si>
    <t xml:space="preserve">H06</t>
  </si>
  <si>
    <t xml:space="preserve">Target Name</t>
  </si>
  <si>
    <t xml:space="preserve">Copies/l WW</t>
  </si>
  <si>
    <t xml:space="preserve">Vaccine/S31</t>
  </si>
  <si>
    <t xml:space="preserve">S31</t>
  </si>
  <si>
    <t xml:space="preserve">Vaccine.S31-1</t>
  </si>
  <si>
    <t xml:space="preserve">Vaccine S311</t>
  </si>
  <si>
    <t xml:space="preserve">Vaccine.S31-2</t>
  </si>
  <si>
    <t xml:space="preserve">Vaccine S312</t>
  </si>
  <si>
    <t xml:space="preserve">Average Copies/ul RNA</t>
  </si>
  <si>
    <t xml:space="preserve">Copies/ul Stock</t>
  </si>
  <si>
    <t xml:space="preserve">Vaccine</t>
  </si>
  <si>
    <t xml:space="preserve">ddPCR Initial RXN Volume</t>
  </si>
  <si>
    <t xml:space="preserve">uL</t>
  </si>
  <si>
    <t xml:space="preserve">Concentration Factor</t>
  </si>
  <si>
    <t xml:space="preserve">Template Volume</t>
  </si>
  <si>
    <t xml:space="preserve">Starting Volume:</t>
  </si>
  <si>
    <t xml:space="preserve">ul</t>
  </si>
  <si>
    <t xml:space="preserve">ddPCR Actual RXN</t>
  </si>
  <si>
    <t xml:space="preserve">Elution Volume:</t>
  </si>
  <si>
    <t xml:space="preserve">Actual Template</t>
  </si>
  <si>
    <t xml:space="preserve">Total:</t>
  </si>
  <si>
    <t xml:space="preserve">ml</t>
  </si>
  <si>
    <t xml:space="preserve">CTAB Added:</t>
  </si>
  <si>
    <t xml:space="preserve">Proteinase K Added:</t>
  </si>
  <si>
    <t xml:space="preserve">Added to Maxwell:</t>
  </si>
  <si>
    <t xml:space="preserve">HA Filtration w/ Elution</t>
  </si>
  <si>
    <t xml:space="preserve">NaOH Eluent:</t>
  </si>
  <si>
    <t xml:space="preserve">Eluent Volume:</t>
  </si>
  <si>
    <t xml:space="preserve">Ultrafiltration</t>
  </si>
  <si>
    <t xml:space="preserve">Starting Volume: </t>
  </si>
  <si>
    <t xml:space="preserve">Concentrate:</t>
  </si>
  <si>
    <t xml:space="preserve">Direct Extraction</t>
  </si>
  <si>
    <t xml:space="preserve">Average</t>
  </si>
  <si>
    <t xml:space="preserve">Standard Deviation</t>
  </si>
  <si>
    <t xml:space="preserve">Non-Detects</t>
  </si>
  <si>
    <t xml:space="preserve">-</t>
  </si>
  <si>
    <t xml:space="preserve">Well Position</t>
  </si>
  <si>
    <t xml:space="preserve">CT</t>
  </si>
  <si>
    <t xml:space="preserve">Sample_name</t>
  </si>
  <si>
    <t xml:space="preserve">assay_variable</t>
  </si>
  <si>
    <t xml:space="preserve">Tube ID</t>
  </si>
  <si>
    <t xml:space="preserve">biological_replicates</t>
  </si>
  <si>
    <t xml:space="preserve">Copy #</t>
  </si>
  <si>
    <t xml:space="preserve">Average Copies/uL RNA</t>
  </si>
  <si>
    <t xml:space="preserve">A4</t>
  </si>
  <si>
    <t xml:space="preserve">de831</t>
  </si>
  <si>
    <t xml:space="preserve">I</t>
  </si>
  <si>
    <t xml:space="preserve">I.1</t>
  </si>
  <si>
    <t xml:space="preserve">Concentration Factors</t>
  </si>
  <si>
    <t xml:space="preserve">A10</t>
  </si>
  <si>
    <t xml:space="preserve">Std</t>
  </si>
  <si>
    <t xml:space="preserve">A5</t>
  </si>
  <si>
    <t xml:space="preserve">I.2</t>
  </si>
  <si>
    <t xml:space="preserve">A11</t>
  </si>
  <si>
    <t xml:space="preserve">A6</t>
  </si>
  <si>
    <t xml:space="preserve">I.3</t>
  </si>
  <si>
    <t xml:space="preserve">A12</t>
  </si>
  <si>
    <t xml:space="preserve">FAM</t>
  </si>
  <si>
    <t xml:space="preserve">B4</t>
  </si>
  <si>
    <t xml:space="preserve">N</t>
  </si>
  <si>
    <t xml:space="preserve">N.1</t>
  </si>
  <si>
    <t xml:space="preserve">B10</t>
  </si>
  <si>
    <t xml:space="preserve">B5</t>
  </si>
  <si>
    <t xml:space="preserve">N.2</t>
  </si>
  <si>
    <t xml:space="preserve">B12</t>
  </si>
  <si>
    <t xml:space="preserve">B6</t>
  </si>
  <si>
    <t xml:space="preserve">N.3</t>
  </si>
  <si>
    <t xml:space="preserve">C10</t>
  </si>
  <si>
    <t xml:space="preserve">C4</t>
  </si>
  <si>
    <t xml:space="preserve">O</t>
  </si>
  <si>
    <t xml:space="preserve">O.1</t>
  </si>
  <si>
    <t xml:space="preserve">C11</t>
  </si>
  <si>
    <t xml:space="preserve">C5</t>
  </si>
  <si>
    <t xml:space="preserve">O.2</t>
  </si>
  <si>
    <t xml:space="preserve">C12</t>
  </si>
  <si>
    <t xml:space="preserve">C6</t>
  </si>
  <si>
    <t xml:space="preserve">O.3</t>
  </si>
  <si>
    <t xml:space="preserve">D10</t>
  </si>
  <si>
    <t xml:space="preserve">D4</t>
  </si>
  <si>
    <t xml:space="preserve">de901</t>
  </si>
  <si>
    <t xml:space="preserve">B</t>
  </si>
  <si>
    <t xml:space="preserve">B.1</t>
  </si>
  <si>
    <t xml:space="preserve">D11</t>
  </si>
  <si>
    <t xml:space="preserve">D5</t>
  </si>
  <si>
    <t xml:space="preserve">B.2</t>
  </si>
  <si>
    <t xml:space="preserve">D12</t>
  </si>
  <si>
    <t xml:space="preserve">F/V</t>
  </si>
  <si>
    <t xml:space="preserve">D6</t>
  </si>
  <si>
    <t xml:space="preserve">B.3</t>
  </si>
  <si>
    <t xml:space="preserve">Average (copies/L WW)</t>
  </si>
  <si>
    <t xml:space="preserve">Spike Concentration (copies/L WW)</t>
  </si>
  <si>
    <t xml:space="preserve">Recovery Fraction</t>
  </si>
  <si>
    <t xml:space="preserve">BCoV_M-VIC</t>
  </si>
  <si>
    <t xml:space="preserve">E4</t>
  </si>
  <si>
    <t xml:space="preserve">E</t>
  </si>
  <si>
    <t xml:space="preserve">E.1</t>
  </si>
  <si>
    <t xml:space="preserve">E10</t>
  </si>
  <si>
    <t xml:space="preserve">E5</t>
  </si>
  <si>
    <t xml:space="preserve">E.2</t>
  </si>
  <si>
    <t xml:space="preserve">E11</t>
  </si>
  <si>
    <t xml:space="preserve">E6</t>
  </si>
  <si>
    <t xml:space="preserve">E.3</t>
  </si>
  <si>
    <t xml:space="preserve">E12</t>
  </si>
  <si>
    <t xml:space="preserve">F4</t>
  </si>
  <si>
    <t xml:space="preserve">P</t>
  </si>
  <si>
    <t xml:space="preserve">P.1</t>
  </si>
  <si>
    <t xml:space="preserve">F5</t>
  </si>
  <si>
    <t xml:space="preserve">P.2</t>
  </si>
  <si>
    <t xml:space="preserve">F10</t>
  </si>
  <si>
    <t xml:space="preserve">NTC</t>
  </si>
  <si>
    <t xml:space="preserve">F6</t>
  </si>
  <si>
    <t xml:space="preserve">P.3</t>
  </si>
  <si>
    <t xml:space="preserve">F11</t>
  </si>
  <si>
    <t xml:space="preserve">G4</t>
  </si>
  <si>
    <t xml:space="preserve">S</t>
  </si>
  <si>
    <t xml:space="preserve">S.1</t>
  </si>
  <si>
    <t xml:space="preserve">F12</t>
  </si>
  <si>
    <t xml:space="preserve">G5</t>
  </si>
  <si>
    <t xml:space="preserve">S.2</t>
  </si>
  <si>
    <t xml:space="preserve">G6</t>
  </si>
  <si>
    <t xml:space="preserve">S.3</t>
  </si>
  <si>
    <t xml:space="preserve">G10</t>
  </si>
  <si>
    <t xml:space="preserve">A1</t>
  </si>
  <si>
    <t xml:space="preserve">e831</t>
  </si>
  <si>
    <t xml:space="preserve">G11</t>
  </si>
  <si>
    <t xml:space="preserve">A2</t>
  </si>
  <si>
    <t xml:space="preserve">G12</t>
  </si>
  <si>
    <t xml:space="preserve">A3</t>
  </si>
  <si>
    <t xml:space="preserve">Volume (mL)</t>
  </si>
  <si>
    <t xml:space="preserve">H10</t>
  </si>
  <si>
    <t xml:space="preserve">B1</t>
  </si>
  <si>
    <t xml:space="preserve">H12</t>
  </si>
  <si>
    <t xml:space="preserve">B2</t>
  </si>
  <si>
    <t xml:space="preserve">B3</t>
  </si>
  <si>
    <t xml:space="preserve">C1</t>
  </si>
  <si>
    <t xml:space="preserve">C2</t>
  </si>
  <si>
    <t xml:space="preserve">C3</t>
  </si>
  <si>
    <t xml:space="preserve">D1</t>
  </si>
  <si>
    <t xml:space="preserve">e901</t>
  </si>
  <si>
    <t xml:space="preserve">D2</t>
  </si>
  <si>
    <t xml:space="preserve">D3</t>
  </si>
  <si>
    <t xml:space="preserve">E1</t>
  </si>
  <si>
    <t xml:space="preserve">E2</t>
  </si>
  <si>
    <t xml:space="preserve">E3</t>
  </si>
  <si>
    <t xml:space="preserve">F1</t>
  </si>
  <si>
    <t xml:space="preserve">F2</t>
  </si>
  <si>
    <t xml:space="preserve">F3</t>
  </si>
  <si>
    <t xml:space="preserve">G1</t>
  </si>
  <si>
    <t xml:space="preserve">Q</t>
  </si>
  <si>
    <t xml:space="preserve">Q.1</t>
  </si>
  <si>
    <t xml:space="preserve">G2</t>
  </si>
  <si>
    <t xml:space="preserve">Q.2</t>
  </si>
  <si>
    <t xml:space="preserve">G3</t>
  </si>
  <si>
    <t xml:space="preserve">Q.3</t>
  </si>
  <si>
    <t xml:space="preserve">H1</t>
  </si>
  <si>
    <t xml:space="preserve">H2</t>
  </si>
  <si>
    <t xml:space="preserve">H3</t>
  </si>
  <si>
    <t xml:space="preserve">A7</t>
  </si>
  <si>
    <t xml:space="preserve">uf831</t>
  </si>
  <si>
    <t xml:space="preserve">A8</t>
  </si>
  <si>
    <t xml:space="preserve">A9</t>
  </si>
  <si>
    <t xml:space="preserve">B7</t>
  </si>
  <si>
    <t xml:space="preserve">B8</t>
  </si>
  <si>
    <t xml:space="preserve">B9</t>
  </si>
  <si>
    <t xml:space="preserve">C7</t>
  </si>
  <si>
    <t xml:space="preserve">C8</t>
  </si>
  <si>
    <t xml:space="preserve">C9</t>
  </si>
  <si>
    <t xml:space="preserve">D7</t>
  </si>
  <si>
    <t xml:space="preserve">uf901</t>
  </si>
  <si>
    <t xml:space="preserve">D8</t>
  </si>
  <si>
    <t xml:space="preserve">D9</t>
  </si>
  <si>
    <t xml:space="preserve">E7</t>
  </si>
  <si>
    <t xml:space="preserve">E8</t>
  </si>
  <si>
    <t xml:space="preserve">E9</t>
  </si>
  <si>
    <t xml:space="preserve">F7</t>
  </si>
  <si>
    <t xml:space="preserve">F8</t>
  </si>
  <si>
    <t xml:space="preserve">F9</t>
  </si>
  <si>
    <t xml:space="preserve">G7</t>
  </si>
  <si>
    <t xml:space="preserve">G8</t>
  </si>
  <si>
    <t xml:space="preserve">G9</t>
  </si>
  <si>
    <t xml:space="preserve">Percentage_recovered</t>
  </si>
  <si>
    <t xml:space="preserve">Vaccine:</t>
  </si>
  <si>
    <t xml:space="preserve">copies/ul RNA</t>
  </si>
  <si>
    <t xml:space="preserve">copies/ul Stock</t>
  </si>
  <si>
    <t xml:space="preserve">Sb31</t>
  </si>
  <si>
    <t xml:space="preserve">Sb31.1</t>
  </si>
  <si>
    <t xml:space="preserve">Sb31.3</t>
  </si>
  <si>
    <t xml:space="preserve">Sb31.4</t>
  </si>
  <si>
    <t xml:space="preserve">Sb31.5</t>
  </si>
  <si>
    <t xml:space="preserve">Sb31.6</t>
  </si>
  <si>
    <t xml:space="preserve">Zach Copies/L WW</t>
  </si>
  <si>
    <t xml:space="preserve">Expected</t>
  </si>
  <si>
    <t xml:space="preserve">Fraction_recovered</t>
  </si>
  <si>
    <t xml:space="preserve">Concentration method</t>
  </si>
  <si>
    <t xml:space="preserve">Elution</t>
  </si>
  <si>
    <t xml:space="preserve">BCoV</t>
  </si>
  <si>
    <t xml:space="preserve">N1_multiplex</t>
  </si>
  <si>
    <t xml:space="preserve">N2_multiplex</t>
  </si>
  <si>
    <t xml:space="preserve">E908</t>
  </si>
  <si>
    <t xml:space="preserve">FB</t>
  </si>
  <si>
    <t xml:space="preserve">FB.2</t>
  </si>
  <si>
    <t xml:space="preserve">H11</t>
  </si>
  <si>
    <t xml:space="preserve">H9</t>
  </si>
  <si>
    <t xml:space="preserve">DB</t>
  </si>
  <si>
    <t xml:space="preserve">DB.1</t>
  </si>
  <si>
    <t xml:space="preserve">H7</t>
  </si>
  <si>
    <t xml:space="preserve">DBG</t>
  </si>
  <si>
    <t xml:space="preserve">DBG.2</t>
  </si>
  <si>
    <t xml:space="preserve">H8</t>
  </si>
  <si>
    <t xml:space="preserve">DB.2</t>
  </si>
  <si>
    <t xml:space="preserve">FB.1</t>
  </si>
  <si>
    <t xml:space="preserve">DBG.1</t>
  </si>
  <si>
    <t xml:space="preserve">H4</t>
  </si>
  <si>
    <t xml:space="preserve">DM</t>
  </si>
  <si>
    <t xml:space="preserve">DM.2</t>
  </si>
  <si>
    <t xml:space="preserve">D</t>
  </si>
  <si>
    <t xml:space="preserve">D.2</t>
  </si>
  <si>
    <t xml:space="preserve">D.1</t>
  </si>
  <si>
    <t xml:space="preserve">DM.1</t>
  </si>
  <si>
    <t xml:space="preserve">DA</t>
  </si>
  <si>
    <t xml:space="preserve">DA.2</t>
  </si>
  <si>
    <t xml:space="preserve">DA.1</t>
  </si>
  <si>
    <t xml:space="preserve">FA</t>
  </si>
  <si>
    <t xml:space="preserve">FA.2</t>
  </si>
  <si>
    <t xml:space="preserve">E915</t>
  </si>
  <si>
    <t xml:space="preserve">J</t>
  </si>
  <si>
    <t xml:space="preserve">J.2</t>
  </si>
  <si>
    <t xml:space="preserve">H6</t>
  </si>
  <si>
    <t xml:space="preserve">J.3</t>
  </si>
  <si>
    <t xml:space="preserve">H5</t>
  </si>
  <si>
    <t xml:space="preserve">J.1</t>
  </si>
  <si>
    <t xml:space="preserve">F</t>
  </si>
  <si>
    <t xml:space="preserve">F.2</t>
  </si>
  <si>
    <t xml:space="preserve">B11</t>
  </si>
  <si>
    <t xml:space="preserve">E914</t>
  </si>
  <si>
    <t xml:space="preserve">F.1</t>
  </si>
  <si>
    <t xml:space="preserve">FM</t>
  </si>
  <si>
    <t xml:space="preserve">FM.3</t>
  </si>
  <si>
    <t xml:space="preserve">FM.2</t>
  </si>
  <si>
    <t xml:space="preserve">FA.1</t>
  </si>
  <si>
    <t xml:space="preserve">DI.1</t>
  </si>
  <si>
    <t xml:space="preserve">DI.2</t>
  </si>
  <si>
    <t xml:space="preserve">DI.3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</si>
</sst>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809]DD/MM/YYYY"/>
    <numFmt numFmtId="166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14"/>
      <color rgb="FF595959"/>
      <name val="Calibri"/>
      <family val="2"/>
    </font>
    <font>
      <sz val="10"/>
      <name val="Arial"/>
      <family val="2"/>
    </font>
    <font>
      <sz val="9"/>
      <color rgb="FF595959"/>
      <name val="Calibri"/>
      <family val="2"/>
    </font>
    <font>
      <sz val="8"/>
      <color rgb="FF000000"/>
      <name val="Arial"/>
      <family val="0"/>
      <charset val="1"/>
    </font>
    <font>
      <sz val="10"/>
      <color rgb="FF595959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2D050"/>
        <bgColor rgb="FF70AD47"/>
      </patternFill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EAEAEA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5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3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6" fontId="9" fillId="4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AEAE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9D9D9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000"/>
      <rgbColor rgb="FFFF9900"/>
      <rgbColor rgb="FFED7D31"/>
      <rgbColor rgb="FF595959"/>
      <rgbColor rgb="FFA5A5A5"/>
      <rgbColor rgb="FF003366"/>
      <rgbColor rgb="FF70AD47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2"/>
            <c:backward val="0"/>
            <c:dispRSqr val="1"/>
            <c:dispEq val="1"/>
          </c:trendline>
          <c:xVal>
            <c:numRef>
              <c:f>'HA Filtration'!$K$19:$K$30</c:f>
              <c:numCache>
                <c:formatCode>General</c:formatCode>
                <c:ptCount val="12"/>
                <c:pt idx="0">
                  <c:v>68</c:v>
                </c:pt>
                <c:pt idx="1">
                  <c:v>88</c:v>
                </c:pt>
                <c:pt idx="2">
                  <c:v>62</c:v>
                </c:pt>
                <c:pt idx="3">
                  <c:v>98</c:v>
                </c:pt>
                <c:pt idx="4">
                  <c:v>266</c:v>
                </c:pt>
                <c:pt idx="5">
                  <c:v>208</c:v>
                </c:pt>
                <c:pt idx="6">
                  <c:v>0</c:v>
                </c:pt>
                <c:pt idx="7">
                  <c:v>0</c:v>
                </c:pt>
                <c:pt idx="8">
                  <c:v>52</c:v>
                </c:pt>
                <c:pt idx="9">
                  <c:v>106</c:v>
                </c:pt>
                <c:pt idx="10">
                  <c:v>42</c:v>
                </c:pt>
                <c:pt idx="11">
                  <c:v>4</c:v>
                </c:pt>
              </c:numCache>
            </c:numRef>
          </c:xVal>
          <c:yVal>
            <c:numRef>
              <c:f>'HA Filtration'!$L$19:$L$30</c:f>
              <c:numCache>
                <c:formatCode>General</c:formatCode>
                <c:ptCount val="12"/>
                <c:pt idx="0">
                  <c:v>44</c:v>
                </c:pt>
                <c:pt idx="1">
                  <c:v>66</c:v>
                </c:pt>
                <c:pt idx="2">
                  <c:v>68</c:v>
                </c:pt>
                <c:pt idx="3">
                  <c:v>78</c:v>
                </c:pt>
                <c:pt idx="4">
                  <c:v>140</c:v>
                </c:pt>
                <c:pt idx="5">
                  <c:v>156</c:v>
                </c:pt>
                <c:pt idx="6">
                  <c:v>3.8</c:v>
                </c:pt>
                <c:pt idx="7">
                  <c:v>1.6</c:v>
                </c:pt>
                <c:pt idx="8">
                  <c:v>20</c:v>
                </c:pt>
                <c:pt idx="9">
                  <c:v>84</c:v>
                </c:pt>
                <c:pt idx="10">
                  <c:v>58</c:v>
                </c:pt>
                <c:pt idx="11">
                  <c:v>40</c:v>
                </c:pt>
              </c:numCache>
            </c:numRef>
          </c:yVal>
          <c:smooth val="0"/>
        </c:ser>
        <c:axId val="31982386"/>
        <c:axId val="25974917"/>
      </c:scatterChart>
      <c:valAx>
        <c:axId val="3198238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5974917"/>
        <c:crosses val="autoZero"/>
        <c:crossBetween val="midCat"/>
      </c:valAx>
      <c:valAx>
        <c:axId val="2597491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198238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2"/>
            <c:backward val="0"/>
            <c:dispRSqr val="1"/>
            <c:dispEq val="1"/>
          </c:trendline>
          <c:xVal>
            <c:numRef>
              <c:f>'HA Filtration'!$K$35:$K$46</c:f>
              <c:numCache>
                <c:formatCode>General</c:formatCode>
                <c:ptCount val="12"/>
                <c:pt idx="0">
                  <c:v>76</c:v>
                </c:pt>
                <c:pt idx="1">
                  <c:v>94</c:v>
                </c:pt>
                <c:pt idx="2">
                  <c:v>58</c:v>
                </c:pt>
                <c:pt idx="3">
                  <c:v>90</c:v>
                </c:pt>
                <c:pt idx="4">
                  <c:v>236</c:v>
                </c:pt>
                <c:pt idx="5">
                  <c:v>212</c:v>
                </c:pt>
                <c:pt idx="6">
                  <c:v>1.6</c:v>
                </c:pt>
                <c:pt idx="7">
                  <c:v>3.6</c:v>
                </c:pt>
                <c:pt idx="8">
                  <c:v>66</c:v>
                </c:pt>
                <c:pt idx="9">
                  <c:v>106</c:v>
                </c:pt>
                <c:pt idx="10">
                  <c:v>62</c:v>
                </c:pt>
                <c:pt idx="11">
                  <c:v>4</c:v>
                </c:pt>
              </c:numCache>
            </c:numRef>
          </c:xVal>
          <c:yVal>
            <c:numRef>
              <c:f>'HA Filtration'!$L$35:$L$46</c:f>
              <c:numCache>
                <c:formatCode>General</c:formatCode>
                <c:ptCount val="12"/>
                <c:pt idx="0">
                  <c:v>28</c:v>
                </c:pt>
                <c:pt idx="1">
                  <c:v>46</c:v>
                </c:pt>
                <c:pt idx="2">
                  <c:v>50</c:v>
                </c:pt>
                <c:pt idx="3">
                  <c:v>58</c:v>
                </c:pt>
                <c:pt idx="4">
                  <c:v>134</c:v>
                </c:pt>
                <c:pt idx="5">
                  <c:v>132</c:v>
                </c:pt>
                <c:pt idx="6">
                  <c:v>3.8</c:v>
                </c:pt>
                <c:pt idx="7">
                  <c:v>5</c:v>
                </c:pt>
                <c:pt idx="8">
                  <c:v>18</c:v>
                </c:pt>
                <c:pt idx="9">
                  <c:v>42</c:v>
                </c:pt>
                <c:pt idx="10">
                  <c:v>48</c:v>
                </c:pt>
                <c:pt idx="11">
                  <c:v>26</c:v>
                </c:pt>
              </c:numCache>
            </c:numRef>
          </c:yVal>
          <c:smooth val="0"/>
        </c:ser>
        <c:axId val="34507158"/>
        <c:axId val="2701936"/>
      </c:scatterChart>
      <c:valAx>
        <c:axId val="34507158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01936"/>
        <c:crosses val="autoZero"/>
        <c:crossBetween val="midCat"/>
      </c:valAx>
      <c:valAx>
        <c:axId val="270193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4507158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N1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Elution!$N$3:$N$26</c:f>
              <c:numCache>
                <c:formatCode>General</c:formatCode>
                <c:ptCount val="24"/>
                <c:pt idx="0">
                  <c:v>11733.3333333333</c:v>
                </c:pt>
                <c:pt idx="1">
                  <c:v>12466.6666666667</c:v>
                </c:pt>
                <c:pt idx="2">
                  <c:v>0</c:v>
                </c:pt>
                <c:pt idx="3">
                  <c:v>58666.6666666667</c:v>
                </c:pt>
                <c:pt idx="4">
                  <c:v>66000</c:v>
                </c:pt>
                <c:pt idx="5">
                  <c:v>11000</c:v>
                </c:pt>
                <c:pt idx="6">
                  <c:v>11733.3333333333</c:v>
                </c:pt>
                <c:pt idx="7">
                  <c:v>66000</c:v>
                </c:pt>
                <c:pt idx="8">
                  <c:v>32266.6666666667</c:v>
                </c:pt>
                <c:pt idx="9">
                  <c:v>0</c:v>
                </c:pt>
                <c:pt idx="10">
                  <c:v>6600</c:v>
                </c:pt>
                <c:pt idx="11">
                  <c:v>5866.66666666667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6600</c:v>
                </c:pt>
                <c:pt idx="17">
                  <c:v>5866.66666666667</c:v>
                </c:pt>
                <c:pt idx="18">
                  <c:v>11733.3333333333</c:v>
                </c:pt>
                <c:pt idx="19">
                  <c:v>21266.6666666667</c:v>
                </c:pt>
                <c:pt idx="20">
                  <c:v>49866.6666666667</c:v>
                </c:pt>
                <c:pt idx="21">
                  <c:v>0</c:v>
                </c:pt>
                <c:pt idx="22">
                  <c:v>5866.66666666667</c:v>
                </c:pt>
                <c:pt idx="23">
                  <c:v>16866.6666666667</c:v>
                </c:pt>
              </c:numCache>
            </c:numRef>
          </c:xVal>
          <c:yVal>
            <c:numRef>
              <c:f>Elution!$Q$3:$Q$26</c:f>
              <c:numCache>
                <c:formatCode>General</c:formatCode>
                <c:ptCount val="24"/>
                <c:pt idx="0">
                  <c:v>15000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17000</c:v>
                </c:pt>
                <c:pt idx="5">
                  <c:v>0</c:v>
                </c:pt>
                <c:pt idx="6">
                  <c:v>21000</c:v>
                </c:pt>
                <c:pt idx="7">
                  <c:v>15333.3333333333</c:v>
                </c:pt>
                <c:pt idx="8">
                  <c:v>168333.333333333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62333.3333333333</c:v>
                </c:pt>
                <c:pt idx="16">
                  <c:v>50333.3333333333</c:v>
                </c:pt>
                <c:pt idx="17">
                  <c:v>15000</c:v>
                </c:pt>
                <c:pt idx="18">
                  <c:v>45666.6666666667</c:v>
                </c:pt>
                <c:pt idx="19">
                  <c:v>51666.6666666667</c:v>
                </c:pt>
                <c:pt idx="20">
                  <c:v>168666.666666667</c:v>
                </c:pt>
                <c:pt idx="21">
                  <c:v>9666.66666666667</c:v>
                </c:pt>
                <c:pt idx="22">
                  <c:v>14333.3333333333</c:v>
                </c:pt>
                <c:pt idx="23">
                  <c:v>26000</c:v>
                </c:pt>
              </c:numCache>
            </c:numRef>
          </c:yVal>
          <c:smooth val="0"/>
        </c:ser>
        <c:axId val="90561684"/>
        <c:axId val="61544456"/>
      </c:scatterChart>
      <c:valAx>
        <c:axId val="9056168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Rice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544456"/>
        <c:crosses val="autoZero"/>
        <c:crossBetween val="midCat"/>
      </c:valAx>
      <c:valAx>
        <c:axId val="615444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Baylor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056168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N2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Elution!$Q$30</c:f>
              <c:strCache>
                <c:ptCount val="1"/>
                <c:pt idx="0">
                  <c:v>Baylor Copies/L WW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Elution!$N$31:$N$54</c:f>
              <c:numCache>
                <c:formatCode>General</c:formatCode>
                <c:ptCount val="24"/>
                <c:pt idx="0">
                  <c:v>0</c:v>
                </c:pt>
                <c:pt idx="1">
                  <c:v>6600</c:v>
                </c:pt>
                <c:pt idx="2">
                  <c:v>0</c:v>
                </c:pt>
                <c:pt idx="3">
                  <c:v>73333.3333333333</c:v>
                </c:pt>
                <c:pt idx="4">
                  <c:v>58666.6666666667</c:v>
                </c:pt>
                <c:pt idx="5">
                  <c:v>5133.33333333333</c:v>
                </c:pt>
                <c:pt idx="6">
                  <c:v>110000</c:v>
                </c:pt>
                <c:pt idx="7">
                  <c:v>110000</c:v>
                </c:pt>
                <c:pt idx="8">
                  <c:v>37400</c:v>
                </c:pt>
                <c:pt idx="9">
                  <c:v>0</c:v>
                </c:pt>
                <c:pt idx="10">
                  <c:v>0</c:v>
                </c:pt>
                <c:pt idx="11">
                  <c:v>12466.6666666667</c:v>
                </c:pt>
                <c:pt idx="12">
                  <c:v>0</c:v>
                </c:pt>
                <c:pt idx="13">
                  <c:v>0</c:v>
                </c:pt>
                <c:pt idx="14">
                  <c:v>5866.66666666667</c:v>
                </c:pt>
                <c:pt idx="15">
                  <c:v>0</c:v>
                </c:pt>
                <c:pt idx="16">
                  <c:v>44733.3333333333</c:v>
                </c:pt>
                <c:pt idx="17">
                  <c:v>5866.66666666667</c:v>
                </c:pt>
                <c:pt idx="18">
                  <c:v>11733.3333333333</c:v>
                </c:pt>
                <c:pt idx="19">
                  <c:v>7333.33333333333</c:v>
                </c:pt>
                <c:pt idx="20">
                  <c:v>88000</c:v>
                </c:pt>
                <c:pt idx="21">
                  <c:v>0</c:v>
                </c:pt>
                <c:pt idx="22">
                  <c:v>12466.6666666667</c:v>
                </c:pt>
                <c:pt idx="23">
                  <c:v>11000</c:v>
                </c:pt>
              </c:numCache>
            </c:numRef>
          </c:xVal>
          <c:yVal>
            <c:numRef>
              <c:f>Elution!$Q$31:$Q$54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8333.33333333333</c:v>
                </c:pt>
                <c:pt idx="5">
                  <c:v>0</c:v>
                </c:pt>
                <c:pt idx="6">
                  <c:v>29666.6666666667</c:v>
                </c:pt>
                <c:pt idx="7">
                  <c:v>11666.6666666667</c:v>
                </c:pt>
                <c:pt idx="8">
                  <c:v>159666.666666667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47000</c:v>
                </c:pt>
                <c:pt idx="16">
                  <c:v>9000</c:v>
                </c:pt>
                <c:pt idx="17">
                  <c:v>21666.6666666667</c:v>
                </c:pt>
                <c:pt idx="18">
                  <c:v>80000</c:v>
                </c:pt>
                <c:pt idx="19">
                  <c:v>13666.6666666667</c:v>
                </c:pt>
                <c:pt idx="20">
                  <c:v>215666.666666667</c:v>
                </c:pt>
                <c:pt idx="21">
                  <c:v>13000</c:v>
                </c:pt>
                <c:pt idx="22">
                  <c:v>5333.33333333333</c:v>
                </c:pt>
                <c:pt idx="23">
                  <c:v>9000</c:v>
                </c:pt>
              </c:numCache>
            </c:numRef>
          </c:yVal>
          <c:smooth val="0"/>
        </c:ser>
        <c:axId val="29360584"/>
        <c:axId val="67401780"/>
      </c:scatterChart>
      <c:valAx>
        <c:axId val="29360584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Rice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7401780"/>
        <c:crosses val="autoZero"/>
        <c:crossBetween val="midCat"/>
      </c:valAx>
      <c:valAx>
        <c:axId val="674017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Baylor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9360584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93637015210639"/>
          <c:y val="0.0416283650689429"/>
          <c:w val="0.889543680815481"/>
          <c:h val="0.735390676296783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Elution!$L$3:$L$20</c:f>
              <c:numCache>
                <c:formatCode>General</c:formatCode>
                <c:ptCount val="18"/>
                <c:pt idx="0">
                  <c:v>3.2</c:v>
                </c:pt>
                <c:pt idx="1">
                  <c:v>3.4</c:v>
                </c:pt>
                <c:pt idx="2">
                  <c:v>0</c:v>
                </c:pt>
                <c:pt idx="3">
                  <c:v>16</c:v>
                </c:pt>
                <c:pt idx="4">
                  <c:v>18</c:v>
                </c:pt>
                <c:pt idx="5">
                  <c:v>3</c:v>
                </c:pt>
                <c:pt idx="6">
                  <c:v>3.2</c:v>
                </c:pt>
                <c:pt idx="7">
                  <c:v>18</c:v>
                </c:pt>
                <c:pt idx="8">
                  <c:v>8.8</c:v>
                </c:pt>
                <c:pt idx="9">
                  <c:v>0</c:v>
                </c:pt>
                <c:pt idx="10">
                  <c:v>1.8</c:v>
                </c:pt>
                <c:pt idx="11">
                  <c:v>1.6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1.8</c:v>
                </c:pt>
                <c:pt idx="17">
                  <c:v>1.6</c:v>
                </c:pt>
              </c:numCache>
            </c:numRef>
          </c:xVal>
          <c:yVal>
            <c:numRef>
              <c:f>Elution!$O$3:$O$20</c:f>
              <c:numCache>
                <c:formatCode>General</c:formatCode>
                <c:ptCount val="18"/>
                <c:pt idx="0">
                  <c:v>3.4</c:v>
                </c:pt>
                <c:pt idx="1">
                  <c:v>1.4</c:v>
                </c:pt>
                <c:pt idx="2">
                  <c:v>0</c:v>
                </c:pt>
                <c:pt idx="3">
                  <c:v>2.8</c:v>
                </c:pt>
                <c:pt idx="4">
                  <c:v>0</c:v>
                </c:pt>
                <c:pt idx="5">
                  <c:v>1.4</c:v>
                </c:pt>
                <c:pt idx="6">
                  <c:v>4.2</c:v>
                </c:pt>
                <c:pt idx="7">
                  <c:v>4</c:v>
                </c:pt>
                <c:pt idx="8">
                  <c:v>9.4</c:v>
                </c:pt>
                <c:pt idx="9">
                  <c:v>0</c:v>
                </c:pt>
                <c:pt idx="10">
                  <c:v>1.4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1.6</c:v>
                </c:pt>
                <c:pt idx="17">
                  <c:v>0</c:v>
                </c:pt>
              </c:numCache>
            </c:numRef>
          </c:yVal>
          <c:smooth val="0"/>
        </c:ser>
        <c:axId val="97307556"/>
        <c:axId val="71013756"/>
      </c:scatterChart>
      <c:valAx>
        <c:axId val="9730755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1013756"/>
        <c:crosses val="autoZero"/>
        <c:crossBetween val="midCat"/>
      </c:valAx>
      <c:valAx>
        <c:axId val="7101375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7307556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678451982799809"/>
          <c:y val="0.0810349356448647"/>
          <c:w val="0.902293358815098"/>
          <c:h val="0.735487260309955"/>
        </c:manualLayout>
      </c:layout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Elution!$L$31:$L$48</c:f>
              <c:numCache>
                <c:formatCode>General</c:formatCode>
                <c:ptCount val="18"/>
                <c:pt idx="0">
                  <c:v>0</c:v>
                </c:pt>
                <c:pt idx="1">
                  <c:v>1.8</c:v>
                </c:pt>
                <c:pt idx="2">
                  <c:v>0</c:v>
                </c:pt>
                <c:pt idx="3">
                  <c:v>20</c:v>
                </c:pt>
                <c:pt idx="4">
                  <c:v>16</c:v>
                </c:pt>
                <c:pt idx="5">
                  <c:v>1.4</c:v>
                </c:pt>
                <c:pt idx="6">
                  <c:v>30</c:v>
                </c:pt>
                <c:pt idx="7">
                  <c:v>30</c:v>
                </c:pt>
                <c:pt idx="8">
                  <c:v>10.2</c:v>
                </c:pt>
                <c:pt idx="9">
                  <c:v>0</c:v>
                </c:pt>
                <c:pt idx="10">
                  <c:v>0</c:v>
                </c:pt>
                <c:pt idx="11">
                  <c:v>3.4</c:v>
                </c:pt>
                <c:pt idx="12">
                  <c:v>0</c:v>
                </c:pt>
                <c:pt idx="13">
                  <c:v>0</c:v>
                </c:pt>
                <c:pt idx="14">
                  <c:v>1.6</c:v>
                </c:pt>
                <c:pt idx="15">
                  <c:v>0</c:v>
                </c:pt>
                <c:pt idx="16">
                  <c:v>12.2</c:v>
                </c:pt>
                <c:pt idx="17">
                  <c:v>1.6</c:v>
                </c:pt>
              </c:numCache>
            </c:numRef>
          </c:xVal>
          <c:yVal>
            <c:numRef>
              <c:f>Elution!$O$31:$O$48</c:f>
              <c:numCache>
                <c:formatCode>General</c:formatCode>
                <c:ptCount val="18"/>
                <c:pt idx="0">
                  <c:v>0</c:v>
                </c:pt>
                <c:pt idx="1">
                  <c:v>1.4</c:v>
                </c:pt>
                <c:pt idx="2">
                  <c:v>0</c:v>
                </c:pt>
                <c:pt idx="3">
                  <c:v>2.8</c:v>
                </c:pt>
                <c:pt idx="4">
                  <c:v>0</c:v>
                </c:pt>
                <c:pt idx="5">
                  <c:v>3</c:v>
                </c:pt>
                <c:pt idx="6">
                  <c:v>5.8</c:v>
                </c:pt>
                <c:pt idx="7">
                  <c:v>4</c:v>
                </c:pt>
                <c:pt idx="8">
                  <c:v>6.2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</c:ser>
        <c:axId val="13744699"/>
        <c:axId val="68966554"/>
      </c:scatterChart>
      <c:valAx>
        <c:axId val="13744699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8966554"/>
        <c:crosses val="autoZero"/>
        <c:crossBetween val="midCat"/>
      </c:valAx>
      <c:valAx>
        <c:axId val="6896655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3744699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2"/>
            <c:backward val="0"/>
            <c:dispRSqr val="1"/>
            <c:dispEq val="1"/>
          </c:trendline>
          <c:xVal>
            <c:numRef>
              <c:f>Ultrafiltration!$L$3:$L$20</c:f>
              <c:numCache>
                <c:formatCode>General</c:formatCode>
                <c:ptCount val="18"/>
                <c:pt idx="0">
                  <c:v>12.6</c:v>
                </c:pt>
                <c:pt idx="1">
                  <c:v>1.6</c:v>
                </c:pt>
                <c:pt idx="2">
                  <c:v>9</c:v>
                </c:pt>
                <c:pt idx="3">
                  <c:v>30</c:v>
                </c:pt>
                <c:pt idx="4">
                  <c:v>32</c:v>
                </c:pt>
                <c:pt idx="5">
                  <c:v>18</c:v>
                </c:pt>
                <c:pt idx="6">
                  <c:v>108</c:v>
                </c:pt>
                <c:pt idx="7">
                  <c:v>40</c:v>
                </c:pt>
                <c:pt idx="8">
                  <c:v>44</c:v>
                </c:pt>
                <c:pt idx="9">
                  <c:v>11.8</c:v>
                </c:pt>
                <c:pt idx="10">
                  <c:v>6.8</c:v>
                </c:pt>
                <c:pt idx="11">
                  <c:v>7.4</c:v>
                </c:pt>
                <c:pt idx="12">
                  <c:v>5</c:v>
                </c:pt>
                <c:pt idx="13">
                  <c:v>4.2</c:v>
                </c:pt>
                <c:pt idx="14">
                  <c:v>4.8</c:v>
                </c:pt>
                <c:pt idx="15">
                  <c:v>176</c:v>
                </c:pt>
                <c:pt idx="16">
                  <c:v>94</c:v>
                </c:pt>
                <c:pt idx="17">
                  <c:v>158</c:v>
                </c:pt>
              </c:numCache>
            </c:numRef>
          </c:xVal>
          <c:yVal>
            <c:numRef>
              <c:f>Ultrafiltration!$O$3:$O$20</c:f>
              <c:numCache>
                <c:formatCode>General</c:formatCode>
                <c:ptCount val="18"/>
                <c:pt idx="0">
                  <c:v>3</c:v>
                </c:pt>
                <c:pt idx="1">
                  <c:v>0</c:v>
                </c:pt>
                <c:pt idx="2">
                  <c:v>22</c:v>
                </c:pt>
                <c:pt idx="3">
                  <c:v>44</c:v>
                </c:pt>
                <c:pt idx="4">
                  <c:v>28</c:v>
                </c:pt>
                <c:pt idx="5">
                  <c:v>18</c:v>
                </c:pt>
                <c:pt idx="6">
                  <c:v>84</c:v>
                </c:pt>
                <c:pt idx="7">
                  <c:v>56</c:v>
                </c:pt>
                <c:pt idx="8">
                  <c:v>60</c:v>
                </c:pt>
                <c:pt idx="9">
                  <c:v>3.2</c:v>
                </c:pt>
                <c:pt idx="10">
                  <c:v>8.8</c:v>
                </c:pt>
                <c:pt idx="11">
                  <c:v>12.2</c:v>
                </c:pt>
                <c:pt idx="12">
                  <c:v>11.6</c:v>
                </c:pt>
                <c:pt idx="13">
                  <c:v>4</c:v>
                </c:pt>
                <c:pt idx="14">
                  <c:v>1.8</c:v>
                </c:pt>
                <c:pt idx="15">
                  <c:v>142</c:v>
                </c:pt>
                <c:pt idx="16">
                  <c:v>86</c:v>
                </c:pt>
                <c:pt idx="17">
                  <c:v>114</c:v>
                </c:pt>
              </c:numCache>
            </c:numRef>
          </c:yVal>
          <c:smooth val="0"/>
        </c:ser>
        <c:axId val="4421271"/>
        <c:axId val="39871288"/>
      </c:scatterChart>
      <c:valAx>
        <c:axId val="4421271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9871288"/>
        <c:crosses val="autoZero"/>
        <c:crossBetween val="midCat"/>
      </c:valAx>
      <c:valAx>
        <c:axId val="3987128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21271"/>
        <c:crosses val="autoZero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2"/>
            <c:backward val="0"/>
            <c:dispRSqr val="1"/>
            <c:dispEq val="1"/>
          </c:trendline>
          <c:xVal>
            <c:numRef>
              <c:f>Ultrafiltration!$L$31:$L$48</c:f>
              <c:numCache>
                <c:formatCode>General</c:formatCode>
                <c:ptCount val="18"/>
                <c:pt idx="0">
                  <c:v>7.2</c:v>
                </c:pt>
                <c:pt idx="1">
                  <c:v>1.6</c:v>
                </c:pt>
                <c:pt idx="2">
                  <c:v>12.6</c:v>
                </c:pt>
                <c:pt idx="3">
                  <c:v>152</c:v>
                </c:pt>
                <c:pt idx="4">
                  <c:v>44</c:v>
                </c:pt>
                <c:pt idx="5">
                  <c:v>38</c:v>
                </c:pt>
                <c:pt idx="6">
                  <c:v>94</c:v>
                </c:pt>
                <c:pt idx="7">
                  <c:v>38</c:v>
                </c:pt>
                <c:pt idx="8">
                  <c:v>54</c:v>
                </c:pt>
                <c:pt idx="9">
                  <c:v>10</c:v>
                </c:pt>
                <c:pt idx="10">
                  <c:v>5.2</c:v>
                </c:pt>
                <c:pt idx="11">
                  <c:v>5.6</c:v>
                </c:pt>
                <c:pt idx="12">
                  <c:v>3.4</c:v>
                </c:pt>
                <c:pt idx="13">
                  <c:v>4.2</c:v>
                </c:pt>
                <c:pt idx="14">
                  <c:v>4.8</c:v>
                </c:pt>
                <c:pt idx="15">
                  <c:v>168</c:v>
                </c:pt>
                <c:pt idx="16">
                  <c:v>78</c:v>
                </c:pt>
                <c:pt idx="17">
                  <c:v>144</c:v>
                </c:pt>
              </c:numCache>
            </c:numRef>
          </c:xVal>
          <c:yVal>
            <c:numRef>
              <c:f>Ultrafiltration!$O$31:$O$48</c:f>
              <c:numCache>
                <c:formatCode>General</c:formatCode>
                <c:ptCount val="18"/>
                <c:pt idx="0">
                  <c:v>7.6</c:v>
                </c:pt>
                <c:pt idx="1">
                  <c:v>0</c:v>
                </c:pt>
                <c:pt idx="2">
                  <c:v>16</c:v>
                </c:pt>
                <c:pt idx="3">
                  <c:v>44</c:v>
                </c:pt>
                <c:pt idx="4">
                  <c:v>28</c:v>
                </c:pt>
                <c:pt idx="5">
                  <c:v>20</c:v>
                </c:pt>
                <c:pt idx="6">
                  <c:v>66</c:v>
                </c:pt>
                <c:pt idx="7">
                  <c:v>46</c:v>
                </c:pt>
                <c:pt idx="8">
                  <c:v>60</c:v>
                </c:pt>
                <c:pt idx="9">
                  <c:v>6.4</c:v>
                </c:pt>
                <c:pt idx="10">
                  <c:v>6.6</c:v>
                </c:pt>
                <c:pt idx="11">
                  <c:v>12.2</c:v>
                </c:pt>
                <c:pt idx="12">
                  <c:v>3.8</c:v>
                </c:pt>
                <c:pt idx="13">
                  <c:v>4</c:v>
                </c:pt>
                <c:pt idx="14">
                  <c:v>0</c:v>
                </c:pt>
                <c:pt idx="15">
                  <c:v>128</c:v>
                </c:pt>
                <c:pt idx="16">
                  <c:v>88</c:v>
                </c:pt>
                <c:pt idx="17">
                  <c:v>106</c:v>
                </c:pt>
              </c:numCache>
            </c:numRef>
          </c:yVal>
          <c:smooth val="0"/>
        </c:ser>
        <c:axId val="659526"/>
        <c:axId val="14519083"/>
      </c:scatterChart>
      <c:valAx>
        <c:axId val="65952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4519083"/>
        <c:crosses val="autoZero"/>
        <c:crossBetween val="midCat"/>
      </c:valAx>
      <c:valAx>
        <c:axId val="145190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5952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'Direct Extraction'!$L$3:$L$20</c:f>
              <c:numCache>
                <c:formatCode>General</c:formatCode>
                <c:ptCount val="18"/>
                <c:pt idx="0">
                  <c:v>2</c:v>
                </c:pt>
                <c:pt idx="1">
                  <c:v>3.2</c:v>
                </c:pt>
                <c:pt idx="2">
                  <c:v>5.4</c:v>
                </c:pt>
                <c:pt idx="3">
                  <c:v>9.8</c:v>
                </c:pt>
                <c:pt idx="4">
                  <c:v>2</c:v>
                </c:pt>
                <c:pt idx="5">
                  <c:v>0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1.6</c:v>
                </c:pt>
                <c:pt idx="10">
                  <c:v>3</c:v>
                </c:pt>
                <c:pt idx="11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</c:numCache>
            </c:numRef>
          </c:xVal>
          <c:yVal>
            <c:numRef>
              <c:f>'Direct Extraction'!$O$3:$O$20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6.8</c:v>
                </c:pt>
                <c:pt idx="16">
                  <c:v>8.2</c:v>
                </c:pt>
                <c:pt idx="17">
                  <c:v>5</c:v>
                </c:pt>
              </c:numCache>
            </c:numRef>
          </c:yVal>
          <c:smooth val="0"/>
        </c:ser>
        <c:axId val="1934277"/>
        <c:axId val="89826107"/>
      </c:scatterChart>
      <c:valAx>
        <c:axId val="193427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9826107"/>
        <c:crosses val="autoZero"/>
        <c:crossBetween val="midCat"/>
      </c:valAx>
      <c:valAx>
        <c:axId val="8982610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934277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1908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'Direct Extraction'!$L$31:$L$48</c:f>
              <c:numCache>
                <c:formatCode>General</c:formatCode>
                <c:ptCount val="18"/>
                <c:pt idx="0">
                  <c:v>0</c:v>
                </c:pt>
                <c:pt idx="1">
                  <c:v>1.6</c:v>
                </c:pt>
                <c:pt idx="2">
                  <c:v>0</c:v>
                </c:pt>
                <c:pt idx="3">
                  <c:v>9.8</c:v>
                </c:pt>
                <c:pt idx="4">
                  <c:v>3.8</c:v>
                </c:pt>
                <c:pt idx="5">
                  <c:v>0</c:v>
                </c:pt>
                <c:pt idx="6">
                  <c:v>3.4</c:v>
                </c:pt>
                <c:pt idx="7">
                  <c:v>1.4</c:v>
                </c:pt>
                <c:pt idx="8">
                  <c:v>0</c:v>
                </c:pt>
                <c:pt idx="9">
                  <c:v>5</c:v>
                </c:pt>
                <c:pt idx="10">
                  <c:v>4.6</c:v>
                </c:pt>
                <c:pt idx="11">
                  <c:v>4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4</c:v>
                </c:pt>
                <c:pt idx="16">
                  <c:v>5</c:v>
                </c:pt>
                <c:pt idx="17">
                  <c:v>6</c:v>
                </c:pt>
              </c:numCache>
            </c:numRef>
          </c:xVal>
          <c:yVal>
            <c:numRef>
              <c:f>'Direct Extraction'!$O$31:$O$48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</c:v>
                </c:pt>
                <c:pt idx="4">
                  <c:v>0</c:v>
                </c:pt>
                <c:pt idx="5">
                  <c:v>1.6</c:v>
                </c:pt>
                <c:pt idx="6">
                  <c:v>1.6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1.6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5.2</c:v>
                </c:pt>
                <c:pt idx="16">
                  <c:v>8.2</c:v>
                </c:pt>
                <c:pt idx="17">
                  <c:v>5</c:v>
                </c:pt>
              </c:numCache>
            </c:numRef>
          </c:yVal>
          <c:smooth val="0"/>
        </c:ser>
        <c:axId val="53445016"/>
        <c:axId val="80260124"/>
      </c:scatterChart>
      <c:valAx>
        <c:axId val="53445016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80260124"/>
        <c:crosses val="autoZero"/>
        <c:crossBetween val="midCat"/>
      </c:valAx>
      <c:valAx>
        <c:axId val="80260124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3445016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Copies/L WW - N1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N1!$C$2</c:f>
              <c:strCache>
                <c:ptCount val="1"/>
                <c:pt idx="0">
                  <c:v>HA Filtration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N1!$I$3:$I$10</c:f>
                <c:numCache>
                  <c:formatCode>General</c:formatCode>
                  <c:ptCount val="8"/>
                  <c:pt idx="0">
                    <c:v>2325.71428571429</c:v>
                  </c:pt>
                  <c:pt idx="1">
                    <c:v>4186.28571428571</c:v>
                  </c:pt>
                  <c:pt idx="2">
                    <c:v>6744.57142857143</c:v>
                  </c:pt>
                  <c:pt idx="3">
                    <c:v>0</c:v>
                  </c:pt>
                  <c:pt idx="4">
                    <c:v>6279.42857142857</c:v>
                  </c:pt>
                  <c:pt idx="5">
                    <c:v>4418.85714285714</c:v>
                  </c:pt>
                  <c:pt idx="6">
                    <c:v>4186.28571428572</c:v>
                  </c:pt>
                  <c:pt idx="7">
                    <c:v>232.571428571429</c:v>
                  </c:pt>
                </c:numCache>
              </c:numRef>
            </c:plus>
            <c:minus>
              <c:numRef>
                <c:f>N1!$I$3:$I$10</c:f>
                <c:numCache>
                  <c:formatCode>General</c:formatCode>
                  <c:ptCount val="8"/>
                  <c:pt idx="0">
                    <c:v>2325.71428571429</c:v>
                  </c:pt>
                  <c:pt idx="1">
                    <c:v>4186.28571428571</c:v>
                  </c:pt>
                  <c:pt idx="2">
                    <c:v>6744.57142857143</c:v>
                  </c:pt>
                  <c:pt idx="3">
                    <c:v>0</c:v>
                  </c:pt>
                  <c:pt idx="4">
                    <c:v>6279.42857142857</c:v>
                  </c:pt>
                  <c:pt idx="5">
                    <c:v>4418.85714285714</c:v>
                  </c:pt>
                  <c:pt idx="6">
                    <c:v>4186.28571428572</c:v>
                  </c:pt>
                  <c:pt idx="7">
                    <c:v>232.571428571429</c:v>
                  </c:pt>
                </c:numCache>
              </c:numRef>
            </c:minus>
          </c:errBars>
          <c:cat>
            <c:strRef>
              <c:f>N1!$B$3:$B$11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N1!$C$3:$C$11</c:f>
              <c:numCache>
                <c:formatCode>General</c:formatCode>
                <c:ptCount val="9"/>
                <c:pt idx="0">
                  <c:v>18140.5714285714</c:v>
                </c:pt>
                <c:pt idx="1">
                  <c:v>18605.7142857143</c:v>
                </c:pt>
                <c:pt idx="2">
                  <c:v>55119.4285714286</c:v>
                </c:pt>
                <c:pt idx="3">
                  <c:v>0</c:v>
                </c:pt>
                <c:pt idx="4">
                  <c:v>18373.1428571429</c:v>
                </c:pt>
                <c:pt idx="5">
                  <c:v>5349.14285714286</c:v>
                </c:pt>
                <c:pt idx="6">
                  <c:v>23257.1428571429</c:v>
                </c:pt>
                <c:pt idx="7">
                  <c:v>8140</c:v>
                </c:pt>
                <c:pt idx="8">
                  <c:v/>
                </c:pt>
              </c:numCache>
            </c:numRef>
          </c:val>
        </c:ser>
        <c:ser>
          <c:idx val="1"/>
          <c:order val="1"/>
          <c:tx>
            <c:strRef>
              <c:f>N1!$D$2</c:f>
              <c:strCache>
                <c:ptCount val="1"/>
                <c:pt idx="0">
                  <c:v>HA Filtration w/ Elution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N1!$J$3:$J$10</c:f>
                <c:numCache>
                  <c:formatCode>General</c:formatCode>
                  <c:ptCount val="8"/>
                  <c:pt idx="0">
                    <c:v>5711.84604004565</c:v>
                  </c:pt>
                  <c:pt idx="1">
                    <c:v>24383.2567528733</c:v>
                  </c:pt>
                  <c:pt idx="2">
                    <c:v>22371.6752133552</c:v>
                  </c:pt>
                  <c:pt idx="3">
                    <c:v>2953.63346021201</c:v>
                  </c:pt>
                  <c:pt idx="4">
                    <c:v>0</c:v>
                  </c:pt>
                  <c:pt idx="5">
                    <c:v>2953.63346021201</c:v>
                  </c:pt>
                  <c:pt idx="6">
                    <c:v>16203.5508987504</c:v>
                  </c:pt>
                  <c:pt idx="7">
                    <c:v>6991.28204919227</c:v>
                  </c:pt>
                </c:numCache>
              </c:numRef>
            </c:plus>
            <c:minus>
              <c:numRef>
                <c:f>N1!$J$3:$J$10</c:f>
                <c:numCache>
                  <c:formatCode>General</c:formatCode>
                  <c:ptCount val="8"/>
                  <c:pt idx="0">
                    <c:v>5711.84604004565</c:v>
                  </c:pt>
                  <c:pt idx="1">
                    <c:v>24383.2567528733</c:v>
                  </c:pt>
                  <c:pt idx="2">
                    <c:v>22371.6752133552</c:v>
                  </c:pt>
                  <c:pt idx="3">
                    <c:v>2953.63346021201</c:v>
                  </c:pt>
                  <c:pt idx="4">
                    <c:v>0</c:v>
                  </c:pt>
                  <c:pt idx="5">
                    <c:v>2953.63346021201</c:v>
                  </c:pt>
                  <c:pt idx="6">
                    <c:v>16203.5508987504</c:v>
                  </c:pt>
                  <c:pt idx="7">
                    <c:v>6991.28204919227</c:v>
                  </c:pt>
                </c:numCache>
              </c:numRef>
            </c:minus>
          </c:errBars>
          <c:cat>
            <c:strRef>
              <c:f>N1!$B$3:$B$11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N1!$D$3:$D$11</c:f>
              <c:numCache>
                <c:formatCode>General</c:formatCode>
                <c:ptCount val="9"/>
                <c:pt idx="0">
                  <c:v>8066.66666666667</c:v>
                </c:pt>
                <c:pt idx="1">
                  <c:v>45222.2222222222</c:v>
                </c:pt>
                <c:pt idx="2">
                  <c:v>36666.6666666667</c:v>
                </c:pt>
                <c:pt idx="3">
                  <c:v>4155.55555555556</c:v>
                </c:pt>
                <c:pt idx="4">
                  <c:v>0</c:v>
                </c:pt>
                <c:pt idx="5">
                  <c:v>4155.55555555556</c:v>
                </c:pt>
                <c:pt idx="6">
                  <c:v>27622.2222222222</c:v>
                </c:pt>
                <c:pt idx="7">
                  <c:v>7577.77777777778</c:v>
                </c:pt>
                <c:pt idx="8">
                  <c:v/>
                </c:pt>
              </c:numCache>
            </c:numRef>
          </c:val>
        </c:ser>
        <c:ser>
          <c:idx val="2"/>
          <c:order val="2"/>
          <c:tx>
            <c:strRef>
              <c:f>N1!$E$2</c:f>
              <c:strCache>
                <c:ptCount val="1"/>
                <c:pt idx="0">
                  <c:v>Ultrafiltration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N1!$K$3:$K$11</c:f>
                <c:numCache>
                  <c:formatCode>General</c:formatCode>
                  <c:ptCount val="9"/>
                  <c:pt idx="0">
                    <c:v>503.709792991516</c:v>
                  </c:pt>
                  <c:pt idx="1">
                    <c:v>680.065356336352</c:v>
                  </c:pt>
                  <c:pt idx="2">
                    <c:v>3427.10762402739</c:v>
                  </c:pt>
                  <c:pt idx="3">
                    <c:v>245.20105129374</c:v>
                  </c:pt>
                  <c:pt idx="4">
                    <c:v>37.3928097663471</c:v>
                  </c:pt>
                  <c:pt idx="5">
                    <c:v>3870.72201131635</c:v>
                  </c:pt>
                  <c:pt idx="6">
                    <c:v/>
                  </c:pt>
                  <c:pt idx="7">
                    <c:v>1869.64048831735</c:v>
                  </c:pt>
                  <c:pt idx="8">
                    <c:v>93.3380951166243</c:v>
                  </c:pt>
                </c:numCache>
              </c:numRef>
            </c:plus>
            <c:minus>
              <c:numRef>
                <c:f>N1!$K$3:$K$11</c:f>
                <c:numCache>
                  <c:formatCode>General</c:formatCode>
                  <c:ptCount val="9"/>
                  <c:pt idx="0">
                    <c:v>503.709792991516</c:v>
                  </c:pt>
                  <c:pt idx="1">
                    <c:v>680.065356336352</c:v>
                  </c:pt>
                  <c:pt idx="2">
                    <c:v>3427.10762402739</c:v>
                  </c:pt>
                  <c:pt idx="3">
                    <c:v>245.20105129374</c:v>
                  </c:pt>
                  <c:pt idx="4">
                    <c:v>37.3928097663471</c:v>
                  </c:pt>
                  <c:pt idx="5">
                    <c:v>3870.72201131635</c:v>
                  </c:pt>
                  <c:pt idx="6">
                    <c:v/>
                  </c:pt>
                  <c:pt idx="7">
                    <c:v>1869.64048831735</c:v>
                  </c:pt>
                  <c:pt idx="8">
                    <c:v>93.3380951166243</c:v>
                  </c:pt>
                </c:numCache>
              </c:numRef>
            </c:minus>
          </c:errBars>
          <c:cat>
            <c:strRef>
              <c:f>N1!$B$3:$B$11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N1!$E$3:$E$11</c:f>
              <c:numCache>
                <c:formatCode>General</c:formatCode>
                <c:ptCount val="9"/>
                <c:pt idx="0">
                  <c:v>850.666666666667</c:v>
                </c:pt>
                <c:pt idx="1">
                  <c:v>2933.33333333333</c:v>
                </c:pt>
                <c:pt idx="2">
                  <c:v>7040</c:v>
                </c:pt>
                <c:pt idx="3">
                  <c:v>953.333333333333</c:v>
                </c:pt>
                <c:pt idx="4">
                  <c:v>513.333333333333</c:v>
                </c:pt>
                <c:pt idx="5">
                  <c:v>15693.3333333333</c:v>
                </c:pt>
                <c:pt idx="6">
                  <c:v/>
                </c:pt>
                <c:pt idx="7">
                  <c:v>4546.66666666667</c:v>
                </c:pt>
                <c:pt idx="8">
                  <c:v>66</c:v>
                </c:pt>
              </c:numCache>
            </c:numRef>
          </c:val>
        </c:ser>
        <c:ser>
          <c:idx val="3"/>
          <c:order val="3"/>
          <c:tx>
            <c:strRef>
              <c:f>N1!$F$2</c:f>
              <c:strCache>
                <c:ptCount val="1"/>
                <c:pt idx="0">
                  <c:v>Direct Extraction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N1!$L$3:$L$11</c:f>
                <c:numCache>
                  <c:formatCode>General</c:formatCode>
                  <c:ptCount val="9"/>
                  <c:pt idx="0">
                    <c:v>25811.7592112635</c:v>
                  </c:pt>
                  <c:pt idx="1">
                    <c:v>77512.404423461</c:v>
                  </c:pt>
                  <c:pt idx="2">
                    <c:v>22865.6840302852</c:v>
                  </c:pt>
                  <c:pt idx="3">
                    <c:v>10794.3743921785</c:v>
                  </c:pt>
                  <c:pt idx="4">
                    <c:v>0</c:v>
                  </c:pt>
                  <c:pt idx="5">
                    <c:v>47556.8535648402</c:v>
                  </c:pt>
                  <c:pt idx="6">
                    <c:v/>
                  </c:pt>
                  <c:pt idx="7">
                    <c:v>23950.56637388</c:v>
                  </c:pt>
                  <c:pt idx="8">
                    <c:v>0</c:v>
                  </c:pt>
                </c:numCache>
              </c:numRef>
            </c:plus>
            <c:minus>
              <c:numRef>
                <c:f>N1!$L$3:$L$11</c:f>
                <c:numCache>
                  <c:formatCode>General</c:formatCode>
                  <c:ptCount val="9"/>
                  <c:pt idx="0">
                    <c:v>25811.7592112635</c:v>
                  </c:pt>
                  <c:pt idx="1">
                    <c:v>77512.404423461</c:v>
                  </c:pt>
                  <c:pt idx="2">
                    <c:v>22865.6840302852</c:v>
                  </c:pt>
                  <c:pt idx="3">
                    <c:v>10794.3743921785</c:v>
                  </c:pt>
                  <c:pt idx="4">
                    <c:v>0</c:v>
                  </c:pt>
                  <c:pt idx="5">
                    <c:v>47556.8535648402</c:v>
                  </c:pt>
                  <c:pt idx="6">
                    <c:v/>
                  </c:pt>
                  <c:pt idx="7">
                    <c:v>23950.56637388</c:v>
                  </c:pt>
                  <c:pt idx="8">
                    <c:v>0</c:v>
                  </c:pt>
                </c:numCache>
              </c:numRef>
            </c:minus>
          </c:errBars>
          <c:cat>
            <c:strRef>
              <c:f>N1!$B$3:$B$11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N1!$F$3:$F$11</c:f>
              <c:numCache>
                <c:formatCode>General</c:formatCode>
                <c:ptCount val="9"/>
                <c:pt idx="0">
                  <c:v>64777.7777777778</c:v>
                </c:pt>
                <c:pt idx="1">
                  <c:v>72111.1111111111</c:v>
                </c:pt>
                <c:pt idx="2">
                  <c:v>61111.1111111111</c:v>
                </c:pt>
                <c:pt idx="3">
                  <c:v>40333.3333333333</c:v>
                </c:pt>
                <c:pt idx="4">
                  <c:v>0</c:v>
                </c:pt>
                <c:pt idx="5">
                  <c:v>134444.444444444</c:v>
                </c:pt>
                <c:pt idx="6">
                  <c:v/>
                </c:pt>
                <c:pt idx="7">
                  <c:v>58666.6666666667</c:v>
                </c:pt>
                <c:pt idx="8">
                  <c:v>0</c:v>
                </c:pt>
              </c:numCache>
            </c:numRef>
          </c:val>
        </c:ser>
        <c:gapWidth val="219"/>
        <c:overlap val="-27"/>
        <c:axId val="74490747"/>
        <c:axId val="54204315"/>
      </c:barChart>
      <c:catAx>
        <c:axId val="744907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4204315"/>
        <c:crosses val="autoZero"/>
        <c:auto val="1"/>
        <c:lblAlgn val="ctr"/>
        <c:lblOffset val="100"/>
      </c:catAx>
      <c:valAx>
        <c:axId val="54204315"/>
        <c:scaling>
          <c:logBase val="10"/>
          <c:orientation val="minMax"/>
          <c:min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4490747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Copies/L WW - N2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N2!$C$2</c:f>
              <c:strCache>
                <c:ptCount val="1"/>
                <c:pt idx="0">
                  <c:v>HA Filtration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N1!$I$3:$I$10</c:f>
                <c:numCache>
                  <c:formatCode>General</c:formatCode>
                  <c:ptCount val="8"/>
                  <c:pt idx="0">
                    <c:v>2325.71428571429</c:v>
                  </c:pt>
                  <c:pt idx="1">
                    <c:v>4186.28571428571</c:v>
                  </c:pt>
                  <c:pt idx="2">
                    <c:v>6744.57142857143</c:v>
                  </c:pt>
                  <c:pt idx="3">
                    <c:v>0</c:v>
                  </c:pt>
                  <c:pt idx="4">
                    <c:v>6279.42857142857</c:v>
                  </c:pt>
                  <c:pt idx="5">
                    <c:v>4418.85714285714</c:v>
                  </c:pt>
                  <c:pt idx="6">
                    <c:v>4186.28571428572</c:v>
                  </c:pt>
                  <c:pt idx="7">
                    <c:v>232.571428571429</c:v>
                  </c:pt>
                </c:numCache>
              </c:numRef>
            </c:plus>
            <c:minus>
              <c:numRef>
                <c:f>N1!$I$3:$I$10</c:f>
                <c:numCache>
                  <c:formatCode>General</c:formatCode>
                  <c:ptCount val="8"/>
                  <c:pt idx="0">
                    <c:v>2325.71428571429</c:v>
                  </c:pt>
                  <c:pt idx="1">
                    <c:v>4186.28571428571</c:v>
                  </c:pt>
                  <c:pt idx="2">
                    <c:v>6744.57142857143</c:v>
                  </c:pt>
                  <c:pt idx="3">
                    <c:v>0</c:v>
                  </c:pt>
                  <c:pt idx="4">
                    <c:v>6279.42857142857</c:v>
                  </c:pt>
                  <c:pt idx="5">
                    <c:v>4418.85714285714</c:v>
                  </c:pt>
                  <c:pt idx="6">
                    <c:v>4186.28571428572</c:v>
                  </c:pt>
                  <c:pt idx="7">
                    <c:v>232.571428571429</c:v>
                  </c:pt>
                </c:numCache>
              </c:numRef>
            </c:minus>
          </c:errBars>
          <c:cat>
            <c:strRef>
              <c:f>N2!$B$3:$B$11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N2!$C$3:$C$11</c:f>
              <c:numCache>
                <c:formatCode>General</c:formatCode>
                <c:ptCount val="9"/>
                <c:pt idx="0">
                  <c:v>19768.5714285714</c:v>
                </c:pt>
                <c:pt idx="1">
                  <c:v>17210.2857142857</c:v>
                </c:pt>
                <c:pt idx="2">
                  <c:v>52096</c:v>
                </c:pt>
                <c:pt idx="3">
                  <c:v>604.685714285714</c:v>
                </c:pt>
                <c:pt idx="4">
                  <c:v>20001.1428571429</c:v>
                </c:pt>
                <c:pt idx="5">
                  <c:v>7674.85714285714</c:v>
                </c:pt>
                <c:pt idx="6">
                  <c:v>17675.4285714286</c:v>
                </c:pt>
                <c:pt idx="7">
                  <c:v>11163.4285714286</c:v>
                </c:pt>
                <c:pt idx="8">
                  <c:v/>
                </c:pt>
              </c:numCache>
            </c:numRef>
          </c:val>
        </c:ser>
        <c:ser>
          <c:idx val="1"/>
          <c:order val="1"/>
          <c:tx>
            <c:strRef>
              <c:f>N2!$D$2</c:f>
              <c:strCache>
                <c:ptCount val="1"/>
                <c:pt idx="0">
                  <c:v>HA Filtration w/ Elution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N1!$J$3:$J$10</c:f>
                <c:numCache>
                  <c:formatCode>General</c:formatCode>
                  <c:ptCount val="8"/>
                  <c:pt idx="0">
                    <c:v>5711.84604004565</c:v>
                  </c:pt>
                  <c:pt idx="1">
                    <c:v>24383.2567528733</c:v>
                  </c:pt>
                  <c:pt idx="2">
                    <c:v>22371.6752133552</c:v>
                  </c:pt>
                  <c:pt idx="3">
                    <c:v>2953.63346021201</c:v>
                  </c:pt>
                  <c:pt idx="4">
                    <c:v>0</c:v>
                  </c:pt>
                  <c:pt idx="5">
                    <c:v>2953.63346021201</c:v>
                  </c:pt>
                  <c:pt idx="6">
                    <c:v>16203.5508987504</c:v>
                  </c:pt>
                  <c:pt idx="7">
                    <c:v>6991.28204919227</c:v>
                  </c:pt>
                </c:numCache>
              </c:numRef>
            </c:plus>
            <c:minus>
              <c:numRef>
                <c:f>N1!$J$3:$J$10</c:f>
                <c:numCache>
                  <c:formatCode>General</c:formatCode>
                  <c:ptCount val="8"/>
                  <c:pt idx="0">
                    <c:v>5711.84604004565</c:v>
                  </c:pt>
                  <c:pt idx="1">
                    <c:v>24383.2567528733</c:v>
                  </c:pt>
                  <c:pt idx="2">
                    <c:v>22371.6752133552</c:v>
                  </c:pt>
                  <c:pt idx="3">
                    <c:v>2953.63346021201</c:v>
                  </c:pt>
                  <c:pt idx="4">
                    <c:v>0</c:v>
                  </c:pt>
                  <c:pt idx="5">
                    <c:v>2953.63346021201</c:v>
                  </c:pt>
                  <c:pt idx="6">
                    <c:v>16203.5508987504</c:v>
                  </c:pt>
                  <c:pt idx="7">
                    <c:v>6991.28204919227</c:v>
                  </c:pt>
                </c:numCache>
              </c:numRef>
            </c:minus>
          </c:errBars>
          <c:cat>
            <c:strRef>
              <c:f>N2!$B$3:$B$11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N2!$D$3:$D$11</c:f>
              <c:numCache>
                <c:formatCode>General</c:formatCode>
                <c:ptCount val="9"/>
                <c:pt idx="0">
                  <c:v>2200</c:v>
                </c:pt>
                <c:pt idx="1">
                  <c:v>45711.1111111111</c:v>
                </c:pt>
                <c:pt idx="2">
                  <c:v>85800</c:v>
                </c:pt>
                <c:pt idx="3">
                  <c:v>4155.55555555556</c:v>
                </c:pt>
                <c:pt idx="4">
                  <c:v>1955.55555555556</c:v>
                </c:pt>
                <c:pt idx="5">
                  <c:v>16866.6666666667</c:v>
                </c:pt>
                <c:pt idx="6">
                  <c:v>35688.8888888889</c:v>
                </c:pt>
                <c:pt idx="7">
                  <c:v>7822.22222222222</c:v>
                </c:pt>
                <c:pt idx="8">
                  <c:v/>
                </c:pt>
              </c:numCache>
            </c:numRef>
          </c:val>
        </c:ser>
        <c:ser>
          <c:idx val="2"/>
          <c:order val="2"/>
          <c:tx>
            <c:strRef>
              <c:f>N2!$E$2</c:f>
              <c:strCache>
                <c:ptCount val="1"/>
                <c:pt idx="0">
                  <c:v>Ultrafiltration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N1!$K$3:$K$11</c:f>
                <c:numCache>
                  <c:formatCode>General</c:formatCode>
                  <c:ptCount val="9"/>
                  <c:pt idx="0">
                    <c:v>503.709792991516</c:v>
                  </c:pt>
                  <c:pt idx="1">
                    <c:v>680.065356336352</c:v>
                  </c:pt>
                  <c:pt idx="2">
                    <c:v>3427.10762402739</c:v>
                  </c:pt>
                  <c:pt idx="3">
                    <c:v>245.20105129374</c:v>
                  </c:pt>
                  <c:pt idx="4">
                    <c:v>37.3928097663471</c:v>
                  </c:pt>
                  <c:pt idx="5">
                    <c:v>3870.72201131635</c:v>
                  </c:pt>
                  <c:pt idx="6">
                    <c:v/>
                  </c:pt>
                  <c:pt idx="7">
                    <c:v>1869.64048831735</c:v>
                  </c:pt>
                  <c:pt idx="8">
                    <c:v>93.3380951166243</c:v>
                  </c:pt>
                </c:numCache>
              </c:numRef>
            </c:plus>
            <c:minus>
              <c:numRef>
                <c:f>N1!$K$3:$K$11</c:f>
                <c:numCache>
                  <c:formatCode>General</c:formatCode>
                  <c:ptCount val="9"/>
                  <c:pt idx="0">
                    <c:v>503.709792991516</c:v>
                  </c:pt>
                  <c:pt idx="1">
                    <c:v>680.065356336352</c:v>
                  </c:pt>
                  <c:pt idx="2">
                    <c:v>3427.10762402739</c:v>
                  </c:pt>
                  <c:pt idx="3">
                    <c:v>245.20105129374</c:v>
                  </c:pt>
                  <c:pt idx="4">
                    <c:v>37.3928097663471</c:v>
                  </c:pt>
                  <c:pt idx="5">
                    <c:v>3870.72201131635</c:v>
                  </c:pt>
                  <c:pt idx="6">
                    <c:v/>
                  </c:pt>
                  <c:pt idx="7">
                    <c:v>1869.64048831735</c:v>
                  </c:pt>
                  <c:pt idx="8">
                    <c:v>93.3380951166243</c:v>
                  </c:pt>
                </c:numCache>
              </c:numRef>
            </c:minus>
          </c:errBars>
          <c:cat>
            <c:strRef>
              <c:f>N2!$B$3:$B$11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N2!$E$3:$E$11</c:f>
              <c:numCache>
                <c:formatCode>General</c:formatCode>
                <c:ptCount val="9"/>
                <c:pt idx="0">
                  <c:v>784.666666666667</c:v>
                </c:pt>
                <c:pt idx="1">
                  <c:v>8580</c:v>
                </c:pt>
                <c:pt idx="2">
                  <c:v>6820</c:v>
                </c:pt>
                <c:pt idx="3">
                  <c:v>762.666666666667</c:v>
                </c:pt>
                <c:pt idx="4">
                  <c:v>454.666666666667</c:v>
                </c:pt>
                <c:pt idx="5">
                  <c:v>14300</c:v>
                </c:pt>
                <c:pt idx="6">
                  <c:v/>
                </c:pt>
                <c:pt idx="7">
                  <c:v>4033.33333333333</c:v>
                </c:pt>
                <c:pt idx="8">
                  <c:v>66</c:v>
                </c:pt>
              </c:numCache>
            </c:numRef>
          </c:val>
        </c:ser>
        <c:ser>
          <c:idx val="3"/>
          <c:order val="3"/>
          <c:tx>
            <c:strRef>
              <c:f>N2!$F$2</c:f>
              <c:strCache>
                <c:ptCount val="1"/>
                <c:pt idx="0">
                  <c:v>Direct Extraction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N1!$L$3:$L$11</c:f>
                <c:numCache>
                  <c:formatCode>General</c:formatCode>
                  <c:ptCount val="9"/>
                  <c:pt idx="0">
                    <c:v>25811.7592112635</c:v>
                  </c:pt>
                  <c:pt idx="1">
                    <c:v>77512.404423461</c:v>
                  </c:pt>
                  <c:pt idx="2">
                    <c:v>22865.6840302852</c:v>
                  </c:pt>
                  <c:pt idx="3">
                    <c:v>10794.3743921785</c:v>
                  </c:pt>
                  <c:pt idx="4">
                    <c:v>0</c:v>
                  </c:pt>
                  <c:pt idx="5">
                    <c:v>47556.8535648402</c:v>
                  </c:pt>
                  <c:pt idx="6">
                    <c:v/>
                  </c:pt>
                  <c:pt idx="7">
                    <c:v>23950.56637388</c:v>
                  </c:pt>
                  <c:pt idx="8">
                    <c:v>0</c:v>
                  </c:pt>
                </c:numCache>
              </c:numRef>
            </c:plus>
            <c:minus>
              <c:numRef>
                <c:f>N1!$L$3:$L$11</c:f>
                <c:numCache>
                  <c:formatCode>General</c:formatCode>
                  <c:ptCount val="9"/>
                  <c:pt idx="0">
                    <c:v>25811.7592112635</c:v>
                  </c:pt>
                  <c:pt idx="1">
                    <c:v>77512.404423461</c:v>
                  </c:pt>
                  <c:pt idx="2">
                    <c:v>22865.6840302852</c:v>
                  </c:pt>
                  <c:pt idx="3">
                    <c:v>10794.3743921785</c:v>
                  </c:pt>
                  <c:pt idx="4">
                    <c:v>0</c:v>
                  </c:pt>
                  <c:pt idx="5">
                    <c:v>47556.8535648402</c:v>
                  </c:pt>
                  <c:pt idx="6">
                    <c:v/>
                  </c:pt>
                  <c:pt idx="7">
                    <c:v>23950.56637388</c:v>
                  </c:pt>
                  <c:pt idx="8">
                    <c:v>0</c:v>
                  </c:pt>
                </c:numCache>
              </c:numRef>
            </c:minus>
          </c:errBars>
          <c:cat>
            <c:strRef>
              <c:f>N2!$B$3:$B$11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N2!$F$3:$F$11</c:f>
              <c:numCache>
                <c:formatCode>General</c:formatCode>
                <c:ptCount val="9"/>
                <c:pt idx="0">
                  <c:v>9777.77777777778</c:v>
                </c:pt>
                <c:pt idx="1">
                  <c:v>83111.1111111111</c:v>
                </c:pt>
                <c:pt idx="2">
                  <c:v>29333.3333333333</c:v>
                </c:pt>
                <c:pt idx="3">
                  <c:v>83111.1111111111</c:v>
                </c:pt>
                <c:pt idx="4">
                  <c:v>23222.2222222222</c:v>
                </c:pt>
                <c:pt idx="5">
                  <c:v>92888.8888888889</c:v>
                </c:pt>
                <c:pt idx="6">
                  <c:v/>
                </c:pt>
                <c:pt idx="7">
                  <c:v>88000</c:v>
                </c:pt>
                <c:pt idx="8">
                  <c:v>11000</c:v>
                </c:pt>
              </c:numCache>
            </c:numRef>
          </c:val>
        </c:ser>
        <c:gapWidth val="219"/>
        <c:overlap val="-27"/>
        <c:axId val="32833317"/>
        <c:axId val="62356074"/>
      </c:barChart>
      <c:catAx>
        <c:axId val="3283331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2356074"/>
        <c:crosses val="autoZero"/>
        <c:auto val="1"/>
        <c:lblAlgn val="ctr"/>
        <c:lblOffset val="100"/>
      </c:catAx>
      <c:valAx>
        <c:axId val="62356074"/>
        <c:scaling>
          <c:logBase val="10"/>
          <c:orientation val="minMax"/>
          <c:min val="10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2833317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Copies/L WW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BCoV!$L$14</c:f>
              <c:strCache>
                <c:ptCount val="1"/>
                <c:pt idx="0">
                  <c:v>HA Filtration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BCoV!$K$15:$K$23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BCoV!$L$15:$L$23</c:f>
              <c:numCache>
                <c:formatCode>General</c:formatCode>
                <c:ptCount val="9"/>
                <c:pt idx="0">
                  <c:v>1826453.78100571</c:v>
                </c:pt>
                <c:pt idx="1">
                  <c:v>1471006.77196571</c:v>
                </c:pt>
                <c:pt idx="2">
                  <c:v>1320380.79390571</c:v>
                </c:pt>
                <c:pt idx="3">
                  <c:v>897934.546091429</c:v>
                </c:pt>
                <c:pt idx="4">
                  <c:v>892969.32126</c:v>
                </c:pt>
                <c:pt idx="5">
                  <c:v>891804.429962857</c:v>
                </c:pt>
                <c:pt idx="6">
                  <c:v>2203266.43877714</c:v>
                </c:pt>
                <c:pt idx="7">
                  <c:v>1490391.66269714</c:v>
                </c:pt>
                <c:pt idx="8">
                  <c:v/>
                </c:pt>
              </c:numCache>
            </c:numRef>
          </c:val>
        </c:ser>
        <c:ser>
          <c:idx val="1"/>
          <c:order val="1"/>
          <c:tx>
            <c:strRef>
              <c:f>BCoV!$M$14</c:f>
              <c:strCache>
                <c:ptCount val="1"/>
                <c:pt idx="0">
                  <c:v>HA Filtration w/ Elution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BCoV!$K$15:$K$23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BCoV!$M$15:$M$23</c:f>
              <c:numCache>
                <c:formatCode>General</c:formatCode>
                <c:ptCount val="9"/>
                <c:pt idx="0">
                  <c:v>499148.728555556</c:v>
                </c:pt>
                <c:pt idx="1">
                  <c:v>1314648.14066667</c:v>
                </c:pt>
                <c:pt idx="2">
                  <c:v>1520602.30122222</c:v>
                </c:pt>
                <c:pt idx="3">
                  <c:v>783572.061</c:v>
                </c:pt>
                <c:pt idx="4">
                  <c:v>1196968.74866667</c:v>
                </c:pt>
                <c:pt idx="5">
                  <c:v>335100.393777778</c:v>
                </c:pt>
                <c:pt idx="6">
                  <c:v>940662.235222222</c:v>
                </c:pt>
                <c:pt idx="7">
                  <c:v>729321.789088889</c:v>
                </c:pt>
                <c:pt idx="8">
                  <c:v/>
                </c:pt>
              </c:numCache>
            </c:numRef>
          </c:val>
        </c:ser>
        <c:ser>
          <c:idx val="2"/>
          <c:order val="2"/>
          <c:tx>
            <c:strRef>
              <c:f>BCoV!$N$14</c:f>
              <c:strCache>
                <c:ptCount val="1"/>
                <c:pt idx="0">
                  <c:v>Ultrafiltration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BCoV!$K$15:$K$23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BCoV!$N$15:$N$23</c:f>
              <c:numCache>
                <c:formatCode>General</c:formatCode>
                <c:ptCount val="9"/>
                <c:pt idx="0">
                  <c:v>57041.8837733333</c:v>
                </c:pt>
                <c:pt idx="1">
                  <c:v>162528.611166667</c:v>
                </c:pt>
                <c:pt idx="2">
                  <c:v>249669.472666667</c:v>
                </c:pt>
                <c:pt idx="3">
                  <c:v>135584.9266</c:v>
                </c:pt>
                <c:pt idx="4">
                  <c:v>160916.668566667</c:v>
                </c:pt>
                <c:pt idx="5">
                  <c:v>178586.1915</c:v>
                </c:pt>
                <c:pt idx="6">
                  <c:v/>
                </c:pt>
                <c:pt idx="7">
                  <c:v>51758.93521</c:v>
                </c:pt>
                <c:pt idx="8">
                  <c:v/>
                </c:pt>
              </c:numCache>
            </c:numRef>
          </c:val>
        </c:ser>
        <c:ser>
          <c:idx val="3"/>
          <c:order val="3"/>
          <c:tx>
            <c:strRef>
              <c:f>BCoV!$O$14</c:f>
              <c:strCache>
                <c:ptCount val="1"/>
                <c:pt idx="0">
                  <c:v>Direct Extraction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BCoV!$K$15:$K$23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BCoV!$O$15:$O$23</c:f>
              <c:numCache>
                <c:formatCode>General</c:formatCode>
                <c:ptCount val="9"/>
                <c:pt idx="0">
                  <c:v>553826.155166667</c:v>
                </c:pt>
                <c:pt idx="1">
                  <c:v>669068.370555555</c:v>
                </c:pt>
                <c:pt idx="2">
                  <c:v>878118.778722222</c:v>
                </c:pt>
                <c:pt idx="3">
                  <c:v>968205.084277778</c:v>
                </c:pt>
                <c:pt idx="4">
                  <c:v>784674.570111111</c:v>
                </c:pt>
                <c:pt idx="5">
                  <c:v>543053.724277778</c:v>
                </c:pt>
                <c:pt idx="6">
                  <c:v/>
                </c:pt>
                <c:pt idx="7">
                  <c:v>908722.619166667</c:v>
                </c:pt>
                <c:pt idx="8">
                  <c:v/>
                </c:pt>
              </c:numCache>
            </c:numRef>
          </c:val>
        </c:ser>
        <c:gapWidth val="219"/>
        <c:overlap val="-27"/>
        <c:axId val="77280389"/>
        <c:axId val="4571435"/>
      </c:barChart>
      <c:catAx>
        <c:axId val="7728038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71435"/>
        <c:crosses val="autoZero"/>
        <c:auto val="1"/>
        <c:lblAlgn val="ctr"/>
        <c:lblOffset val="100"/>
      </c:catAx>
      <c:valAx>
        <c:axId val="457143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7280389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Recovery Fraction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BCoV!$X$14</c:f>
              <c:strCache>
                <c:ptCount val="1"/>
                <c:pt idx="0">
                  <c:v>HA Filtration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BCoV!$W$15:$W$22</c:f>
              <c:strCache>
                <c:ptCount val="8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</c:strCache>
            </c:strRef>
          </c:cat>
          <c:val>
            <c:numRef>
              <c:f>BCoV!$X$15:$X$22</c:f>
              <c:numCache>
                <c:formatCode>General</c:formatCode>
                <c:ptCount val="8"/>
                <c:pt idx="0">
                  <c:v>2.09005880040594</c:v>
                </c:pt>
                <c:pt idx="1">
                  <c:v>1.70768317264392</c:v>
                </c:pt>
                <c:pt idx="2">
                  <c:v>1.53836060744864</c:v>
                </c:pt>
                <c:pt idx="3">
                  <c:v>1.02922481899386</c:v>
                </c:pt>
                <c:pt idx="4">
                  <c:v>0.945889332968168</c:v>
                </c:pt>
                <c:pt idx="5">
                  <c:v>0.944655406756145</c:v>
                </c:pt>
                <c:pt idx="6">
                  <c:v>2.50942630360387</c:v>
                </c:pt>
                <c:pt idx="7">
                  <c:v>1.597470754206</c:v>
                </c:pt>
              </c:numCache>
            </c:numRef>
          </c:val>
        </c:ser>
        <c:ser>
          <c:idx val="1"/>
          <c:order val="1"/>
          <c:tx>
            <c:strRef>
              <c:f>BCoV!$Y$14</c:f>
              <c:strCache>
                <c:ptCount val="1"/>
                <c:pt idx="0">
                  <c:v>HA Filtration w/ Elution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BCoV!$W$15:$W$22</c:f>
              <c:strCache>
                <c:ptCount val="8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</c:strCache>
            </c:strRef>
          </c:cat>
          <c:val>
            <c:numRef>
              <c:f>BCoV!$Y$15:$Y$22</c:f>
              <c:numCache>
                <c:formatCode>General</c:formatCode>
                <c:ptCount val="8"/>
                <c:pt idx="0">
                  <c:v>0.575753088303785</c:v>
                </c:pt>
                <c:pt idx="1">
                  <c:v>1.51640720234233</c:v>
                </c:pt>
                <c:pt idx="2">
                  <c:v>1.78585949790107</c:v>
                </c:pt>
                <c:pt idx="3">
                  <c:v>0.920260087928321</c:v>
                </c:pt>
                <c:pt idx="4">
                  <c:v>1.40577059943876</c:v>
                </c:pt>
                <c:pt idx="5">
                  <c:v>0.386528254149196</c:v>
                </c:pt>
                <c:pt idx="6">
                  <c:v>1.10475341628656</c:v>
                </c:pt>
                <c:pt idx="7">
                  <c:v>0.810659871893436</c:v>
                </c:pt>
              </c:numCache>
            </c:numRef>
          </c:val>
        </c:ser>
        <c:ser>
          <c:idx val="2"/>
          <c:order val="2"/>
          <c:tx>
            <c:strRef>
              <c:f>BCoV!$Z$14</c:f>
              <c:strCache>
                <c:ptCount val="1"/>
                <c:pt idx="0">
                  <c:v>Ultrafiltration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BCoV!$W$15:$W$22</c:f>
              <c:strCache>
                <c:ptCount val="8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</c:strCache>
            </c:strRef>
          </c:cat>
          <c:val>
            <c:numRef>
              <c:f>BCoV!$Z$15:$Z$22</c:f>
              <c:numCache>
                <c:formatCode>General</c:formatCode>
                <c:ptCount val="8"/>
                <c:pt idx="0">
                  <c:v>0.0805200735504682</c:v>
                </c:pt>
                <c:pt idx="1">
                  <c:v>0.219880653479012</c:v>
                </c:pt>
                <c:pt idx="2">
                  <c:v>0.316826762617584</c:v>
                </c:pt>
                <c:pt idx="3">
                  <c:v>0.170917804514005</c:v>
                </c:pt>
                <c:pt idx="4">
                  <c:v>0.217024944296471</c:v>
                </c:pt>
                <c:pt idx="5">
                  <c:v>0.386923802372011</c:v>
                </c:pt>
                <c:pt idx="6">
                  <c:v/>
                </c:pt>
                <c:pt idx="7">
                  <c:v>0.10975251239062</c:v>
                </c:pt>
              </c:numCache>
            </c:numRef>
          </c:val>
        </c:ser>
        <c:ser>
          <c:idx val="3"/>
          <c:order val="3"/>
          <c:tx>
            <c:strRef>
              <c:f>BCoV!$AA$14</c:f>
              <c:strCache>
                <c:ptCount val="1"/>
                <c:pt idx="0">
                  <c:v>Direct Extraction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BCoV!$W$15:$W$22</c:f>
              <c:strCache>
                <c:ptCount val="8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</c:strCache>
            </c:strRef>
          </c:cat>
          <c:val>
            <c:numRef>
              <c:f>BCoV!$AA$15:$AA$22</c:f>
              <c:numCache>
                <c:formatCode>General</c:formatCode>
                <c:ptCount val="8"/>
                <c:pt idx="0">
                  <c:v>0.781778577394045</c:v>
                </c:pt>
                <c:pt idx="1">
                  <c:v>0.905164878256619</c:v>
                </c:pt>
                <c:pt idx="2">
                  <c:v>1.1143193714664</c:v>
                </c:pt>
                <c:pt idx="3">
                  <c:v>1.22051537345491</c:v>
                </c:pt>
                <c:pt idx="4">
                  <c:v>1.05827417623097</c:v>
                </c:pt>
                <c:pt idx="5">
                  <c:v>1.17657703613574</c:v>
                </c:pt>
                <c:pt idx="6">
                  <c:v/>
                </c:pt>
                <c:pt idx="7">
                  <c:v>1.92690576255242</c:v>
                </c:pt>
              </c:numCache>
            </c:numRef>
          </c:val>
        </c:ser>
        <c:gapWidth val="219"/>
        <c:overlap val="-27"/>
        <c:axId val="50544642"/>
        <c:axId val="61153285"/>
      </c:barChart>
      <c:catAx>
        <c:axId val="5054464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61153285"/>
        <c:crosses val="autoZero"/>
        <c:auto val="1"/>
        <c:lblAlgn val="ctr"/>
        <c:lblOffset val="100"/>
      </c:catAx>
      <c:valAx>
        <c:axId val="611532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50544642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Copies/L WW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'BCoV (Requant)'!$N$14:$N$14</c:f>
              <c:strCache>
                <c:ptCount val="1"/>
                <c:pt idx="0">
                  <c:v>HA Filtration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'BCoV (Requant)'!$M$15:$M$23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'BCoV (Requant)'!$N$15:$N$23</c:f>
              <c:numCache>
                <c:formatCode>General</c:formatCode>
                <c:ptCount val="9"/>
                <c:pt idx="0">
                  <c:v>1826453.78100571</c:v>
                </c:pt>
                <c:pt idx="1">
                  <c:v>1471006.77196571</c:v>
                </c:pt>
                <c:pt idx="2">
                  <c:v>1320380.79390571</c:v>
                </c:pt>
                <c:pt idx="3">
                  <c:v>897934.546091429</c:v>
                </c:pt>
                <c:pt idx="4">
                  <c:v>892969.32126</c:v>
                </c:pt>
                <c:pt idx="5">
                  <c:v>891804.429962857</c:v>
                </c:pt>
                <c:pt idx="6">
                  <c:v>2203266.43877714</c:v>
                </c:pt>
                <c:pt idx="7">
                  <c:v>1490391.66269714</c:v>
                </c:pt>
                <c:pt idx="8">
                  <c:v/>
                </c:pt>
              </c:numCache>
            </c:numRef>
          </c:val>
        </c:ser>
        <c:ser>
          <c:idx val="1"/>
          <c:order val="1"/>
          <c:tx>
            <c:strRef>
              <c:f>'BCoV (Requant)'!$O$14:$O$14</c:f>
              <c:strCache>
                <c:ptCount val="1"/>
                <c:pt idx="0">
                  <c:v>HA Filtration w/ Elution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'BCoV (Requant)'!$M$15:$M$23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'BCoV (Requant)'!$O$15:$O$23</c:f>
              <c:numCache>
                <c:formatCode>General</c:formatCode>
                <c:ptCount val="9"/>
                <c:pt idx="0">
                  <c:v>447853.065111111</c:v>
                </c:pt>
                <c:pt idx="1">
                  <c:v>972974.437222222</c:v>
                </c:pt>
                <c:pt idx="2">
                  <c:v>1364516.56055556</c:v>
                </c:pt>
                <c:pt idx="3">
                  <c:v>571037.295888889</c:v>
                </c:pt>
                <c:pt idx="4">
                  <c:v>814029.138444444</c:v>
                </c:pt>
                <c:pt idx="5">
                  <c:v>248193.276933333</c:v>
                </c:pt>
                <c:pt idx="6">
                  <c:v>500009.641666667</c:v>
                </c:pt>
                <c:pt idx="7">
                  <c:v>2348883.11466667</c:v>
                </c:pt>
                <c:pt idx="8">
                  <c:v/>
                </c:pt>
              </c:numCache>
            </c:numRef>
          </c:val>
        </c:ser>
        <c:ser>
          <c:idx val="2"/>
          <c:order val="2"/>
          <c:tx>
            <c:strRef>
              <c:f>'BCoV (Requant)'!$P$14:$P$14</c:f>
              <c:strCache>
                <c:ptCount val="1"/>
                <c:pt idx="0">
                  <c:v>Ultrafiltration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'BCoV (Requant)'!$M$15:$M$23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'BCoV (Requant)'!$P$15:$P$23</c:f>
              <c:numCache>
                <c:formatCode>General</c:formatCode>
                <c:ptCount val="9"/>
                <c:pt idx="0">
                  <c:v>51032.80102</c:v>
                </c:pt>
                <c:pt idx="1">
                  <c:v>216772.3278</c:v>
                </c:pt>
                <c:pt idx="2">
                  <c:v>220338.3436</c:v>
                </c:pt>
                <c:pt idx="3">
                  <c:v>133572.5598</c:v>
                </c:pt>
                <c:pt idx="4">
                  <c:v>151021.732333333</c:v>
                </c:pt>
                <c:pt idx="5">
                  <c:v>116858.987933333</c:v>
                </c:pt>
                <c:pt idx="6">
                  <c:v/>
                </c:pt>
                <c:pt idx="7">
                  <c:v>38619.8176366667</c:v>
                </c:pt>
                <c:pt idx="8">
                  <c:v/>
                </c:pt>
              </c:numCache>
            </c:numRef>
          </c:val>
        </c:ser>
        <c:ser>
          <c:idx val="3"/>
          <c:order val="3"/>
          <c:tx>
            <c:strRef>
              <c:f>'BCoV (Requant)'!$Q$14:$Q$14</c:f>
              <c:strCache>
                <c:ptCount val="1"/>
                <c:pt idx="0">
                  <c:v>Direct Extraction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'BCoV (Requant)'!$M$15:$M$23</c:f>
              <c:strCache>
                <c:ptCount val="9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  <c:pt idx="8">
                  <c:v>DI</c:v>
                </c:pt>
              </c:strCache>
            </c:strRef>
          </c:cat>
          <c:val>
            <c:numRef>
              <c:f>'BCoV (Requant)'!$Q$15:$Q$23</c:f>
              <c:numCache>
                <c:formatCode>General</c:formatCode>
                <c:ptCount val="9"/>
                <c:pt idx="0">
                  <c:v>543480.690888889</c:v>
                </c:pt>
                <c:pt idx="1">
                  <c:v>662084.861833333</c:v>
                </c:pt>
                <c:pt idx="2">
                  <c:v>646700.895777778</c:v>
                </c:pt>
                <c:pt idx="3">
                  <c:v>729861.988722222</c:v>
                </c:pt>
                <c:pt idx="4">
                  <c:v>687138.814833333</c:v>
                </c:pt>
                <c:pt idx="5">
                  <c:v>505681.899333333</c:v>
                </c:pt>
                <c:pt idx="6">
                  <c:v/>
                </c:pt>
                <c:pt idx="7">
                  <c:v>369451.095277778</c:v>
                </c:pt>
                <c:pt idx="8">
                  <c:v/>
                </c:pt>
              </c:numCache>
            </c:numRef>
          </c:val>
        </c:ser>
        <c:gapWidth val="219"/>
        <c:overlap val="-27"/>
        <c:axId val="1678603"/>
        <c:axId val="73693505"/>
      </c:barChart>
      <c:catAx>
        <c:axId val="16786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3693505"/>
        <c:crosses val="autoZero"/>
        <c:auto val="1"/>
        <c:lblAlgn val="ctr"/>
        <c:lblOffset val="100"/>
      </c:catAx>
      <c:valAx>
        <c:axId val="7369350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678603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Recovery Fraction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barChart>
        <c:barDir val="col"/>
        <c:grouping val="clustered"/>
        <c:varyColors val="0"/>
        <c:ser>
          <c:idx val="0"/>
          <c:order val="0"/>
          <c:tx>
            <c:strRef>
              <c:f>'BCoV (Requant)'!$Z$14:$Z$14</c:f>
              <c:strCache>
                <c:ptCount val="1"/>
                <c:pt idx="0">
                  <c:v>HA Filtration</c:v>
                </c:pt>
              </c:strCache>
            </c:strRef>
          </c:tx>
          <c:spPr>
            <a:solidFill>
              <a:srgbClr val="4472c4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'BCoV (Requant)'!$T$38:$T$45</c:f>
                <c:numCache>
                  <c:formatCode>General</c:formatCode>
                  <c:ptCount val="8"/>
                  <c:pt idx="0">
                    <c:v>0.0559491983929467</c:v>
                  </c:pt>
                  <c:pt idx="1">
                    <c:v>0.0343879222183984</c:v>
                  </c:pt>
                  <c:pt idx="2">
                    <c:v>0.00419011892993149</c:v>
                  </c:pt>
                  <c:pt idx="3">
                    <c:v>0.0083536537050378</c:v>
                  </c:pt>
                  <c:pt idx="4">
                    <c:v>0.0402770533342119</c:v>
                  </c:pt>
                  <c:pt idx="5">
                    <c:v>0.0540222249992021</c:v>
                  </c:pt>
                  <c:pt idx="6">
                    <c:v>0.0816583412385142</c:v>
                  </c:pt>
                  <c:pt idx="7">
                    <c:v>0.00402118417874094</c:v>
                  </c:pt>
                </c:numCache>
              </c:numRef>
            </c:plus>
            <c:minus>
              <c:numRef>
                <c:f>'BCoV (Requant)'!$T$38:$T$45</c:f>
                <c:numCache>
                  <c:formatCode>General</c:formatCode>
                  <c:ptCount val="8"/>
                  <c:pt idx="0">
                    <c:v>0.0559491983929467</c:v>
                  </c:pt>
                  <c:pt idx="1">
                    <c:v>0.0343879222183984</c:v>
                  </c:pt>
                  <c:pt idx="2">
                    <c:v>0.00419011892993149</c:v>
                  </c:pt>
                  <c:pt idx="3">
                    <c:v>0.0083536537050378</c:v>
                  </c:pt>
                  <c:pt idx="4">
                    <c:v>0.0402770533342119</c:v>
                  </c:pt>
                  <c:pt idx="5">
                    <c:v>0.0540222249992021</c:v>
                  </c:pt>
                  <c:pt idx="6">
                    <c:v>0.0816583412385142</c:v>
                  </c:pt>
                  <c:pt idx="7">
                    <c:v>0.00402118417874094</c:v>
                  </c:pt>
                </c:numCache>
              </c:numRef>
            </c:minus>
          </c:errBars>
          <c:cat>
            <c:strRef>
              <c:f>'BCoV (Requant)'!$Y$15:$Y$22</c:f>
              <c:strCache>
                <c:ptCount val="8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</c:strCache>
            </c:strRef>
          </c:cat>
          <c:val>
            <c:numRef>
              <c:f>'BCoV (Requant)'!$Z$15:$Z$22</c:f>
              <c:numCache>
                <c:formatCode>General</c:formatCode>
                <c:ptCount val="8"/>
                <c:pt idx="0">
                  <c:v>0.208667438423925</c:v>
                </c:pt>
                <c:pt idx="1">
                  <c:v>0.170491793439514</c:v>
                </c:pt>
                <c:pt idx="2">
                  <c:v>0.153586955192952</c:v>
                </c:pt>
                <c:pt idx="3">
                  <c:v>0.102755820314751</c:v>
                </c:pt>
                <c:pt idx="4">
                  <c:v>0.0944357661634435</c:v>
                </c:pt>
                <c:pt idx="5">
                  <c:v>0.0943125733509652</c:v>
                </c:pt>
                <c:pt idx="6">
                  <c:v>0.250536280885942</c:v>
                </c:pt>
                <c:pt idx="7">
                  <c:v>0.159488398208011</c:v>
                </c:pt>
              </c:numCache>
            </c:numRef>
          </c:val>
        </c:ser>
        <c:ser>
          <c:idx val="1"/>
          <c:order val="1"/>
          <c:tx>
            <c:strRef>
              <c:f>'BCoV (Requant)'!$AA$14:$AA$14</c:f>
              <c:strCache>
                <c:ptCount val="1"/>
                <c:pt idx="0">
                  <c:v>HA Filtration w/ Elution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'BCoV (Requant)'!$U$38:$U$45</c:f>
                <c:numCache>
                  <c:formatCode>General</c:formatCode>
                  <c:ptCount val="8"/>
                  <c:pt idx="0">
                    <c:v>0.00754626484213818</c:v>
                  </c:pt>
                  <c:pt idx="1">
                    <c:v>0.00932732605981851</c:v>
                  </c:pt>
                  <c:pt idx="2">
                    <c:v>0.016023764874005</c:v>
                  </c:pt>
                  <c:pt idx="3">
                    <c:v>0.00534630855923028</c:v>
                  </c:pt>
                  <c:pt idx="4">
                    <c:v>0.00734016204974588</c:v>
                  </c:pt>
                  <c:pt idx="5">
                    <c:v>0.00510370108740369</c:v>
                  </c:pt>
                  <c:pt idx="6">
                    <c:v>0.0421230523964928</c:v>
                  </c:pt>
                  <c:pt idx="7">
                    <c:v>0</c:v>
                  </c:pt>
                </c:numCache>
              </c:numRef>
            </c:plus>
            <c:minus>
              <c:numRef>
                <c:f>'BCoV (Requant)'!$U$38:$U$45</c:f>
                <c:numCache>
                  <c:formatCode>General</c:formatCode>
                  <c:ptCount val="8"/>
                  <c:pt idx="0">
                    <c:v>0.00754626484213818</c:v>
                  </c:pt>
                  <c:pt idx="1">
                    <c:v>0.00932732605981851</c:v>
                  </c:pt>
                  <c:pt idx="2">
                    <c:v>0.016023764874005</c:v>
                  </c:pt>
                  <c:pt idx="3">
                    <c:v>0.00534630855923028</c:v>
                  </c:pt>
                  <c:pt idx="4">
                    <c:v>0.00734016204974588</c:v>
                  </c:pt>
                  <c:pt idx="5">
                    <c:v>0.00510370108740369</c:v>
                  </c:pt>
                  <c:pt idx="6">
                    <c:v>0.0421230523964928</c:v>
                  </c:pt>
                  <c:pt idx="7">
                    <c:v>0</c:v>
                  </c:pt>
                </c:numCache>
              </c:numRef>
            </c:minus>
          </c:errBars>
          <c:cat>
            <c:strRef>
              <c:f>'BCoV (Requant)'!$Y$15:$Y$22</c:f>
              <c:strCache>
                <c:ptCount val="8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</c:strCache>
            </c:strRef>
          </c:cat>
          <c:val>
            <c:numRef>
              <c:f>'BCoV (Requant)'!$AA$15:$AA$22</c:f>
              <c:numCache>
                <c:formatCode>General</c:formatCode>
                <c:ptCount val="8"/>
                <c:pt idx="0">
                  <c:v>0.0515748576689075</c:v>
                </c:pt>
                <c:pt idx="1">
                  <c:v>0.112047950599092</c:v>
                </c:pt>
                <c:pt idx="2">
                  <c:v>0.159995082854944</c:v>
                </c:pt>
                <c:pt idx="3">
                  <c:v>0.0669564313912088</c:v>
                </c:pt>
                <c:pt idx="4">
                  <c:v>0.0954482072381233</c:v>
                </c:pt>
                <c:pt idx="5">
                  <c:v>0.0285819924645165</c:v>
                </c:pt>
                <c:pt idx="6">
                  <c:v>0.0586281518006335</c:v>
                </c:pt>
                <c:pt idx="7">
                  <c:v>0.260661609927323</c:v>
                </c:pt>
              </c:numCache>
            </c:numRef>
          </c:val>
        </c:ser>
        <c:ser>
          <c:idx val="2"/>
          <c:order val="2"/>
          <c:tx>
            <c:strRef>
              <c:f>'BCoV (Requant)'!$AB$14:$AB$14</c:f>
              <c:strCache>
                <c:ptCount val="1"/>
                <c:pt idx="0">
                  <c:v>Ultrafiltration</c:v>
                </c:pt>
              </c:strCache>
            </c:strRef>
          </c:tx>
          <c:spPr>
            <a:solidFill>
              <a:srgbClr val="a5a5a5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'BCoV (Requant)'!$V$38:$V$45</c:f>
                <c:numCache>
                  <c:formatCode>General</c:formatCode>
                  <c:ptCount val="8"/>
                  <c:pt idx="0">
                    <c:v>0.00492132886092189</c:v>
                  </c:pt>
                  <c:pt idx="1">
                    <c:v>0.00789843292063926</c:v>
                  </c:pt>
                  <c:pt idx="2">
                    <c:v>0.00331048046686606</c:v>
                  </c:pt>
                  <c:pt idx="3">
                    <c:v>0.000809694581251714</c:v>
                  </c:pt>
                  <c:pt idx="4">
                    <c:v>0.00378069187672563</c:v>
                  </c:pt>
                  <c:pt idx="5">
                    <c:v>0.00202774933125404</c:v>
                  </c:pt>
                  <c:pt idx="6">
                    <c:v/>
                  </c:pt>
                  <c:pt idx="7">
                    <c:v>0.000678340766692502</c:v>
                  </c:pt>
                </c:numCache>
              </c:numRef>
            </c:plus>
            <c:minus>
              <c:numRef>
                <c:f>'BCoV (Requant)'!$V$38:$V$45</c:f>
                <c:numCache>
                  <c:formatCode>General</c:formatCode>
                  <c:ptCount val="8"/>
                  <c:pt idx="0">
                    <c:v>0.00492132886092189</c:v>
                  </c:pt>
                  <c:pt idx="1">
                    <c:v>0.00789843292063926</c:v>
                  </c:pt>
                  <c:pt idx="2">
                    <c:v>0.00331048046686606</c:v>
                  </c:pt>
                  <c:pt idx="3">
                    <c:v>0.000809694581251714</c:v>
                  </c:pt>
                  <c:pt idx="4">
                    <c:v>0.00378069187672563</c:v>
                  </c:pt>
                  <c:pt idx="5">
                    <c:v>0.00202774933125404</c:v>
                  </c:pt>
                  <c:pt idx="6">
                    <c:v/>
                  </c:pt>
                  <c:pt idx="7">
                    <c:v>0.000678340766692502</c:v>
                  </c:pt>
                </c:numCache>
              </c:numRef>
            </c:minus>
          </c:errBars>
          <c:cat>
            <c:strRef>
              <c:f>'BCoV (Requant)'!$Y$15:$Y$22</c:f>
              <c:strCache>
                <c:ptCount val="8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</c:strCache>
            </c:strRef>
          </c:cat>
          <c:val>
            <c:numRef>
              <c:f>'BCoV (Requant)'!$AB$15:$AB$22</c:f>
              <c:numCache>
                <c:formatCode>General</c:formatCode>
                <c:ptCount val="8"/>
                <c:pt idx="0">
                  <c:v>0.00719210285684586</c:v>
                </c:pt>
                <c:pt idx="1">
                  <c:v>0.0292790658429275</c:v>
                </c:pt>
                <c:pt idx="2">
                  <c:v>0.0279153242184889</c:v>
                </c:pt>
                <c:pt idx="3">
                  <c:v>0.0168108365049986</c:v>
                </c:pt>
                <c:pt idx="4">
                  <c:v>0.0203350033595894</c:v>
                </c:pt>
                <c:pt idx="5">
                  <c:v>0.0252776020489622</c:v>
                </c:pt>
                <c:pt idx="6">
                  <c:v/>
                </c:pt>
                <c:pt idx="7">
                  <c:v>0.00817589934654266</c:v>
                </c:pt>
              </c:numCache>
            </c:numRef>
          </c:val>
        </c:ser>
        <c:ser>
          <c:idx val="3"/>
          <c:order val="3"/>
          <c:tx>
            <c:strRef>
              <c:f>'BCoV (Requant)'!$AC$14:$AC$14</c:f>
              <c:strCache>
                <c:ptCount val="1"/>
                <c:pt idx="0">
                  <c:v>Direct Extraction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</c:spPr>
          <c:invertIfNegative val="0"/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LeaderLines val="0"/>
          </c:dLbls>
          <c:errBars>
            <c:errDir val="y"/>
            <c:errBarType val="both"/>
            <c:errValType val="cust"/>
            <c:noEndCap val="0"/>
            <c:plus>
              <c:numRef>
                <c:f>'BCoV (Requant)'!$W$38:$W$45</c:f>
                <c:numCache>
                  <c:formatCode>General</c:formatCode>
                  <c:ptCount val="8"/>
                  <c:pt idx="0">
                    <c:v>0.0134667732116287</c:v>
                  </c:pt>
                  <c:pt idx="1">
                    <c:v>0.0120270365209544</c:v>
                  </c:pt>
                  <c:pt idx="2">
                    <c:v>0.00703399968362755</c:v>
                  </c:pt>
                  <c:pt idx="3">
                    <c:v>0.0232330295490003</c:v>
                  </c:pt>
                  <c:pt idx="4">
                    <c:v>0.0144683709479453</c:v>
                  </c:pt>
                  <c:pt idx="5">
                    <c:v>0.0180482078062835</c:v>
                  </c:pt>
                  <c:pt idx="6">
                    <c:v/>
                  </c:pt>
                  <c:pt idx="7">
                    <c:v>0.0566544918944906</c:v>
                  </c:pt>
                </c:numCache>
              </c:numRef>
            </c:plus>
            <c:minus>
              <c:numRef>
                <c:f>'BCoV (Requant)'!$W$38:$W$45</c:f>
                <c:numCache>
                  <c:formatCode>General</c:formatCode>
                  <c:ptCount val="8"/>
                  <c:pt idx="0">
                    <c:v>0.0134667732116287</c:v>
                  </c:pt>
                  <c:pt idx="1">
                    <c:v>0.0120270365209544</c:v>
                  </c:pt>
                  <c:pt idx="2">
                    <c:v>0.00703399968362755</c:v>
                  </c:pt>
                  <c:pt idx="3">
                    <c:v>0.0232330295490003</c:v>
                  </c:pt>
                  <c:pt idx="4">
                    <c:v>0.0144683709479453</c:v>
                  </c:pt>
                  <c:pt idx="5">
                    <c:v>0.0180482078062835</c:v>
                  </c:pt>
                  <c:pt idx="6">
                    <c:v/>
                  </c:pt>
                  <c:pt idx="7">
                    <c:v>0.0566544918944906</c:v>
                  </c:pt>
                </c:numCache>
              </c:numRef>
            </c:minus>
          </c:errBars>
          <c:cat>
            <c:strRef>
              <c:f>'BCoV (Requant)'!$Y$15:$Y$22</c:f>
              <c:strCache>
                <c:ptCount val="8"/>
                <c:pt idx="0">
                  <c:v>69th Street</c:v>
                </c:pt>
                <c:pt idx="1">
                  <c:v>Keegans Bayou</c:v>
                </c:pt>
                <c:pt idx="2">
                  <c:v>Greenridge</c:v>
                </c:pt>
                <c:pt idx="3">
                  <c:v>Cedar Bayou</c:v>
                </c:pt>
                <c:pt idx="4">
                  <c:v>Clinton Park</c:v>
                </c:pt>
                <c:pt idx="5">
                  <c:v>Tidwell Timbers</c:v>
                </c:pt>
                <c:pt idx="6">
                  <c:v>Park Ten</c:v>
                </c:pt>
                <c:pt idx="7">
                  <c:v>Northeast</c:v>
                </c:pt>
              </c:strCache>
            </c:strRef>
          </c:cat>
          <c:val>
            <c:numRef>
              <c:f>'BCoV (Requant)'!$AC$15:$AC$22</c:f>
              <c:numCache>
                <c:formatCode>General</c:formatCode>
                <c:ptCount val="8"/>
                <c:pt idx="0">
                  <c:v>0.0765932684755179</c:v>
                </c:pt>
                <c:pt idx="1">
                  <c:v>0.0894266646484003</c:v>
                </c:pt>
                <c:pt idx="2">
                  <c:v>0.0819324720476108</c:v>
                </c:pt>
                <c:pt idx="3">
                  <c:v>0.0918571193214669</c:v>
                </c:pt>
                <c:pt idx="4">
                  <c:v>0.0925229097312903</c:v>
                </c:pt>
                <c:pt idx="5">
                  <c:v>0.109383334913046</c:v>
                </c:pt>
                <c:pt idx="6">
                  <c:v/>
                </c:pt>
                <c:pt idx="7">
                  <c:v>0.0782135999936267</c:v>
                </c:pt>
              </c:numCache>
            </c:numRef>
          </c:val>
        </c:ser>
        <c:gapWidth val="219"/>
        <c:overlap val="-27"/>
        <c:axId val="72795171"/>
        <c:axId val="15537983"/>
      </c:barChart>
      <c:catAx>
        <c:axId val="727951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15537983"/>
        <c:crosses val="autoZero"/>
        <c:auto val="1"/>
        <c:lblAlgn val="ctr"/>
        <c:lblOffset val="100"/>
      </c:catAx>
      <c:valAx>
        <c:axId val="15537983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6480">
            <a:noFill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2795171"/>
        <c:crosses val="autoZero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tx>
            <c:strRef>
              <c:f>'N1 vs BCoV'!$A$18:$A$18</c:f>
              <c:strCache>
                <c:ptCount val="1"/>
                <c:pt idx="0">
                  <c:v>69th Street</c:v>
                </c:pt>
              </c:strCache>
            </c:strRef>
          </c:tx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4472c4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'N1 vs BCoV'!$B$18:$E$18</c:f>
              <c:numCache>
                <c:formatCode>General</c:formatCode>
                <c:ptCount val="4"/>
                <c:pt idx="0">
                  <c:v>18140.5714285714</c:v>
                </c:pt>
                <c:pt idx="1">
                  <c:v>8066.66666666667</c:v>
                </c:pt>
                <c:pt idx="2">
                  <c:v>850.666666666667</c:v>
                </c:pt>
                <c:pt idx="3">
                  <c:v>64777.7777777778</c:v>
                </c:pt>
              </c:numCache>
            </c:numRef>
          </c:xVal>
          <c:yVal>
            <c:numRef>
              <c:f>'N1 vs BCoV'!$B$5:$E$5</c:f>
              <c:numCache>
                <c:formatCode>General</c:formatCode>
                <c:ptCount val="4"/>
                <c:pt idx="0">
                  <c:v>0.208667438423925</c:v>
                </c:pt>
                <c:pt idx="1">
                  <c:v>0.0515748576689075</c:v>
                </c:pt>
                <c:pt idx="2">
                  <c:v>0.00719210285684586</c:v>
                </c:pt>
                <c:pt idx="3">
                  <c:v>0.0765932684755179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'N1 vs BCoV'!$A$19:$A$19</c:f>
              <c:strCache>
                <c:ptCount val="1"/>
                <c:pt idx="0">
                  <c:v>Keegans Bayou</c:v>
                </c:pt>
              </c:strCache>
            </c:strRef>
          </c:tx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ed7d31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'N1 vs BCoV'!$B$19:$E$19</c:f>
              <c:numCache>
                <c:formatCode>General</c:formatCode>
                <c:ptCount val="4"/>
                <c:pt idx="0">
                  <c:v>18605.7142857143</c:v>
                </c:pt>
                <c:pt idx="1">
                  <c:v>45222.2222222222</c:v>
                </c:pt>
                <c:pt idx="2">
                  <c:v>2933.33333333333</c:v>
                </c:pt>
                <c:pt idx="3">
                  <c:v>72111.1111111111</c:v>
                </c:pt>
              </c:numCache>
            </c:numRef>
          </c:xVal>
          <c:yVal>
            <c:numRef>
              <c:f>'N1 vs BCoV'!$B$6:$E$6</c:f>
              <c:numCache>
                <c:formatCode>General</c:formatCode>
                <c:ptCount val="4"/>
                <c:pt idx="0">
                  <c:v>0.170491793439514</c:v>
                </c:pt>
                <c:pt idx="1">
                  <c:v>0.112047950599092</c:v>
                </c:pt>
                <c:pt idx="2">
                  <c:v>0.0292790658429275</c:v>
                </c:pt>
                <c:pt idx="3">
                  <c:v>0.0894266646484003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'N1 vs BCoV'!$A$20:$A$20</c:f>
              <c:strCache>
                <c:ptCount val="1"/>
                <c:pt idx="0">
                  <c:v>Greenridge</c:v>
                </c:pt>
              </c:strCache>
            </c:strRef>
          </c:tx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a5a5a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'N1 vs BCoV'!$B$20:$E$20</c:f>
              <c:numCache>
                <c:formatCode>General</c:formatCode>
                <c:ptCount val="4"/>
                <c:pt idx="0">
                  <c:v>55119.4285714286</c:v>
                </c:pt>
                <c:pt idx="1">
                  <c:v>36666.6666666667</c:v>
                </c:pt>
                <c:pt idx="2">
                  <c:v>7040</c:v>
                </c:pt>
                <c:pt idx="3">
                  <c:v>61111.1111111111</c:v>
                </c:pt>
              </c:numCache>
            </c:numRef>
          </c:xVal>
          <c:yVal>
            <c:numRef>
              <c:f>'N1 vs BCoV'!$B$7:$E$7</c:f>
              <c:numCache>
                <c:formatCode>General</c:formatCode>
                <c:ptCount val="4"/>
                <c:pt idx="0">
                  <c:v>0.153586955192952</c:v>
                </c:pt>
                <c:pt idx="1">
                  <c:v>0.159995082854944</c:v>
                </c:pt>
                <c:pt idx="2">
                  <c:v>0.0279153242184889</c:v>
                </c:pt>
                <c:pt idx="3">
                  <c:v>0.0819324720476108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'N1 vs BCoV'!$A$21:$A$21</c:f>
              <c:strCache>
                <c:ptCount val="1"/>
                <c:pt idx="0">
                  <c:v>Cedar Bayou</c:v>
                </c:pt>
              </c:strCache>
            </c:strRef>
          </c:tx>
          <c:spPr>
            <a:solidFill>
              <a:srgbClr val="ffc000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ffc000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'N1 vs BCoV'!$B$21:$E$21</c:f>
              <c:numCache>
                <c:formatCode>General</c:formatCode>
                <c:ptCount val="4"/>
                <c:pt idx="0">
                  <c:v>0</c:v>
                </c:pt>
                <c:pt idx="1">
                  <c:v>4155.55555555556</c:v>
                </c:pt>
                <c:pt idx="2">
                  <c:v>953.333333333333</c:v>
                </c:pt>
                <c:pt idx="3">
                  <c:v>40333.3333333333</c:v>
                </c:pt>
              </c:numCache>
            </c:numRef>
          </c:xVal>
          <c:yVal>
            <c:numRef>
              <c:f>'N1 vs BCoV'!$B$7:$E$7</c:f>
              <c:numCache>
                <c:formatCode>General</c:formatCode>
                <c:ptCount val="4"/>
                <c:pt idx="0">
                  <c:v>0.153586955192952</c:v>
                </c:pt>
                <c:pt idx="1">
                  <c:v>0.159995082854944</c:v>
                </c:pt>
                <c:pt idx="2">
                  <c:v>0.0279153242184889</c:v>
                </c:pt>
                <c:pt idx="3">
                  <c:v>0.0819324720476108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'N1 vs BCoV'!$A$22:$A$22</c:f>
              <c:strCache>
                <c:ptCount val="1"/>
                <c:pt idx="0">
                  <c:v>Clinton Park</c:v>
                </c:pt>
              </c:strCache>
            </c:strRef>
          </c:tx>
          <c:spPr>
            <a:solidFill>
              <a:srgbClr val="5b9bd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5b9bd5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'N1 vs BCoV'!$B$22:$E$22</c:f>
              <c:numCache>
                <c:formatCode>General</c:formatCode>
                <c:ptCount val="4"/>
                <c:pt idx="0">
                  <c:v>18373.1428571429</c:v>
                </c:pt>
                <c:pt idx="1">
                  <c:v>0</c:v>
                </c:pt>
                <c:pt idx="2">
                  <c:v>513.333333333333</c:v>
                </c:pt>
                <c:pt idx="3">
                  <c:v>0</c:v>
                </c:pt>
              </c:numCache>
            </c:numRef>
          </c:xVal>
          <c:yVal>
            <c:numRef>
              <c:f>'N1 vs BCoV'!$B$9:$E$9</c:f>
              <c:numCache>
                <c:formatCode>General</c:formatCode>
                <c:ptCount val="4"/>
                <c:pt idx="0">
                  <c:v>0.0944357661634435</c:v>
                </c:pt>
                <c:pt idx="1">
                  <c:v>0.0954482072381233</c:v>
                </c:pt>
                <c:pt idx="2">
                  <c:v>0.0203350033595894</c:v>
                </c:pt>
                <c:pt idx="3">
                  <c:v>0.0925229097312903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'N1 vs BCoV'!$A$23:$A$23</c:f>
              <c:strCache>
                <c:ptCount val="1"/>
                <c:pt idx="0">
                  <c:v>Tidwell Timbers</c:v>
                </c:pt>
              </c:strCache>
            </c:strRef>
          </c:tx>
          <c:spPr>
            <a:solidFill>
              <a:srgbClr val="70ad47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70ad47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trendline>
            <c:spPr>
              <a:ln cap="rnd" w="19080">
                <a:solidFill>
                  <a:srgbClr val="70ad47"/>
                </a:solidFill>
                <a:prstDash val="sysDot"/>
                <a:round/>
              </a:ln>
            </c:spPr>
            <c:trendlineType val="linear"/>
            <c:forward val="0"/>
            <c:backward val="0"/>
            <c:dispRSqr val="1"/>
            <c:dispEq val="1"/>
          </c:trendline>
          <c:xVal>
            <c:numRef>
              <c:f>'N1 vs BCoV'!$B$23:$E$23</c:f>
              <c:numCache>
                <c:formatCode>General</c:formatCode>
                <c:ptCount val="4"/>
                <c:pt idx="0">
                  <c:v>5349.14285714286</c:v>
                </c:pt>
                <c:pt idx="1">
                  <c:v>4155.55555555556</c:v>
                </c:pt>
                <c:pt idx="2">
                  <c:v>15693.3333333333</c:v>
                </c:pt>
                <c:pt idx="3">
                  <c:v>134444.444444444</c:v>
                </c:pt>
              </c:numCache>
            </c:numRef>
          </c:xVal>
          <c:yVal>
            <c:numRef>
              <c:f>'N1 vs BCoV'!$B$10:$E$10</c:f>
              <c:numCache>
                <c:formatCode>General</c:formatCode>
                <c:ptCount val="4"/>
                <c:pt idx="0">
                  <c:v>0.0943125733509652</c:v>
                </c:pt>
                <c:pt idx="1">
                  <c:v>0.0285819924645165</c:v>
                </c:pt>
                <c:pt idx="2">
                  <c:v>0.0252776020489622</c:v>
                </c:pt>
                <c:pt idx="3">
                  <c:v>0.109383334913046</c:v>
                </c:pt>
              </c:numCache>
            </c:numRef>
          </c:yVal>
          <c:smooth val="0"/>
        </c:ser>
        <c:axId val="27305157"/>
        <c:axId val="45926655"/>
      </c:scatterChart>
      <c:valAx>
        <c:axId val="27305157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N1 Copies/L WW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5926655"/>
        <c:crosses val="autoZero"/>
        <c:crossBetween val="midCat"/>
      </c:valAx>
      <c:valAx>
        <c:axId val="4592665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0" sz="1000" spc="-1" strike="noStrike">
                    <a:solidFill>
                      <a:srgbClr val="595959"/>
                    </a:solidFill>
                    <a:latin typeface="Calibri"/>
                  </a:defRPr>
                </a:pPr>
                <a:r>
                  <a:rPr b="0" sz="1000" spc="-1" strike="noStrike">
                    <a:solidFill>
                      <a:srgbClr val="595959"/>
                    </a:solidFill>
                    <a:latin typeface="Calibri"/>
                  </a:rPr>
                  <a:t>Recovery Fraction (BCoV)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27305157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Sheet3!$B$3:$E$3</c:f>
              <c:numCache>
                <c:formatCode>General</c:formatCode>
                <c:ptCount val="4"/>
                <c:pt idx="0">
                  <c:v>15814.8571428571</c:v>
                </c:pt>
                <c:pt idx="1">
                  <c:v>11733.3333333333</c:v>
                </c:pt>
                <c:pt idx="2">
                  <c:v>1386</c:v>
                </c:pt>
                <c:pt idx="3">
                  <c:v>36666.6666666667</c:v>
                </c:pt>
              </c:numCache>
            </c:numRef>
          </c:xVal>
          <c:yVal>
            <c:numRef>
              <c:f>Sheet3!$B$30:$E$30</c:f>
              <c:numCache>
                <c:formatCode>General</c:formatCode>
                <c:ptCount val="4"/>
                <c:pt idx="0">
                  <c:v>0.152718240030979</c:v>
                </c:pt>
                <c:pt idx="1">
                  <c:v>0.0605355518670796</c:v>
                </c:pt>
                <c:pt idx="2">
                  <c:v>0.00479418082574168</c:v>
                </c:pt>
                <c:pt idx="3">
                  <c:v>0.0915529448731043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Sheet3!$B$4:$E$4</c:f>
              <c:numCache>
                <c:formatCode>General</c:formatCode>
                <c:ptCount val="4"/>
                <c:pt idx="0">
                  <c:v>20466.2857142857</c:v>
                </c:pt>
                <c:pt idx="1">
                  <c:v>12466.6666666667</c:v>
                </c:pt>
                <c:pt idx="2">
                  <c:v>176</c:v>
                </c:pt>
                <c:pt idx="3">
                  <c:v>58666.6666666667</c:v>
                </c:pt>
              </c:numCache>
            </c:numRef>
          </c:xVal>
          <c:yVal>
            <c:numRef>
              <c:f>Sheet3!$B$31:$E$31</c:f>
              <c:numCache>
                <c:formatCode>General</c:formatCode>
                <c:ptCount val="4"/>
                <c:pt idx="0">
                  <c:v>0.264616636816872</c:v>
                </c:pt>
                <c:pt idx="1">
                  <c:v>0.0521143351899321</c:v>
                </c:pt>
                <c:pt idx="2">
                  <c:v>0.00273273425266272</c:v>
                </c:pt>
                <c:pt idx="3">
                  <c:v>0.0793206352153835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Sheet3!$C$5:$E$5</c:f>
              <c:numCache>
                <c:formatCode>General</c:formatCode>
                <c:ptCount val="3"/>
                <c:pt idx="0">
                  <c:v>0</c:v>
                </c:pt>
                <c:pt idx="1">
                  <c:v>990</c:v>
                </c:pt>
                <c:pt idx="2">
                  <c:v>99000</c:v>
                </c:pt>
              </c:numCache>
            </c:numRef>
          </c:xVal>
          <c:yVal>
            <c:numRef>
              <c:f>Sheet3!$C$32:$E$32</c:f>
              <c:numCache>
                <c:formatCode>General</c:formatCode>
                <c:ptCount val="3"/>
                <c:pt idx="0">
                  <c:v>0.0420746859497108</c:v>
                </c:pt>
                <c:pt idx="1">
                  <c:v>0.0140493934921332</c:v>
                </c:pt>
                <c:pt idx="2">
                  <c:v>0.0589062253380658</c:v>
                </c:pt>
              </c:numCache>
            </c:numRef>
          </c:yVal>
          <c:smooth val="0"/>
        </c:ser>
        <c:axId val="7969403"/>
        <c:axId val="98326685"/>
      </c:scatterChart>
      <c:valAx>
        <c:axId val="7969403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98326685"/>
        <c:crosses val="autoZero"/>
        <c:crossBetween val="midCat"/>
      </c:valAx>
      <c:valAx>
        <c:axId val="98326685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7969403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Chart Title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4472c4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4472c4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Sheet3!$B$3:$E$3</c:f>
              <c:numCache>
                <c:formatCode>General</c:formatCode>
                <c:ptCount val="4"/>
                <c:pt idx="0">
                  <c:v>15814.8571428571</c:v>
                </c:pt>
                <c:pt idx="1">
                  <c:v>11733.3333333333</c:v>
                </c:pt>
                <c:pt idx="2">
                  <c:v>1386</c:v>
                </c:pt>
                <c:pt idx="3">
                  <c:v>36666.6666666667</c:v>
                </c:pt>
              </c:numCache>
            </c:numRef>
          </c:xVal>
          <c:yVal>
            <c:numRef>
              <c:f>Sheet3!$B$30:$E$30</c:f>
              <c:numCache>
                <c:formatCode>General</c:formatCode>
                <c:ptCount val="4"/>
                <c:pt idx="0">
                  <c:v>0.152718240030979</c:v>
                </c:pt>
                <c:pt idx="1">
                  <c:v>0.0605355518670796</c:v>
                </c:pt>
                <c:pt idx="2">
                  <c:v>0.00479418082574168</c:v>
                </c:pt>
                <c:pt idx="3">
                  <c:v>0.0915529448731043</c:v>
                </c:pt>
              </c:numCache>
            </c:numRef>
          </c:yVal>
          <c:smooth val="0"/>
        </c:ser>
        <c:ser>
          <c:idx val="1"/>
          <c:order val="1"/>
          <c:spPr>
            <a:solidFill>
              <a:srgbClr val="ed7d31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Sheet3!$B$7:$E$7</c:f>
              <c:numCache>
                <c:formatCode>General</c:formatCode>
                <c:ptCount val="4"/>
                <c:pt idx="0">
                  <c:v>22792</c:v>
                </c:pt>
                <c:pt idx="1">
                  <c:v>66000</c:v>
                </c:pt>
                <c:pt idx="2">
                  <c:v>3520</c:v>
                </c:pt>
                <c:pt idx="3">
                  <c:v>36666.6666666667</c:v>
                </c:pt>
              </c:numCache>
            </c:numRef>
          </c:xVal>
          <c:yVal>
            <c:numRef>
              <c:f>Sheet3!$B$34:$E$34</c:f>
              <c:numCache>
                <c:formatCode>General</c:formatCode>
                <c:ptCount val="4"/>
                <c:pt idx="0">
                  <c:v>0.204879715657912</c:v>
                </c:pt>
                <c:pt idx="1">
                  <c:v>0.110520749088601</c:v>
                </c:pt>
                <c:pt idx="2">
                  <c:v>0.040393011437918</c:v>
                </c:pt>
                <c:pt idx="3">
                  <c:v>0.0991635092407589</c:v>
                </c:pt>
              </c:numCache>
            </c:numRef>
          </c:yVal>
          <c:smooth val="0"/>
        </c:ser>
        <c:ser>
          <c:idx val="2"/>
          <c:order val="2"/>
          <c:spPr>
            <a:solidFill>
              <a:srgbClr val="a5a5a5"/>
            </a:solidFill>
            <a:ln w="25560">
              <a:noFill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Sheet3!$C$5:$E$5</c:f>
              <c:numCache>
                <c:formatCode>General</c:formatCode>
                <c:ptCount val="3"/>
                <c:pt idx="0">
                  <c:v>0</c:v>
                </c:pt>
                <c:pt idx="1">
                  <c:v>990</c:v>
                </c:pt>
                <c:pt idx="2">
                  <c:v>99000</c:v>
                </c:pt>
              </c:numCache>
            </c:numRef>
          </c:xVal>
          <c:yVal>
            <c:numRef>
              <c:f>Sheet3!$C$32:$E$32</c:f>
              <c:numCache>
                <c:formatCode>General</c:formatCode>
                <c:ptCount val="3"/>
                <c:pt idx="0">
                  <c:v>0.0420746859497108</c:v>
                </c:pt>
                <c:pt idx="1">
                  <c:v>0.0140493934921332</c:v>
                </c:pt>
                <c:pt idx="2">
                  <c:v>0.0589062253380658</c:v>
                </c:pt>
              </c:numCache>
            </c:numRef>
          </c:yVal>
          <c:smooth val="0"/>
        </c:ser>
        <c:axId val="44844622"/>
        <c:axId val="47860627"/>
      </c:scatterChart>
      <c:valAx>
        <c:axId val="4484462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7860627"/>
        <c:crosses val="autoZero"/>
        <c:crossBetween val="midCat"/>
      </c:valAx>
      <c:valAx>
        <c:axId val="4786062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4484462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<Relationship Id="rId2" Type="http://schemas.openxmlformats.org/officeDocument/2006/relationships/chart" Target="../charts/chart4.xml"/><Relationship Id="rId3" Type="http://schemas.openxmlformats.org/officeDocument/2006/relationships/chart" Target="../charts/chart5.xml"/><Relationship Id="rId4" Type="http://schemas.openxmlformats.org/officeDocument/2006/relationships/chart" Target="../charts/chart6.xml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
</Relationships>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
</Relationships>
</file>

<file path=xl/drawings/_rels/drawing5.xml.rels><?xml version="1.0" encoding="UTF-8"?>
<Relationships xmlns="http://schemas.openxmlformats.org/package/2006/relationships"><Relationship Id="rId1" Type="http://schemas.openxmlformats.org/officeDocument/2006/relationships/chart" Target="../charts/chart11.xml"/>
</Relationships>
</file>

<file path=xl/drawings/_rels/drawing6.xml.rels><?xml version="1.0" encoding="UTF-8"?>
<Relationships xmlns="http://schemas.openxmlformats.org/package/2006/relationships"><Relationship Id="rId1" Type="http://schemas.openxmlformats.org/officeDocument/2006/relationships/chart" Target="../charts/chart12.xml"/>
</Relationships>
</file>

<file path=xl/drawings/_rels/drawing7.xml.rels><?xml version="1.0" encoding="UTF-8"?>
<Relationships xmlns="http://schemas.openxmlformats.org/package/2006/relationships"><Relationship Id="rId1" Type="http://schemas.openxmlformats.org/officeDocument/2006/relationships/chart" Target="../charts/chart13.xml"/><Relationship Id="rId2" Type="http://schemas.openxmlformats.org/officeDocument/2006/relationships/chart" Target="../charts/chart14.xml"/>
</Relationships>
</file>

<file path=xl/drawings/_rels/drawing8.xml.rels><?xml version="1.0" encoding="UTF-8"?>
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
</Relationships>
</file>

<file path=xl/drawings/_rels/drawing9.xml.rels><?xml version="1.0" encoding="UTF-8"?>
<Relationships xmlns="http://schemas.openxmlformats.org/package/2006/relationships"><Relationship Id="rId1" Type="http://schemas.openxmlformats.org/officeDocument/2006/relationships/chart" Target="../charts/chart17.xml"/>
</Relationships>
</file>

<file path=xl/drawings/_rels/drawing10.xml.rels><?xml version="1.0" encoding="UTF-8"?>
<Relationships xmlns="http://schemas.openxmlformats.org/package/2006/relationships"><Relationship Id="rId1" Type="http://schemas.openxmlformats.org/officeDocument/2006/relationships/chart" Target="../charts/chart18.xml"/><Relationship Id="rId2" Type="http://schemas.openxmlformats.org/officeDocument/2006/relationships/chart" Target="../charts/chart1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21</xdr:col>
      <xdr:colOff>158040</xdr:colOff>
      <xdr:row>1</xdr:row>
      <xdr:rowOff>61920</xdr:rowOff>
    </xdr:from>
    <xdr:to>
      <xdr:col>28</xdr:col>
      <xdr:colOff>460440</xdr:colOff>
      <xdr:row>8</xdr:row>
      <xdr:rowOff>78480</xdr:rowOff>
    </xdr:to>
    <xdr:graphicFrame>
      <xdr:nvGraphicFramePr>
        <xdr:cNvPr id="0" name="Chart 1"/>
        <xdr:cNvGraphicFramePr/>
      </xdr:nvGraphicFramePr>
      <xdr:xfrm>
        <a:off x="14433120" y="252360"/>
        <a:ext cx="4520880" cy="2670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309960</xdr:colOff>
      <xdr:row>8</xdr:row>
      <xdr:rowOff>100080</xdr:rowOff>
    </xdr:from>
    <xdr:to>
      <xdr:col>29</xdr:col>
      <xdr:colOff>2160</xdr:colOff>
      <xdr:row>17</xdr:row>
      <xdr:rowOff>183240</xdr:rowOff>
    </xdr:to>
    <xdr:graphicFrame>
      <xdr:nvGraphicFramePr>
        <xdr:cNvPr id="1" name="Chart 2"/>
        <xdr:cNvGraphicFramePr/>
      </xdr:nvGraphicFramePr>
      <xdr:xfrm>
        <a:off x="14585040" y="2944080"/>
        <a:ext cx="45133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20</xdr:col>
      <xdr:colOff>205200</xdr:colOff>
      <xdr:row>2</xdr:row>
      <xdr:rowOff>309960</xdr:rowOff>
    </xdr:from>
    <xdr:to>
      <xdr:col>27</xdr:col>
      <xdr:colOff>507240</xdr:colOff>
      <xdr:row>7</xdr:row>
      <xdr:rowOff>97560</xdr:rowOff>
    </xdr:to>
    <xdr:graphicFrame>
      <xdr:nvGraphicFramePr>
        <xdr:cNvPr id="2" name="Chart 2"/>
        <xdr:cNvGraphicFramePr/>
      </xdr:nvGraphicFramePr>
      <xdr:xfrm>
        <a:off x="13356360" y="869040"/>
        <a:ext cx="45205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21</xdr:col>
      <xdr:colOff>348120</xdr:colOff>
      <xdr:row>8</xdr:row>
      <xdr:rowOff>281160</xdr:rowOff>
    </xdr:from>
    <xdr:to>
      <xdr:col>29</xdr:col>
      <xdr:colOff>40320</xdr:colOff>
      <xdr:row>13</xdr:row>
      <xdr:rowOff>69480</xdr:rowOff>
    </xdr:to>
    <xdr:graphicFrame>
      <xdr:nvGraphicFramePr>
        <xdr:cNvPr id="3" name="Chart 3"/>
        <xdr:cNvGraphicFramePr/>
      </xdr:nvGraphicFramePr>
      <xdr:xfrm>
        <a:off x="14101920" y="4383720"/>
        <a:ext cx="451332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</xdr:col>
      <xdr:colOff>297000</xdr:colOff>
      <xdr:row>2</xdr:row>
      <xdr:rowOff>136800</xdr:rowOff>
    </xdr:from>
    <xdr:to>
      <xdr:col>9</xdr:col>
      <xdr:colOff>598680</xdr:colOff>
      <xdr:row>6</xdr:row>
      <xdr:rowOff>515520</xdr:rowOff>
    </xdr:to>
    <xdr:graphicFrame>
      <xdr:nvGraphicFramePr>
        <xdr:cNvPr id="4" name="Chart 4"/>
        <xdr:cNvGraphicFramePr/>
      </xdr:nvGraphicFramePr>
      <xdr:xfrm>
        <a:off x="1501920" y="695880"/>
        <a:ext cx="452016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86040</xdr:colOff>
      <xdr:row>6</xdr:row>
      <xdr:rowOff>290880</xdr:rowOff>
    </xdr:from>
    <xdr:to>
      <xdr:col>9</xdr:col>
      <xdr:colOff>388080</xdr:colOff>
      <xdr:row>11</xdr:row>
      <xdr:rowOff>78840</xdr:rowOff>
    </xdr:to>
    <xdr:graphicFrame>
      <xdr:nvGraphicFramePr>
        <xdr:cNvPr id="5" name="Chart 5"/>
        <xdr:cNvGraphicFramePr/>
      </xdr:nvGraphicFramePr>
      <xdr:xfrm>
        <a:off x="1290960" y="3212280"/>
        <a:ext cx="45205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481320</xdr:colOff>
      <xdr:row>2</xdr:row>
      <xdr:rowOff>224280</xdr:rowOff>
    </xdr:from>
    <xdr:to>
      <xdr:col>9</xdr:col>
      <xdr:colOff>173520</xdr:colOff>
      <xdr:row>7</xdr:row>
      <xdr:rowOff>11880</xdr:rowOff>
    </xdr:to>
    <xdr:graphicFrame>
      <xdr:nvGraphicFramePr>
        <xdr:cNvPr id="6" name="Chart 1"/>
        <xdr:cNvGraphicFramePr/>
      </xdr:nvGraphicFramePr>
      <xdr:xfrm>
        <a:off x="1083600" y="783360"/>
        <a:ext cx="45133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471960</xdr:colOff>
      <xdr:row>7</xdr:row>
      <xdr:rowOff>90360</xdr:rowOff>
    </xdr:from>
    <xdr:to>
      <xdr:col>9</xdr:col>
      <xdr:colOff>164160</xdr:colOff>
      <xdr:row>11</xdr:row>
      <xdr:rowOff>469080</xdr:rowOff>
    </xdr:to>
    <xdr:graphicFrame>
      <xdr:nvGraphicFramePr>
        <xdr:cNvPr id="7" name="Chart 2"/>
        <xdr:cNvGraphicFramePr/>
      </xdr:nvGraphicFramePr>
      <xdr:xfrm>
        <a:off x="1074240" y="3602520"/>
        <a:ext cx="45133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531720</xdr:colOff>
      <xdr:row>2</xdr:row>
      <xdr:rowOff>61560</xdr:rowOff>
    </xdr:from>
    <xdr:to>
      <xdr:col>12</xdr:col>
      <xdr:colOff>923040</xdr:colOff>
      <xdr:row>6</xdr:row>
      <xdr:rowOff>439920</xdr:rowOff>
    </xdr:to>
    <xdr:graphicFrame>
      <xdr:nvGraphicFramePr>
        <xdr:cNvPr id="8" name="Chart 1"/>
        <xdr:cNvGraphicFramePr/>
      </xdr:nvGraphicFramePr>
      <xdr:xfrm>
        <a:off x="3544560" y="620640"/>
        <a:ext cx="460980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567000</xdr:colOff>
      <xdr:row>22</xdr:row>
      <xdr:rowOff>14400</xdr:rowOff>
    </xdr:from>
    <xdr:to>
      <xdr:col>11</xdr:col>
      <xdr:colOff>259200</xdr:colOff>
      <xdr:row>27</xdr:row>
      <xdr:rowOff>193320</xdr:rowOff>
    </xdr:to>
    <xdr:graphicFrame>
      <xdr:nvGraphicFramePr>
        <xdr:cNvPr id="9" name="Chart 2"/>
        <xdr:cNvGraphicFramePr/>
      </xdr:nvGraphicFramePr>
      <xdr:xfrm>
        <a:off x="2374560" y="11889360"/>
        <a:ext cx="4513320" cy="27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552600</xdr:colOff>
      <xdr:row>12</xdr:row>
      <xdr:rowOff>90360</xdr:rowOff>
    </xdr:from>
    <xdr:to>
      <xdr:col>10</xdr:col>
      <xdr:colOff>226080</xdr:colOff>
      <xdr:row>35</xdr:row>
      <xdr:rowOff>187920</xdr:rowOff>
    </xdr:to>
    <xdr:graphicFrame>
      <xdr:nvGraphicFramePr>
        <xdr:cNvPr id="10" name="Chart 2"/>
        <xdr:cNvGraphicFramePr/>
      </xdr:nvGraphicFramePr>
      <xdr:xfrm>
        <a:off x="552600" y="3328560"/>
        <a:ext cx="8955000" cy="447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324000</xdr:colOff>
      <xdr:row>13</xdr:row>
      <xdr:rowOff>114480</xdr:rowOff>
    </xdr:from>
    <xdr:to>
      <xdr:col>13</xdr:col>
      <xdr:colOff>445320</xdr:colOff>
      <xdr:row>37</xdr:row>
      <xdr:rowOff>21600</xdr:rowOff>
    </xdr:to>
    <xdr:graphicFrame>
      <xdr:nvGraphicFramePr>
        <xdr:cNvPr id="11" name="Chart 2"/>
        <xdr:cNvGraphicFramePr/>
      </xdr:nvGraphicFramePr>
      <xdr:xfrm>
        <a:off x="2649240" y="3543480"/>
        <a:ext cx="8885520" cy="44791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13320</xdr:colOff>
      <xdr:row>35</xdr:row>
      <xdr:rowOff>7560</xdr:rowOff>
    </xdr:from>
    <xdr:to>
      <xdr:col>16</xdr:col>
      <xdr:colOff>182160</xdr:colOff>
      <xdr:row>47</xdr:row>
      <xdr:rowOff>73800</xdr:rowOff>
    </xdr:to>
    <xdr:graphicFrame>
      <xdr:nvGraphicFramePr>
        <xdr:cNvPr id="12" name="Chart 1"/>
        <xdr:cNvGraphicFramePr/>
      </xdr:nvGraphicFramePr>
      <xdr:xfrm>
        <a:off x="6039360" y="10208520"/>
        <a:ext cx="4784760" cy="2466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17</xdr:col>
      <xdr:colOff>262800</xdr:colOff>
      <xdr:row>29</xdr:row>
      <xdr:rowOff>257040</xdr:rowOff>
    </xdr:from>
    <xdr:to>
      <xdr:col>25</xdr:col>
      <xdr:colOff>199440</xdr:colOff>
      <xdr:row>45</xdr:row>
      <xdr:rowOff>128880</xdr:rowOff>
    </xdr:to>
    <xdr:graphicFrame>
      <xdr:nvGraphicFramePr>
        <xdr:cNvPr id="13" name="Chart 2"/>
        <xdr:cNvGraphicFramePr/>
      </xdr:nvGraphicFramePr>
      <xdr:xfrm>
        <a:off x="11507040" y="8972280"/>
        <a:ext cx="4757760" cy="3358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22</xdr:col>
      <xdr:colOff>241920</xdr:colOff>
      <xdr:row>66</xdr:row>
      <xdr:rowOff>26640</xdr:rowOff>
    </xdr:from>
    <xdr:to>
      <xdr:col>29</xdr:col>
      <xdr:colOff>544680</xdr:colOff>
      <xdr:row>77</xdr:row>
      <xdr:rowOff>149760</xdr:rowOff>
    </xdr:to>
    <xdr:graphicFrame>
      <xdr:nvGraphicFramePr>
        <xdr:cNvPr id="14" name="Chart 1"/>
        <xdr:cNvGraphicFramePr/>
      </xdr:nvGraphicFramePr>
      <xdr:xfrm>
        <a:off x="14709600" y="18219240"/>
        <a:ext cx="4520880" cy="24663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27</xdr:col>
      <xdr:colOff>375120</xdr:colOff>
      <xdr:row>9</xdr:row>
      <xdr:rowOff>41760</xdr:rowOff>
    </xdr:from>
    <xdr:to>
      <xdr:col>35</xdr:col>
      <xdr:colOff>405000</xdr:colOff>
      <xdr:row>24</xdr:row>
      <xdr:rowOff>134640</xdr:rowOff>
    </xdr:to>
    <xdr:graphicFrame>
      <xdr:nvGraphicFramePr>
        <xdr:cNvPr id="15" name="Chart 2"/>
        <xdr:cNvGraphicFramePr/>
      </xdr:nvGraphicFramePr>
      <xdr:xfrm>
        <a:off x="17856000" y="3042000"/>
        <a:ext cx="4850640" cy="454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13320</xdr:colOff>
      <xdr:row>3</xdr:row>
      <xdr:rowOff>7560</xdr:rowOff>
    </xdr:from>
    <xdr:to>
      <xdr:col>17</xdr:col>
      <xdr:colOff>132840</xdr:colOff>
      <xdr:row>19</xdr:row>
      <xdr:rowOff>176400</xdr:rowOff>
    </xdr:to>
    <xdr:graphicFrame>
      <xdr:nvGraphicFramePr>
        <xdr:cNvPr id="16" name="Chart 1"/>
        <xdr:cNvGraphicFramePr/>
      </xdr:nvGraphicFramePr>
      <xdr:xfrm>
        <a:off x="3628800" y="578880"/>
        <a:ext cx="6748200" cy="3531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4680</xdr:colOff>
      <xdr:row>0</xdr:row>
      <xdr:rowOff>0</xdr:rowOff>
    </xdr:from>
    <xdr:to>
      <xdr:col>13</xdr:col>
      <xdr:colOff>307080</xdr:colOff>
      <xdr:row>8</xdr:row>
      <xdr:rowOff>292680</xdr:rowOff>
    </xdr:to>
    <xdr:graphicFrame>
      <xdr:nvGraphicFramePr>
        <xdr:cNvPr id="17" name="Chart 2"/>
        <xdr:cNvGraphicFramePr/>
      </xdr:nvGraphicFramePr>
      <xdr:xfrm>
        <a:off x="4259160" y="0"/>
        <a:ext cx="4520520" cy="2740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0</xdr:colOff>
      <xdr:row>8</xdr:row>
      <xdr:rowOff>304920</xdr:rowOff>
    </xdr:from>
    <xdr:to>
      <xdr:col>13</xdr:col>
      <xdr:colOff>302400</xdr:colOff>
      <xdr:row>16</xdr:row>
      <xdr:rowOff>302400</xdr:rowOff>
    </xdr:to>
    <xdr:graphicFrame>
      <xdr:nvGraphicFramePr>
        <xdr:cNvPr id="18" name="Chart 3"/>
        <xdr:cNvGraphicFramePr/>
      </xdr:nvGraphicFramePr>
      <xdr:xfrm>
        <a:off x="4254480" y="2752560"/>
        <a:ext cx="4520520" cy="27406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7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8.xm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drawing" Target="../drawings/drawing9.xm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drawing" Target="../drawings/drawing10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9.14"/>
    <col collapsed="false" customWidth="true" hidden="false" outlineLevel="0" max="3" min="3" style="0" width="17.13"/>
    <col collapsed="false" customWidth="true" hidden="false" outlineLevel="0" max="1025" min="4" style="0" width="8.54"/>
  </cols>
  <sheetData>
    <row r="2" customFormat="false" ht="15" hidden="false" customHeight="false" outlineLevel="0" collapsed="false">
      <c r="B2" s="0" t="s">
        <v>0</v>
      </c>
    </row>
    <row r="3" customFormat="false" ht="15" hidden="false" customHeight="false" outlineLevel="0" collapsed="false">
      <c r="B3" s="0" t="s">
        <v>1</v>
      </c>
      <c r="C3" s="1"/>
      <c r="D3" s="0" t="s">
        <v>2</v>
      </c>
    </row>
    <row r="4" customFormat="false" ht="15" hidden="false" customHeight="false" outlineLevel="0" collapsed="false">
      <c r="B4" s="0" t="s">
        <v>3</v>
      </c>
      <c r="C4" s="0" t="s">
        <v>4</v>
      </c>
    </row>
    <row r="5" customFormat="false" ht="15" hidden="false" customHeight="false" outlineLevel="0" collapsed="false">
      <c r="B5" s="0" t="s">
        <v>5</v>
      </c>
      <c r="C5" s="2"/>
      <c r="D5" s="0" t="s">
        <v>6</v>
      </c>
    </row>
    <row r="6" customFormat="false" ht="15" hidden="false" customHeight="false" outlineLevel="0" collapsed="false">
      <c r="B6" s="0" t="s">
        <v>7</v>
      </c>
      <c r="C6" s="3"/>
    </row>
    <row r="9" customFormat="false" ht="15" hidden="false" customHeight="false" outlineLevel="0" collapsed="false">
      <c r="B9" s="0" t="s">
        <v>8</v>
      </c>
    </row>
    <row r="10" customFormat="false" ht="15" hidden="false" customHeight="false" outlineLevel="0" collapsed="false">
      <c r="B10" s="0" t="s">
        <v>1</v>
      </c>
      <c r="C10" s="1"/>
      <c r="D10" s="0" t="s">
        <v>2</v>
      </c>
    </row>
    <row r="11" customFormat="false" ht="15" hidden="false" customHeight="false" outlineLevel="0" collapsed="false">
      <c r="B11" s="0" t="s">
        <v>3</v>
      </c>
      <c r="C11" s="0" t="s">
        <v>9</v>
      </c>
    </row>
    <row r="12" customFormat="false" ht="15" hidden="false" customHeight="false" outlineLevel="0" collapsed="false">
      <c r="B12" s="0" t="s">
        <v>10</v>
      </c>
      <c r="C12" s="4"/>
      <c r="D12" s="0" t="s">
        <v>11</v>
      </c>
    </row>
    <row r="13" customFormat="false" ht="15" hidden="false" customHeight="false" outlineLevel="0" collapsed="false">
      <c r="C13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RowHeight="15" zeroHeight="false" outlineLevelRow="0" outlineLevelCol="0"/>
  <cols>
    <col collapsed="false" customWidth="true" hidden="false" outlineLevel="0" max="9" min="1" style="0" width="8.54"/>
    <col collapsed="false" customWidth="true" hidden="false" outlineLevel="0" max="13" min="10" style="0" width="14.28"/>
    <col collapsed="false" customWidth="true" hidden="false" outlineLevel="0" max="1025" min="14" style="0" width="8.54"/>
  </cols>
  <sheetData>
    <row r="1" customFormat="false" ht="15" hidden="false" customHeight="false" outlineLevel="0" collapsed="false">
      <c r="A1" s="0" t="s">
        <v>13</v>
      </c>
    </row>
    <row r="2" customFormat="false" ht="46.95" hidden="false" customHeight="false" outlineLevel="0" collapsed="false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/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  <c r="S2" s="5" t="s">
        <v>31</v>
      </c>
      <c r="T2" s="5" t="s">
        <v>32</v>
      </c>
    </row>
    <row r="3" customFormat="false" ht="27" hidden="false" customHeight="false" outlineLevel="0" collapsed="false">
      <c r="A3" s="6" t="s">
        <v>33</v>
      </c>
      <c r="B3" s="6" t="n">
        <v>69</v>
      </c>
      <c r="C3" s="7" t="n">
        <v>44074</v>
      </c>
      <c r="D3" s="6" t="s">
        <v>34</v>
      </c>
      <c r="E3" s="6" t="s">
        <v>35</v>
      </c>
      <c r="F3" s="8" t="n">
        <v>272.82</v>
      </c>
      <c r="G3" s="8" t="n">
        <v>50</v>
      </c>
      <c r="H3" s="8" t="n">
        <v>24.03849983</v>
      </c>
      <c r="I3" s="8" t="n">
        <v>632.2389346</v>
      </c>
      <c r="J3" s="8" t="n">
        <f aca="false">1000*1000*'HA Filtration'!I3/'Concentration Factors'!$D$14</f>
        <v>1336733.74744</v>
      </c>
      <c r="K3" s="8"/>
      <c r="L3" s="8"/>
      <c r="M3" s="8"/>
      <c r="N3" s="8" t="n">
        <v>705</v>
      </c>
      <c r="O3" s="6"/>
      <c r="P3" s="8" t="n">
        <v>873876.7447</v>
      </c>
      <c r="Q3" s="8" t="n">
        <v>72.34875381</v>
      </c>
      <c r="R3" s="6" t="s">
        <v>36</v>
      </c>
      <c r="S3" s="6" t="s">
        <v>37</v>
      </c>
      <c r="T3" s="6"/>
    </row>
    <row r="4" customFormat="false" ht="27" hidden="false" customHeight="false" outlineLevel="0" collapsed="false">
      <c r="A4" s="6" t="s">
        <v>33</v>
      </c>
      <c r="B4" s="6" t="n">
        <v>69</v>
      </c>
      <c r="C4" s="7" t="n">
        <v>44074</v>
      </c>
      <c r="D4" s="6" t="s">
        <v>34</v>
      </c>
      <c r="E4" s="6" t="s">
        <v>35</v>
      </c>
      <c r="F4" s="8" t="n">
        <v>272.82</v>
      </c>
      <c r="G4" s="8" t="n">
        <v>50</v>
      </c>
      <c r="H4" s="8" t="n">
        <v>23.26741409</v>
      </c>
      <c r="I4" s="8" t="n">
        <v>1095.487615</v>
      </c>
      <c r="J4" s="8" t="n">
        <f aca="false">1000*1000*'HA Filtration'!I4/'Concentration Factors'!$D$14</f>
        <v>2316173.81457143</v>
      </c>
      <c r="K4" s="8"/>
      <c r="L4" s="8"/>
      <c r="M4" s="8"/>
      <c r="N4" s="8" t="n">
        <v>705</v>
      </c>
      <c r="O4" s="6"/>
      <c r="P4" s="8" t="n">
        <v>873876.7447</v>
      </c>
      <c r="Q4" s="8" t="n">
        <v>125.3595112</v>
      </c>
      <c r="R4" s="6" t="s">
        <v>38</v>
      </c>
      <c r="S4" s="6" t="s">
        <v>39</v>
      </c>
      <c r="T4" s="6"/>
    </row>
    <row r="5" customFormat="false" ht="27" hidden="false" customHeight="false" outlineLevel="0" collapsed="false">
      <c r="A5" s="6" t="s">
        <v>40</v>
      </c>
      <c r="B5" s="6" t="s">
        <v>41</v>
      </c>
      <c r="C5" s="7" t="n">
        <v>44074</v>
      </c>
      <c r="D5" s="6" t="s">
        <v>34</v>
      </c>
      <c r="E5" s="6" t="s">
        <v>35</v>
      </c>
      <c r="F5" s="8" t="n">
        <v>276.77</v>
      </c>
      <c r="G5" s="8" t="n">
        <v>50</v>
      </c>
      <c r="H5" s="8" t="n">
        <v>24.2202301</v>
      </c>
      <c r="I5" s="8" t="n">
        <v>555.4155001</v>
      </c>
      <c r="J5" s="8" t="n">
        <f aca="false">1000*1000*'HA Filtration'!I5/'Concentration Factors'!$D$14</f>
        <v>1174307.05735429</v>
      </c>
      <c r="K5" s="8"/>
      <c r="L5" s="8"/>
      <c r="M5" s="8"/>
      <c r="N5" s="8" t="n">
        <v>705</v>
      </c>
      <c r="O5" s="6"/>
      <c r="P5" s="8" t="n">
        <v>861404.9698</v>
      </c>
      <c r="Q5" s="8" t="n">
        <v>64.47786111</v>
      </c>
      <c r="R5" s="6" t="s">
        <v>42</v>
      </c>
      <c r="S5" s="6" t="s">
        <v>43</v>
      </c>
      <c r="T5" s="6"/>
    </row>
    <row r="6" customFormat="false" ht="27" hidden="false" customHeight="false" outlineLevel="0" collapsed="false">
      <c r="A6" s="6" t="s">
        <v>40</v>
      </c>
      <c r="B6" s="6" t="s">
        <v>41</v>
      </c>
      <c r="C6" s="7" t="n">
        <v>44074</v>
      </c>
      <c r="D6" s="6" t="s">
        <v>34</v>
      </c>
      <c r="E6" s="6" t="s">
        <v>35</v>
      </c>
      <c r="F6" s="8" t="n">
        <v>276.77</v>
      </c>
      <c r="G6" s="8" t="n">
        <v>50</v>
      </c>
      <c r="H6" s="8" t="n">
        <v>23.6464901</v>
      </c>
      <c r="I6" s="8" t="n">
        <v>836.0773923</v>
      </c>
      <c r="J6" s="8" t="n">
        <f aca="false">1000*1000*'HA Filtration'!I6/'Concentration Factors'!$D$14</f>
        <v>1767706.48657714</v>
      </c>
      <c r="K6" s="8"/>
      <c r="L6" s="8"/>
      <c r="M6" s="8"/>
      <c r="N6" s="8" t="n">
        <v>705</v>
      </c>
      <c r="O6" s="6"/>
      <c r="P6" s="8" t="n">
        <v>861404.9698</v>
      </c>
      <c r="Q6" s="8" t="n">
        <v>97.05973631</v>
      </c>
      <c r="R6" s="6" t="s">
        <v>44</v>
      </c>
      <c r="S6" s="6" t="s">
        <v>45</v>
      </c>
      <c r="T6" s="6"/>
    </row>
    <row r="7" customFormat="false" ht="27" hidden="false" customHeight="false" outlineLevel="0" collapsed="false">
      <c r="A7" s="6" t="s">
        <v>46</v>
      </c>
      <c r="B7" s="6" t="s">
        <v>47</v>
      </c>
      <c r="C7" s="7" t="n">
        <v>44074</v>
      </c>
      <c r="D7" s="6" t="s">
        <v>34</v>
      </c>
      <c r="E7" s="6" t="s">
        <v>35</v>
      </c>
      <c r="F7" s="8" t="n">
        <v>277.77</v>
      </c>
      <c r="G7" s="8" t="n">
        <v>50</v>
      </c>
      <c r="H7" s="8" t="n">
        <v>24.01800919</v>
      </c>
      <c r="I7" s="8" t="n">
        <v>641.5419952</v>
      </c>
      <c r="J7" s="8" t="n">
        <f aca="false">1000*1000*'HA Filtration'!I7/'Concentration Factors'!$D$14</f>
        <v>1356403.07556571</v>
      </c>
      <c r="K7" s="8"/>
      <c r="L7" s="8"/>
      <c r="M7" s="8"/>
      <c r="N7" s="8" t="n">
        <v>705</v>
      </c>
      <c r="O7" s="6"/>
      <c r="P7" s="8" t="n">
        <v>858303.8251</v>
      </c>
      <c r="Q7" s="8" t="n">
        <v>74.74532636</v>
      </c>
      <c r="R7" s="6" t="s">
        <v>48</v>
      </c>
      <c r="S7" s="6" t="s">
        <v>49</v>
      </c>
      <c r="T7" s="6"/>
    </row>
    <row r="8" customFormat="false" ht="27" hidden="false" customHeight="false" outlineLevel="0" collapsed="false">
      <c r="A8" s="6" t="s">
        <v>46</v>
      </c>
      <c r="B8" s="6" t="s">
        <v>47</v>
      </c>
      <c r="C8" s="7" t="n">
        <v>44074</v>
      </c>
      <c r="D8" s="6" t="s">
        <v>34</v>
      </c>
      <c r="E8" s="6" t="s">
        <v>35</v>
      </c>
      <c r="F8" s="8" t="n">
        <v>277.77</v>
      </c>
      <c r="G8" s="8" t="n">
        <v>50</v>
      </c>
      <c r="H8" s="8" t="n">
        <v>24.09456825</v>
      </c>
      <c r="I8" s="8" t="n">
        <v>607.4668639</v>
      </c>
      <c r="J8" s="8" t="n">
        <f aca="false">1000*1000*'HA Filtration'!I8/'Concentration Factors'!$D$14</f>
        <v>1284358.51224571</v>
      </c>
      <c r="K8" s="8"/>
      <c r="L8" s="8"/>
      <c r="M8" s="8"/>
      <c r="N8" s="8" t="n">
        <v>705</v>
      </c>
      <c r="O8" s="6"/>
      <c r="P8" s="8" t="n">
        <v>858303.8251</v>
      </c>
      <c r="Q8" s="8" t="n">
        <v>70.77527166</v>
      </c>
      <c r="R8" s="6" t="s">
        <v>50</v>
      </c>
      <c r="S8" s="6" t="s">
        <v>51</v>
      </c>
      <c r="T8" s="6"/>
    </row>
    <row r="9" customFormat="false" ht="27" hidden="false" customHeight="false" outlineLevel="0" collapsed="false">
      <c r="A9" s="6" t="s">
        <v>52</v>
      </c>
      <c r="B9" s="6" t="s">
        <v>53</v>
      </c>
      <c r="C9" s="7" t="n">
        <v>44074</v>
      </c>
      <c r="D9" s="6" t="s">
        <v>34</v>
      </c>
      <c r="E9" s="6" t="s">
        <v>35</v>
      </c>
      <c r="F9" s="8" t="n">
        <v>273.27</v>
      </c>
      <c r="G9" s="8" t="n">
        <v>50</v>
      </c>
      <c r="H9" s="8" t="n">
        <v>24.71558762</v>
      </c>
      <c r="I9" s="8" t="n">
        <v>390.1723921</v>
      </c>
      <c r="J9" s="8" t="n">
        <f aca="false">1000*1000*'HA Filtration'!I9/'Concentration Factors'!$D$14</f>
        <v>824935.914725714</v>
      </c>
      <c r="K9" s="8"/>
      <c r="L9" s="8"/>
      <c r="M9" s="8"/>
      <c r="N9" s="8" t="n">
        <v>705</v>
      </c>
      <c r="O9" s="6"/>
      <c r="P9" s="8" t="n">
        <v>872437.7118</v>
      </c>
      <c r="Q9" s="8" t="n">
        <v>44.72209154</v>
      </c>
      <c r="R9" s="6" t="s">
        <v>54</v>
      </c>
      <c r="S9" s="6" t="s">
        <v>55</v>
      </c>
      <c r="T9" s="6"/>
    </row>
    <row r="10" customFormat="false" ht="27" hidden="false" customHeight="false" outlineLevel="0" collapsed="false">
      <c r="A10" s="6" t="s">
        <v>52</v>
      </c>
      <c r="B10" s="6" t="s">
        <v>53</v>
      </c>
      <c r="C10" s="7" t="n">
        <v>44074</v>
      </c>
      <c r="D10" s="6" t="s">
        <v>34</v>
      </c>
      <c r="E10" s="6" t="s">
        <v>35</v>
      </c>
      <c r="F10" s="8" t="n">
        <v>273.27</v>
      </c>
      <c r="G10" s="8" t="n">
        <v>50</v>
      </c>
      <c r="H10" s="8" t="n">
        <v>24.48700333</v>
      </c>
      <c r="I10" s="8" t="n">
        <v>459.2251515</v>
      </c>
      <c r="J10" s="8" t="n">
        <f aca="false">1000*1000*'HA Filtration'!I10/'Concentration Factors'!$D$14</f>
        <v>970933.177457143</v>
      </c>
      <c r="K10" s="8"/>
      <c r="L10" s="8"/>
      <c r="M10" s="8"/>
      <c r="N10" s="8" t="n">
        <v>705</v>
      </c>
      <c r="O10" s="6"/>
      <c r="P10" s="8" t="n">
        <v>872437.7118</v>
      </c>
      <c r="Q10" s="8" t="n">
        <v>52.63701297</v>
      </c>
      <c r="R10" s="6" t="s">
        <v>56</v>
      </c>
      <c r="S10" s="6" t="s">
        <v>57</v>
      </c>
      <c r="T10" s="6"/>
    </row>
    <row r="11" customFormat="false" ht="27" hidden="false" customHeight="false" outlineLevel="0" collapsed="false">
      <c r="A11" s="6" t="s">
        <v>58</v>
      </c>
      <c r="B11" s="6" t="s">
        <v>59</v>
      </c>
      <c r="C11" s="7" t="n">
        <v>44074</v>
      </c>
      <c r="D11" s="6" t="s">
        <v>34</v>
      </c>
      <c r="E11" s="6" t="s">
        <v>35</v>
      </c>
      <c r="F11" s="8" t="n">
        <v>252.5363636</v>
      </c>
      <c r="G11" s="8" t="n">
        <v>50</v>
      </c>
      <c r="H11" s="8" t="n">
        <v>25.38436508</v>
      </c>
      <c r="I11" s="8" t="n">
        <v>242.2170381</v>
      </c>
      <c r="J11" s="8" t="n">
        <f aca="false">1000*1000*'HA Filtration'!I11/'Concentration Factors'!$D$14</f>
        <v>512116.023411429</v>
      </c>
      <c r="K11" s="8"/>
      <c r="L11" s="8"/>
      <c r="M11" s="8"/>
      <c r="N11" s="8" t="n">
        <v>705</v>
      </c>
      <c r="O11" s="6"/>
      <c r="P11" s="8" t="n">
        <v>944066.2329</v>
      </c>
      <c r="Q11" s="8" t="n">
        <v>25.65678442</v>
      </c>
      <c r="R11" s="6" t="s">
        <v>60</v>
      </c>
      <c r="S11" s="6" t="s">
        <v>61</v>
      </c>
      <c r="T11" s="6"/>
    </row>
    <row r="12" customFormat="false" ht="27" hidden="false" customHeight="false" outlineLevel="0" collapsed="false">
      <c r="A12" s="6" t="s">
        <v>58</v>
      </c>
      <c r="B12" s="6" t="s">
        <v>59</v>
      </c>
      <c r="C12" s="7" t="n">
        <v>44074</v>
      </c>
      <c r="D12" s="6" t="s">
        <v>34</v>
      </c>
      <c r="E12" s="6" t="s">
        <v>35</v>
      </c>
      <c r="F12" s="8" t="n">
        <v>252.5363636</v>
      </c>
      <c r="G12" s="8" t="n">
        <v>50</v>
      </c>
      <c r="H12" s="8" t="n">
        <v>24.10612297</v>
      </c>
      <c r="I12" s="8" t="n">
        <v>602.4836712</v>
      </c>
      <c r="J12" s="8" t="n">
        <f aca="false">1000*1000*'HA Filtration'!I12/'Concentration Factors'!$D$14</f>
        <v>1273822.61910857</v>
      </c>
      <c r="K12" s="8"/>
      <c r="L12" s="8"/>
      <c r="M12" s="8"/>
      <c r="N12" s="8" t="n">
        <v>705</v>
      </c>
      <c r="O12" s="6"/>
      <c r="P12" s="8" t="n">
        <v>944066.2329</v>
      </c>
      <c r="Q12" s="8" t="n">
        <v>63.8179452</v>
      </c>
      <c r="R12" s="6" t="s">
        <v>62</v>
      </c>
      <c r="S12" s="6" t="s">
        <v>63</v>
      </c>
      <c r="T12" s="6"/>
    </row>
    <row r="13" customFormat="false" ht="27" hidden="false" customHeight="false" outlineLevel="0" collapsed="false">
      <c r="A13" s="6" t="s">
        <v>64</v>
      </c>
      <c r="B13" s="6" t="s">
        <v>65</v>
      </c>
      <c r="C13" s="7" t="n">
        <v>44074</v>
      </c>
      <c r="D13" s="6" t="s">
        <v>34</v>
      </c>
      <c r="E13" s="6" t="s">
        <v>35</v>
      </c>
      <c r="F13" s="8" t="n">
        <v>252.5363636</v>
      </c>
      <c r="G13" s="8" t="n">
        <v>50</v>
      </c>
      <c r="H13" s="8" t="n">
        <v>23.97099876</v>
      </c>
      <c r="I13" s="8" t="n">
        <v>663.4060085</v>
      </c>
      <c r="J13" s="8" t="n">
        <f aca="false">1000*1000*'HA Filtration'!I13/'Concentration Factors'!$D$14</f>
        <v>1402629.84654286</v>
      </c>
      <c r="K13" s="8"/>
      <c r="L13" s="8"/>
      <c r="M13" s="8"/>
      <c r="N13" s="8" t="n">
        <v>705</v>
      </c>
      <c r="O13" s="6"/>
      <c r="P13" s="8" t="n">
        <v>944066.2329</v>
      </c>
      <c r="Q13" s="8" t="n">
        <v>70.27112986</v>
      </c>
      <c r="R13" s="6" t="s">
        <v>66</v>
      </c>
      <c r="S13" s="6" t="s">
        <v>67</v>
      </c>
      <c r="T13" s="6"/>
    </row>
    <row r="14" customFormat="false" ht="27" hidden="false" customHeight="false" outlineLevel="0" collapsed="false">
      <c r="A14" s="6" t="s">
        <v>64</v>
      </c>
      <c r="B14" s="6" t="s">
        <v>65</v>
      </c>
      <c r="C14" s="7" t="n">
        <v>44074</v>
      </c>
      <c r="D14" s="6" t="s">
        <v>34</v>
      </c>
      <c r="E14" s="6" t="s">
        <v>35</v>
      </c>
      <c r="F14" s="8" t="n">
        <v>252.5363636</v>
      </c>
      <c r="G14" s="8" t="n">
        <v>50</v>
      </c>
      <c r="H14" s="8" t="n">
        <v>25.7993145</v>
      </c>
      <c r="I14" s="8" t="n">
        <v>180.1927766</v>
      </c>
      <c r="J14" s="8" t="n">
        <f aca="false">1000*1000*'HA Filtration'!I14/'Concentration Factors'!$D$14</f>
        <v>380979.013382857</v>
      </c>
      <c r="K14" s="8"/>
      <c r="L14" s="8"/>
      <c r="M14" s="8"/>
      <c r="N14" s="8" t="n">
        <v>705</v>
      </c>
      <c r="O14" s="6"/>
      <c r="P14" s="8" t="n">
        <v>944066.2329</v>
      </c>
      <c r="Q14" s="8" t="n">
        <v>19.08687869</v>
      </c>
      <c r="R14" s="6" t="s">
        <v>68</v>
      </c>
      <c r="S14" s="6" t="s">
        <v>69</v>
      </c>
      <c r="T14" s="6"/>
    </row>
    <row r="15" customFormat="false" ht="15.75" hidden="false" customHeight="false" outlineLevel="0" collapsed="false">
      <c r="A15" s="6" t="s">
        <v>70</v>
      </c>
      <c r="B15" s="6" t="s">
        <v>71</v>
      </c>
      <c r="C15" s="7" t="n">
        <v>44074</v>
      </c>
      <c r="D15" s="6" t="s">
        <v>34</v>
      </c>
      <c r="E15" s="6" t="s">
        <v>35</v>
      </c>
      <c r="F15" s="8" t="n">
        <v>271.5363636</v>
      </c>
      <c r="G15" s="8" t="n">
        <v>50</v>
      </c>
      <c r="H15" s="8" t="n">
        <v>22.94177246</v>
      </c>
      <c r="I15" s="8" t="n">
        <v>1381.73677</v>
      </c>
      <c r="J15" s="8" t="n">
        <f aca="false">1000*1000*'HA Filtration'!I15/'Concentration Factors'!$D$14</f>
        <v>2921386.31371429</v>
      </c>
      <c r="K15" s="8"/>
      <c r="L15" s="8"/>
      <c r="M15" s="8"/>
      <c r="N15" s="8" t="n">
        <v>705</v>
      </c>
      <c r="O15" s="6"/>
      <c r="P15" s="8" t="n">
        <v>878007.8304</v>
      </c>
      <c r="Q15" s="8" t="n">
        <v>157.3718049</v>
      </c>
      <c r="R15" s="6" t="s">
        <v>72</v>
      </c>
      <c r="S15" s="6" t="s">
        <v>73</v>
      </c>
      <c r="T15" s="6"/>
    </row>
    <row r="16" customFormat="false" ht="15.75" hidden="false" customHeight="false" outlineLevel="0" collapsed="false">
      <c r="A16" s="6" t="s">
        <v>70</v>
      </c>
      <c r="B16" s="6" t="s">
        <v>71</v>
      </c>
      <c r="C16" s="7" t="n">
        <v>44074</v>
      </c>
      <c r="D16" s="6" t="s">
        <v>34</v>
      </c>
      <c r="E16" s="6" t="s">
        <v>35</v>
      </c>
      <c r="F16" s="8" t="n">
        <v>271.5363636</v>
      </c>
      <c r="G16" s="8" t="n">
        <v>50</v>
      </c>
      <c r="H16" s="8" t="n">
        <v>23.89081001</v>
      </c>
      <c r="I16" s="8" t="n">
        <v>702.4341856</v>
      </c>
      <c r="J16" s="8" t="n">
        <f aca="false">1000*1000*'HA Filtration'!I16/'Concentration Factors'!$D$14</f>
        <v>1485146.56384</v>
      </c>
      <c r="K16" s="8"/>
      <c r="L16" s="8"/>
      <c r="M16" s="8"/>
      <c r="N16" s="8" t="n">
        <v>705</v>
      </c>
      <c r="O16" s="6"/>
      <c r="P16" s="8" t="n">
        <v>878007.8304</v>
      </c>
      <c r="Q16" s="8" t="n">
        <v>80.00318008</v>
      </c>
      <c r="R16" s="6" t="s">
        <v>74</v>
      </c>
      <c r="S16" s="6" t="s">
        <v>75</v>
      </c>
      <c r="T16" s="6"/>
    </row>
    <row r="17" customFormat="false" ht="15.75" hidden="false" customHeight="false" outlineLevel="0" collapsed="false">
      <c r="A17" s="6" t="s">
        <v>76</v>
      </c>
      <c r="B17" s="6" t="s">
        <v>77</v>
      </c>
      <c r="C17" s="7" t="n">
        <v>44074</v>
      </c>
      <c r="D17" s="6" t="s">
        <v>34</v>
      </c>
      <c r="E17" s="6" t="s">
        <v>35</v>
      </c>
      <c r="F17" s="8" t="n">
        <v>255.5363636</v>
      </c>
      <c r="G17" s="8" t="n">
        <v>50</v>
      </c>
      <c r="H17" s="8" t="n">
        <v>23.92168617</v>
      </c>
      <c r="I17" s="8" t="n">
        <v>687.1419402</v>
      </c>
      <c r="J17" s="8" t="n">
        <f aca="false">1000*1000*'HA Filtration'!I17/'Concentration Factors'!$D$14</f>
        <v>1452814.38785143</v>
      </c>
      <c r="K17" s="8"/>
      <c r="L17" s="8"/>
      <c r="M17" s="8"/>
      <c r="N17" s="8" t="n">
        <v>705</v>
      </c>
      <c r="O17" s="6"/>
      <c r="P17" s="8" t="n">
        <v>932982.884</v>
      </c>
      <c r="Q17" s="8" t="n">
        <v>73.65000495</v>
      </c>
      <c r="R17" s="6" t="s">
        <v>78</v>
      </c>
      <c r="S17" s="6" t="s">
        <v>79</v>
      </c>
      <c r="T17" s="6"/>
    </row>
    <row r="18" customFormat="false" ht="15.75" hidden="false" customHeight="false" outlineLevel="0" collapsed="false">
      <c r="A18" s="6" t="s">
        <v>76</v>
      </c>
      <c r="B18" s="6" t="s">
        <v>77</v>
      </c>
      <c r="C18" s="7" t="n">
        <v>44074</v>
      </c>
      <c r="D18" s="6" t="s">
        <v>34</v>
      </c>
      <c r="E18" s="6" t="s">
        <v>35</v>
      </c>
      <c r="F18" s="8" t="n">
        <v>255.5363636</v>
      </c>
      <c r="G18" s="8" t="n">
        <v>50</v>
      </c>
      <c r="H18" s="8" t="n">
        <v>23.85093498</v>
      </c>
      <c r="I18" s="8" t="n">
        <v>722.688011</v>
      </c>
      <c r="J18" s="8" t="n">
        <f aca="false">1000*1000*'HA Filtration'!I18/'Concentration Factors'!$D$14</f>
        <v>1527968.93754286</v>
      </c>
      <c r="K18" s="8"/>
      <c r="L18" s="8"/>
      <c r="M18" s="8"/>
      <c r="N18" s="8" t="n">
        <v>705</v>
      </c>
      <c r="O18" s="6"/>
      <c r="P18" s="8" t="n">
        <v>932982.884</v>
      </c>
      <c r="Q18" s="8" t="n">
        <v>77.45994309</v>
      </c>
      <c r="R18" s="6" t="s">
        <v>80</v>
      </c>
      <c r="S18" s="6" t="s">
        <v>81</v>
      </c>
      <c r="T18" s="6"/>
    </row>
    <row r="19" customFormat="false" ht="27" hidden="false" customHeight="false" outlineLevel="0" collapsed="false">
      <c r="A19" s="6" t="s">
        <v>33</v>
      </c>
      <c r="B19" s="6" t="n">
        <v>69</v>
      </c>
      <c r="C19" s="7" t="n">
        <v>44074</v>
      </c>
      <c r="D19" s="6" t="s">
        <v>34</v>
      </c>
      <c r="E19" s="6" t="s">
        <v>82</v>
      </c>
      <c r="F19" s="8" t="n">
        <v>272.82</v>
      </c>
      <c r="G19" s="8" t="n">
        <v>50</v>
      </c>
      <c r="H19" s="6"/>
      <c r="I19" s="8" t="n">
        <v>7.48</v>
      </c>
      <c r="J19" s="9" t="n">
        <f aca="false">1000*1000*'HA Filtration'!I19/'Concentration Factors'!$D$14</f>
        <v>15814.8571428571</v>
      </c>
      <c r="K19" s="8" t="n">
        <f aca="false">I19*'Concentration Factors'!$H$4</f>
        <v>68</v>
      </c>
      <c r="L19" s="8" t="n">
        <v>44</v>
      </c>
      <c r="M19" s="8"/>
      <c r="N19" s="8" t="n">
        <v>330</v>
      </c>
      <c r="O19" s="6"/>
      <c r="P19" s="6"/>
      <c r="Q19" s="6"/>
      <c r="R19" s="6" t="s">
        <v>36</v>
      </c>
      <c r="S19" s="6" t="s">
        <v>37</v>
      </c>
      <c r="T19" s="6"/>
    </row>
    <row r="20" customFormat="false" ht="27" hidden="false" customHeight="false" outlineLevel="0" collapsed="false">
      <c r="A20" s="6" t="s">
        <v>33</v>
      </c>
      <c r="B20" s="6" t="n">
        <v>69</v>
      </c>
      <c r="C20" s="7" t="n">
        <v>44074</v>
      </c>
      <c r="D20" s="6" t="s">
        <v>34</v>
      </c>
      <c r="E20" s="6" t="s">
        <v>82</v>
      </c>
      <c r="F20" s="8" t="n">
        <v>272.82</v>
      </c>
      <c r="G20" s="8" t="n">
        <v>50</v>
      </c>
      <c r="H20" s="6"/>
      <c r="I20" s="8" t="n">
        <v>9.68</v>
      </c>
      <c r="J20" s="9" t="n">
        <f aca="false">1000*1000*'HA Filtration'!I20/'Concentration Factors'!$D$14</f>
        <v>20466.2857142857</v>
      </c>
      <c r="K20" s="8" t="n">
        <f aca="false">I20*'Concentration Factors'!$H$4</f>
        <v>88</v>
      </c>
      <c r="L20" s="8" t="n">
        <v>66</v>
      </c>
      <c r="M20" s="8"/>
      <c r="N20" s="8" t="n">
        <v>330</v>
      </c>
      <c r="O20" s="6"/>
      <c r="P20" s="6"/>
      <c r="Q20" s="6"/>
      <c r="R20" s="6" t="s">
        <v>38</v>
      </c>
      <c r="S20" s="6" t="s">
        <v>39</v>
      </c>
      <c r="T20" s="6"/>
    </row>
    <row r="21" customFormat="false" ht="27" hidden="false" customHeight="false" outlineLevel="0" collapsed="false">
      <c r="A21" s="6" t="s">
        <v>40</v>
      </c>
      <c r="B21" s="6" t="s">
        <v>41</v>
      </c>
      <c r="C21" s="7" t="n">
        <v>44074</v>
      </c>
      <c r="D21" s="6" t="s">
        <v>34</v>
      </c>
      <c r="E21" s="6" t="s">
        <v>82</v>
      </c>
      <c r="F21" s="8" t="n">
        <v>276.77</v>
      </c>
      <c r="G21" s="8" t="n">
        <v>50</v>
      </c>
      <c r="H21" s="6"/>
      <c r="I21" s="8" t="n">
        <v>6.82</v>
      </c>
      <c r="J21" s="9" t="n">
        <f aca="false">1000*1000*'HA Filtration'!I21/'Concentration Factors'!$D$14</f>
        <v>14419.4285714286</v>
      </c>
      <c r="K21" s="8" t="n">
        <f aca="false">I21*'Concentration Factors'!$H$4</f>
        <v>62</v>
      </c>
      <c r="L21" s="8" t="n">
        <v>68</v>
      </c>
      <c r="M21" s="8"/>
      <c r="N21" s="8" t="n">
        <v>330</v>
      </c>
      <c r="O21" s="6"/>
      <c r="P21" s="6"/>
      <c r="Q21" s="6"/>
      <c r="R21" s="6" t="s">
        <v>42</v>
      </c>
      <c r="S21" s="6" t="s">
        <v>43</v>
      </c>
      <c r="T21" s="6"/>
    </row>
    <row r="22" customFormat="false" ht="27" hidden="false" customHeight="false" outlineLevel="0" collapsed="false">
      <c r="A22" s="6" t="s">
        <v>40</v>
      </c>
      <c r="B22" s="6" t="s">
        <v>41</v>
      </c>
      <c r="C22" s="7" t="n">
        <v>44074</v>
      </c>
      <c r="D22" s="6" t="s">
        <v>34</v>
      </c>
      <c r="E22" s="6" t="s">
        <v>82</v>
      </c>
      <c r="F22" s="8" t="n">
        <v>276.77</v>
      </c>
      <c r="G22" s="8" t="n">
        <v>50</v>
      </c>
      <c r="H22" s="6"/>
      <c r="I22" s="8" t="n">
        <v>10.78</v>
      </c>
      <c r="J22" s="9" t="n">
        <f aca="false">1000*1000*'HA Filtration'!I22/'Concentration Factors'!$D$14</f>
        <v>22792</v>
      </c>
      <c r="K22" s="8" t="n">
        <f aca="false">I22*'Concentration Factors'!$H$4</f>
        <v>98</v>
      </c>
      <c r="L22" s="8" t="n">
        <v>78</v>
      </c>
      <c r="M22" s="8"/>
      <c r="N22" s="8" t="n">
        <v>330</v>
      </c>
      <c r="O22" s="6"/>
      <c r="P22" s="6"/>
      <c r="Q22" s="6"/>
      <c r="R22" s="6" t="s">
        <v>44</v>
      </c>
      <c r="S22" s="6" t="s">
        <v>45</v>
      </c>
      <c r="T22" s="6"/>
    </row>
    <row r="23" customFormat="false" ht="27" hidden="false" customHeight="false" outlineLevel="0" collapsed="false">
      <c r="A23" s="6" t="s">
        <v>46</v>
      </c>
      <c r="B23" s="6" t="s">
        <v>47</v>
      </c>
      <c r="C23" s="7" t="n">
        <v>44074</v>
      </c>
      <c r="D23" s="6" t="s">
        <v>34</v>
      </c>
      <c r="E23" s="6" t="s">
        <v>82</v>
      </c>
      <c r="F23" s="8" t="n">
        <v>277.77</v>
      </c>
      <c r="G23" s="8" t="n">
        <v>50</v>
      </c>
      <c r="H23" s="6"/>
      <c r="I23" s="8" t="n">
        <v>29.26</v>
      </c>
      <c r="J23" s="9" t="n">
        <f aca="false">1000*1000*'HA Filtration'!I23/'Concentration Factors'!$D$14</f>
        <v>61864</v>
      </c>
      <c r="K23" s="8" t="n">
        <f aca="false">I23*'Concentration Factors'!$H$4</f>
        <v>266</v>
      </c>
      <c r="L23" s="8" t="n">
        <v>140</v>
      </c>
      <c r="M23" s="8"/>
      <c r="N23" s="8" t="n">
        <v>330</v>
      </c>
      <c r="O23" s="6"/>
      <c r="P23" s="6"/>
      <c r="Q23" s="6"/>
      <c r="R23" s="6" t="s">
        <v>48</v>
      </c>
      <c r="S23" s="6" t="s">
        <v>49</v>
      </c>
      <c r="T23" s="6"/>
    </row>
    <row r="24" customFormat="false" ht="27" hidden="false" customHeight="false" outlineLevel="0" collapsed="false">
      <c r="A24" s="6" t="s">
        <v>46</v>
      </c>
      <c r="B24" s="6" t="s">
        <v>47</v>
      </c>
      <c r="C24" s="7" t="n">
        <v>44074</v>
      </c>
      <c r="D24" s="6" t="s">
        <v>34</v>
      </c>
      <c r="E24" s="6" t="s">
        <v>82</v>
      </c>
      <c r="F24" s="8" t="n">
        <v>277.77</v>
      </c>
      <c r="G24" s="8" t="n">
        <v>50</v>
      </c>
      <c r="H24" s="6"/>
      <c r="I24" s="8" t="n">
        <v>22.88</v>
      </c>
      <c r="J24" s="9" t="n">
        <f aca="false">1000*1000*'HA Filtration'!I24/'Concentration Factors'!$D$14</f>
        <v>48374.8571428571</v>
      </c>
      <c r="K24" s="8" t="n">
        <f aca="false">I24*'Concentration Factors'!$H$4</f>
        <v>208</v>
      </c>
      <c r="L24" s="8" t="n">
        <v>156</v>
      </c>
      <c r="M24" s="8"/>
      <c r="N24" s="8" t="n">
        <v>330</v>
      </c>
      <c r="O24" s="6"/>
      <c r="P24" s="6"/>
      <c r="Q24" s="6"/>
      <c r="R24" s="6" t="s">
        <v>50</v>
      </c>
      <c r="S24" s="6" t="s">
        <v>51</v>
      </c>
      <c r="T24" s="6"/>
    </row>
    <row r="25" customFormat="false" ht="27" hidden="false" customHeight="false" outlineLevel="0" collapsed="false">
      <c r="A25" s="6" t="s">
        <v>52</v>
      </c>
      <c r="B25" s="6" t="s">
        <v>53</v>
      </c>
      <c r="C25" s="7" t="n">
        <v>44074</v>
      </c>
      <c r="D25" s="6" t="s">
        <v>34</v>
      </c>
      <c r="E25" s="6" t="s">
        <v>82</v>
      </c>
      <c r="F25" s="8" t="n">
        <v>273.27</v>
      </c>
      <c r="G25" s="8" t="n">
        <v>50</v>
      </c>
      <c r="H25" s="6"/>
      <c r="I25" s="8" t="n">
        <v>0</v>
      </c>
      <c r="J25" s="9" t="n">
        <f aca="false">1000*1000*'HA Filtration'!I25/'Concentration Factors'!$D$14</f>
        <v>0</v>
      </c>
      <c r="K25" s="8" t="n">
        <f aca="false">I25*'Concentration Factors'!$H$4</f>
        <v>0</v>
      </c>
      <c r="L25" s="8" t="n">
        <v>3.8</v>
      </c>
      <c r="M25" s="8"/>
      <c r="N25" s="8" t="n">
        <v>330</v>
      </c>
      <c r="O25" s="6"/>
      <c r="P25" s="6"/>
      <c r="Q25" s="6"/>
      <c r="R25" s="6" t="s">
        <v>54</v>
      </c>
      <c r="S25" s="6" t="s">
        <v>55</v>
      </c>
      <c r="T25" s="6"/>
    </row>
    <row r="26" customFormat="false" ht="27" hidden="false" customHeight="false" outlineLevel="0" collapsed="false">
      <c r="A26" s="6" t="s">
        <v>52</v>
      </c>
      <c r="B26" s="6" t="s">
        <v>53</v>
      </c>
      <c r="C26" s="7" t="n">
        <v>44074</v>
      </c>
      <c r="D26" s="6" t="s">
        <v>34</v>
      </c>
      <c r="E26" s="6" t="s">
        <v>82</v>
      </c>
      <c r="F26" s="8" t="n">
        <v>273.27</v>
      </c>
      <c r="G26" s="8" t="n">
        <v>50</v>
      </c>
      <c r="H26" s="6"/>
      <c r="I26" s="8" t="n">
        <v>0</v>
      </c>
      <c r="J26" s="9" t="n">
        <f aca="false">1000*1000*'HA Filtration'!I26/'Concentration Factors'!$D$14</f>
        <v>0</v>
      </c>
      <c r="K26" s="8" t="n">
        <f aca="false">I26*'Concentration Factors'!$H$4</f>
        <v>0</v>
      </c>
      <c r="L26" s="8" t="n">
        <v>1.6</v>
      </c>
      <c r="M26" s="8"/>
      <c r="N26" s="8" t="n">
        <v>330</v>
      </c>
      <c r="O26" s="6"/>
      <c r="P26" s="6"/>
      <c r="Q26" s="6"/>
      <c r="R26" s="6" t="s">
        <v>56</v>
      </c>
      <c r="S26" s="6" t="s">
        <v>57</v>
      </c>
      <c r="T26" s="6"/>
    </row>
    <row r="27" customFormat="false" ht="27" hidden="false" customHeight="false" outlineLevel="0" collapsed="false">
      <c r="A27" s="6" t="s">
        <v>58</v>
      </c>
      <c r="B27" s="6" t="s">
        <v>59</v>
      </c>
      <c r="C27" s="7" t="n">
        <v>44074</v>
      </c>
      <c r="D27" s="6" t="s">
        <v>34</v>
      </c>
      <c r="E27" s="6" t="s">
        <v>82</v>
      </c>
      <c r="F27" s="8" t="n">
        <v>252.5363636</v>
      </c>
      <c r="G27" s="8" t="n">
        <v>50</v>
      </c>
      <c r="H27" s="6"/>
      <c r="I27" s="8" t="n">
        <v>5.72</v>
      </c>
      <c r="J27" s="9" t="n">
        <f aca="false">1000*1000*'HA Filtration'!I27/'Concentration Factors'!$D$14</f>
        <v>12093.7142857143</v>
      </c>
      <c r="K27" s="8" t="n">
        <f aca="false">I27*'Concentration Factors'!$H$4</f>
        <v>52</v>
      </c>
      <c r="L27" s="8" t="n">
        <v>20</v>
      </c>
      <c r="M27" s="8"/>
      <c r="N27" s="8" t="n">
        <v>330</v>
      </c>
      <c r="O27" s="6"/>
      <c r="P27" s="6"/>
      <c r="Q27" s="6"/>
      <c r="R27" s="6" t="s">
        <v>60</v>
      </c>
      <c r="S27" s="6" t="s">
        <v>61</v>
      </c>
      <c r="T27" s="6"/>
    </row>
    <row r="28" customFormat="false" ht="27" hidden="false" customHeight="false" outlineLevel="0" collapsed="false">
      <c r="A28" s="6" t="s">
        <v>58</v>
      </c>
      <c r="B28" s="6" t="s">
        <v>59</v>
      </c>
      <c r="C28" s="7" t="n">
        <v>44074</v>
      </c>
      <c r="D28" s="6" t="s">
        <v>34</v>
      </c>
      <c r="E28" s="6" t="s">
        <v>82</v>
      </c>
      <c r="F28" s="8" t="n">
        <v>252.5363636</v>
      </c>
      <c r="G28" s="8" t="n">
        <v>50</v>
      </c>
      <c r="H28" s="6"/>
      <c r="I28" s="8" t="n">
        <v>11.66</v>
      </c>
      <c r="J28" s="9" t="n">
        <f aca="false">1000*1000*'HA Filtration'!I28/'Concentration Factors'!$D$14</f>
        <v>24652.5714285714</v>
      </c>
      <c r="K28" s="8" t="n">
        <f aca="false">I28*'Concentration Factors'!$H$4</f>
        <v>106</v>
      </c>
      <c r="L28" s="8" t="n">
        <v>84</v>
      </c>
      <c r="M28" s="8"/>
      <c r="N28" s="8" t="n">
        <v>330</v>
      </c>
      <c r="O28" s="6"/>
      <c r="P28" s="6"/>
      <c r="Q28" s="6"/>
      <c r="R28" s="6" t="s">
        <v>62</v>
      </c>
      <c r="S28" s="6" t="s">
        <v>63</v>
      </c>
      <c r="T28" s="6"/>
    </row>
    <row r="29" customFormat="false" ht="27" hidden="false" customHeight="false" outlineLevel="0" collapsed="false">
      <c r="A29" s="6" t="s">
        <v>64</v>
      </c>
      <c r="B29" s="6" t="s">
        <v>65</v>
      </c>
      <c r="C29" s="7" t="n">
        <v>44074</v>
      </c>
      <c r="D29" s="6" t="s">
        <v>34</v>
      </c>
      <c r="E29" s="6" t="s">
        <v>82</v>
      </c>
      <c r="F29" s="8" t="n">
        <v>252.5363636</v>
      </c>
      <c r="G29" s="8" t="n">
        <v>50</v>
      </c>
      <c r="H29" s="6"/>
      <c r="I29" s="8" t="n">
        <v>4.62</v>
      </c>
      <c r="J29" s="9" t="n">
        <f aca="false">1000*1000*'HA Filtration'!I29/'Concentration Factors'!$D$14</f>
        <v>9768</v>
      </c>
      <c r="K29" s="8" t="n">
        <f aca="false">I29*'Concentration Factors'!$H$4</f>
        <v>42</v>
      </c>
      <c r="L29" s="8" t="n">
        <v>58</v>
      </c>
      <c r="M29" s="8"/>
      <c r="N29" s="8" t="n">
        <v>330</v>
      </c>
      <c r="O29" s="6"/>
      <c r="P29" s="6"/>
      <c r="Q29" s="6"/>
      <c r="R29" s="6" t="s">
        <v>66</v>
      </c>
      <c r="S29" s="6" t="s">
        <v>67</v>
      </c>
      <c r="T29" s="6"/>
    </row>
    <row r="30" customFormat="false" ht="27" hidden="false" customHeight="false" outlineLevel="0" collapsed="false">
      <c r="A30" s="6" t="s">
        <v>64</v>
      </c>
      <c r="B30" s="6" t="s">
        <v>65</v>
      </c>
      <c r="C30" s="7" t="n">
        <v>44074</v>
      </c>
      <c r="D30" s="6" t="s">
        <v>34</v>
      </c>
      <c r="E30" s="6" t="s">
        <v>82</v>
      </c>
      <c r="F30" s="8" t="n">
        <v>252.5363636</v>
      </c>
      <c r="G30" s="8" t="n">
        <v>50</v>
      </c>
      <c r="H30" s="6"/>
      <c r="I30" s="8" t="n">
        <v>0.44</v>
      </c>
      <c r="J30" s="9" t="n">
        <f aca="false">1000*1000*'HA Filtration'!I30/'Concentration Factors'!$D$14</f>
        <v>930.285714285714</v>
      </c>
      <c r="K30" s="8" t="n">
        <f aca="false">I30*'Concentration Factors'!$H$4</f>
        <v>4</v>
      </c>
      <c r="L30" s="8" t="n">
        <v>40</v>
      </c>
      <c r="M30" s="8"/>
      <c r="N30" s="8" t="n">
        <v>330</v>
      </c>
      <c r="O30" s="6"/>
      <c r="P30" s="6"/>
      <c r="Q30" s="6"/>
      <c r="R30" s="6" t="s">
        <v>68</v>
      </c>
      <c r="S30" s="6" t="s">
        <v>69</v>
      </c>
      <c r="T30" s="6"/>
    </row>
    <row r="31" customFormat="false" ht="27" hidden="false" customHeight="false" outlineLevel="0" collapsed="false">
      <c r="A31" s="6" t="s">
        <v>70</v>
      </c>
      <c r="B31" s="6" t="s">
        <v>71</v>
      </c>
      <c r="C31" s="7" t="n">
        <v>44074</v>
      </c>
      <c r="D31" s="6" t="s">
        <v>34</v>
      </c>
      <c r="E31" s="6" t="s">
        <v>82</v>
      </c>
      <c r="F31" s="8" t="n">
        <v>271.5363636</v>
      </c>
      <c r="G31" s="8" t="n">
        <v>50</v>
      </c>
      <c r="H31" s="6"/>
      <c r="I31" s="8" t="n">
        <v>12.98</v>
      </c>
      <c r="J31" s="8" t="n">
        <f aca="false">1000*1000*'HA Filtration'!I31/'Concentration Factors'!$D$14</f>
        <v>27443.4285714286</v>
      </c>
      <c r="K31" s="8" t="n">
        <f aca="false">I31*'Concentration Factors'!$H$4</f>
        <v>118</v>
      </c>
      <c r="L31" s="8"/>
      <c r="M31" s="8"/>
      <c r="N31" s="8" t="n">
        <v>330</v>
      </c>
      <c r="O31" s="6"/>
      <c r="P31" s="6"/>
      <c r="Q31" s="6"/>
      <c r="R31" s="6" t="s">
        <v>72</v>
      </c>
      <c r="S31" s="6" t="s">
        <v>73</v>
      </c>
      <c r="T31" s="6"/>
    </row>
    <row r="32" customFormat="false" ht="27" hidden="false" customHeight="false" outlineLevel="0" collapsed="false">
      <c r="A32" s="6" t="s">
        <v>70</v>
      </c>
      <c r="B32" s="6" t="s">
        <v>71</v>
      </c>
      <c r="C32" s="7" t="n">
        <v>44074</v>
      </c>
      <c r="D32" s="6" t="s">
        <v>34</v>
      </c>
      <c r="E32" s="6" t="s">
        <v>82</v>
      </c>
      <c r="F32" s="8" t="n">
        <v>271.5363636</v>
      </c>
      <c r="G32" s="8" t="n">
        <v>50</v>
      </c>
      <c r="H32" s="6"/>
      <c r="I32" s="8" t="n">
        <v>9.02</v>
      </c>
      <c r="J32" s="8" t="n">
        <f aca="false">1000*1000*'HA Filtration'!I32/'Concentration Factors'!$D$14</f>
        <v>19070.8571428571</v>
      </c>
      <c r="K32" s="8" t="n">
        <f aca="false">I32*'Concentration Factors'!$H$4</f>
        <v>82</v>
      </c>
      <c r="L32" s="8"/>
      <c r="M32" s="8"/>
      <c r="N32" s="8" t="n">
        <v>330</v>
      </c>
      <c r="O32" s="6"/>
      <c r="P32" s="6"/>
      <c r="Q32" s="6"/>
      <c r="R32" s="6" t="s">
        <v>74</v>
      </c>
      <c r="S32" s="6" t="s">
        <v>75</v>
      </c>
      <c r="T32" s="6"/>
    </row>
    <row r="33" customFormat="false" ht="27" hidden="false" customHeight="false" outlineLevel="0" collapsed="false">
      <c r="A33" s="6" t="s">
        <v>76</v>
      </c>
      <c r="B33" s="6" t="s">
        <v>77</v>
      </c>
      <c r="C33" s="7" t="n">
        <v>44074</v>
      </c>
      <c r="D33" s="6" t="s">
        <v>34</v>
      </c>
      <c r="E33" s="6" t="s">
        <v>82</v>
      </c>
      <c r="F33" s="8" t="n">
        <v>255.5363636</v>
      </c>
      <c r="G33" s="8" t="n">
        <v>50</v>
      </c>
      <c r="H33" s="6"/>
      <c r="I33" s="8" t="n">
        <v>3.74</v>
      </c>
      <c r="J33" s="8" t="n">
        <f aca="false">1000*1000*'HA Filtration'!I33/'Concentration Factors'!$D$14</f>
        <v>7907.42857142857</v>
      </c>
      <c r="K33" s="8" t="n">
        <f aca="false">I33*'Concentration Factors'!$H$4</f>
        <v>34</v>
      </c>
      <c r="L33" s="8"/>
      <c r="M33" s="8"/>
      <c r="N33" s="8" t="n">
        <v>330</v>
      </c>
      <c r="O33" s="6"/>
      <c r="P33" s="6"/>
      <c r="Q33" s="6"/>
      <c r="R33" s="6" t="s">
        <v>78</v>
      </c>
      <c r="S33" s="6" t="s">
        <v>79</v>
      </c>
      <c r="T33" s="6"/>
    </row>
    <row r="34" customFormat="false" ht="27" hidden="false" customHeight="false" outlineLevel="0" collapsed="false">
      <c r="A34" s="6" t="s">
        <v>76</v>
      </c>
      <c r="B34" s="6" t="s">
        <v>77</v>
      </c>
      <c r="C34" s="7" t="n">
        <v>44074</v>
      </c>
      <c r="D34" s="6" t="s">
        <v>34</v>
      </c>
      <c r="E34" s="6" t="s">
        <v>82</v>
      </c>
      <c r="F34" s="8" t="n">
        <v>255.5363636</v>
      </c>
      <c r="G34" s="8" t="n">
        <v>50</v>
      </c>
      <c r="H34" s="6"/>
      <c r="I34" s="8" t="n">
        <v>3.96</v>
      </c>
      <c r="J34" s="8" t="n">
        <f aca="false">1000*1000*'HA Filtration'!I34/'Concentration Factors'!$D$14</f>
        <v>8372.57142857143</v>
      </c>
      <c r="K34" s="8" t="n">
        <f aca="false">I34*'Concentration Factors'!$H$4</f>
        <v>36</v>
      </c>
      <c r="L34" s="8"/>
      <c r="M34" s="8"/>
      <c r="N34" s="8" t="n">
        <v>330</v>
      </c>
      <c r="O34" s="6"/>
      <c r="P34" s="6"/>
      <c r="Q34" s="6"/>
      <c r="R34" s="6" t="s">
        <v>80</v>
      </c>
      <c r="S34" s="6" t="s">
        <v>81</v>
      </c>
      <c r="T34" s="6"/>
    </row>
    <row r="35" customFormat="false" ht="27" hidden="false" customHeight="false" outlineLevel="0" collapsed="false">
      <c r="A35" s="6" t="s">
        <v>33</v>
      </c>
      <c r="B35" s="6" t="n">
        <v>69</v>
      </c>
      <c r="C35" s="7" t="n">
        <v>44074</v>
      </c>
      <c r="D35" s="6" t="s">
        <v>34</v>
      </c>
      <c r="E35" s="6" t="s">
        <v>83</v>
      </c>
      <c r="F35" s="8" t="n">
        <v>272.82</v>
      </c>
      <c r="G35" s="8" t="n">
        <v>50</v>
      </c>
      <c r="H35" s="6"/>
      <c r="I35" s="8" t="n">
        <v>8.36</v>
      </c>
      <c r="J35" s="10" t="n">
        <f aca="false">1000*1000*'HA Filtration'!I35/'Concentration Factors'!$D$14</f>
        <v>17675.4285714286</v>
      </c>
      <c r="K35" s="8" t="n">
        <f aca="false">I35*'Concentration Factors'!$H$4</f>
        <v>76</v>
      </c>
      <c r="L35" s="8" t="n">
        <v>28</v>
      </c>
      <c r="M35" s="8"/>
      <c r="N35" s="8" t="n">
        <v>330</v>
      </c>
      <c r="O35" s="6"/>
      <c r="P35" s="6"/>
      <c r="Q35" s="6"/>
      <c r="R35" s="6" t="s">
        <v>36</v>
      </c>
      <c r="S35" s="6" t="s">
        <v>37</v>
      </c>
      <c r="T35" s="6"/>
    </row>
    <row r="36" customFormat="false" ht="27" hidden="false" customHeight="false" outlineLevel="0" collapsed="false">
      <c r="A36" s="6" t="s">
        <v>33</v>
      </c>
      <c r="B36" s="6" t="n">
        <v>69</v>
      </c>
      <c r="C36" s="7" t="n">
        <v>44074</v>
      </c>
      <c r="D36" s="6" t="s">
        <v>34</v>
      </c>
      <c r="E36" s="6" t="s">
        <v>83</v>
      </c>
      <c r="F36" s="8" t="n">
        <v>272.82</v>
      </c>
      <c r="G36" s="8" t="n">
        <v>50</v>
      </c>
      <c r="H36" s="6"/>
      <c r="I36" s="8" t="n">
        <v>10.34</v>
      </c>
      <c r="J36" s="10" t="n">
        <f aca="false">1000*1000*'HA Filtration'!I36/'Concentration Factors'!$D$14</f>
        <v>21861.7142857143</v>
      </c>
      <c r="K36" s="8" t="n">
        <f aca="false">I36*'Concentration Factors'!$H$4</f>
        <v>94</v>
      </c>
      <c r="L36" s="8" t="n">
        <v>46</v>
      </c>
      <c r="M36" s="8"/>
      <c r="N36" s="8" t="n">
        <v>330</v>
      </c>
      <c r="O36" s="6"/>
      <c r="P36" s="6"/>
      <c r="Q36" s="6"/>
      <c r="R36" s="6" t="s">
        <v>38</v>
      </c>
      <c r="S36" s="6" t="s">
        <v>39</v>
      </c>
      <c r="T36" s="6"/>
    </row>
    <row r="37" customFormat="false" ht="27" hidden="false" customHeight="false" outlineLevel="0" collapsed="false">
      <c r="A37" s="6" t="s">
        <v>40</v>
      </c>
      <c r="B37" s="6" t="s">
        <v>41</v>
      </c>
      <c r="C37" s="7" t="n">
        <v>44074</v>
      </c>
      <c r="D37" s="6" t="s">
        <v>34</v>
      </c>
      <c r="E37" s="6" t="s">
        <v>83</v>
      </c>
      <c r="F37" s="8" t="n">
        <v>276.77</v>
      </c>
      <c r="G37" s="8" t="n">
        <v>50</v>
      </c>
      <c r="H37" s="6"/>
      <c r="I37" s="8" t="n">
        <v>6.38</v>
      </c>
      <c r="J37" s="10" t="n">
        <f aca="false">1000*1000*'HA Filtration'!I37/'Concentration Factors'!$D$14</f>
        <v>13489.1428571429</v>
      </c>
      <c r="K37" s="8" t="n">
        <f aca="false">I37*'Concentration Factors'!$H$4</f>
        <v>58</v>
      </c>
      <c r="L37" s="8" t="n">
        <v>50</v>
      </c>
      <c r="M37" s="8"/>
      <c r="N37" s="8" t="n">
        <v>330</v>
      </c>
      <c r="O37" s="6"/>
      <c r="P37" s="6"/>
      <c r="Q37" s="6"/>
      <c r="R37" s="6" t="s">
        <v>42</v>
      </c>
      <c r="S37" s="6" t="s">
        <v>43</v>
      </c>
      <c r="T37" s="6"/>
    </row>
    <row r="38" customFormat="false" ht="27" hidden="false" customHeight="false" outlineLevel="0" collapsed="false">
      <c r="A38" s="6" t="s">
        <v>40</v>
      </c>
      <c r="B38" s="6" t="s">
        <v>41</v>
      </c>
      <c r="C38" s="7" t="n">
        <v>44074</v>
      </c>
      <c r="D38" s="6" t="s">
        <v>34</v>
      </c>
      <c r="E38" s="6" t="s">
        <v>83</v>
      </c>
      <c r="F38" s="8" t="n">
        <v>276.77</v>
      </c>
      <c r="G38" s="8" t="n">
        <v>50</v>
      </c>
      <c r="H38" s="6"/>
      <c r="I38" s="8" t="n">
        <v>9.9</v>
      </c>
      <c r="J38" s="10" t="n">
        <f aca="false">1000*1000*'HA Filtration'!I38/'Concentration Factors'!$D$14</f>
        <v>20931.4285714286</v>
      </c>
      <c r="K38" s="8" t="n">
        <f aca="false">I38*'Concentration Factors'!$H$4</f>
        <v>90</v>
      </c>
      <c r="L38" s="8" t="n">
        <v>58</v>
      </c>
      <c r="M38" s="8"/>
      <c r="N38" s="8" t="n">
        <v>330</v>
      </c>
      <c r="O38" s="6"/>
      <c r="P38" s="6"/>
      <c r="Q38" s="6"/>
      <c r="R38" s="6" t="s">
        <v>44</v>
      </c>
      <c r="S38" s="6" t="s">
        <v>45</v>
      </c>
      <c r="T38" s="6"/>
    </row>
    <row r="39" customFormat="false" ht="27" hidden="false" customHeight="false" outlineLevel="0" collapsed="false">
      <c r="A39" s="6" t="s">
        <v>46</v>
      </c>
      <c r="B39" s="6" t="s">
        <v>47</v>
      </c>
      <c r="C39" s="7" t="n">
        <v>44074</v>
      </c>
      <c r="D39" s="6" t="s">
        <v>34</v>
      </c>
      <c r="E39" s="6" t="s">
        <v>83</v>
      </c>
      <c r="F39" s="8" t="n">
        <v>277.77</v>
      </c>
      <c r="G39" s="8" t="n">
        <v>50</v>
      </c>
      <c r="H39" s="6"/>
      <c r="I39" s="8" t="n">
        <v>25.96</v>
      </c>
      <c r="J39" s="10" t="n">
        <f aca="false">1000*1000*'HA Filtration'!I39/'Concentration Factors'!$D$14</f>
        <v>54886.8571428571</v>
      </c>
      <c r="K39" s="8" t="n">
        <f aca="false">I39*'Concentration Factors'!$H$4</f>
        <v>236</v>
      </c>
      <c r="L39" s="8" t="n">
        <v>134</v>
      </c>
      <c r="M39" s="8"/>
      <c r="N39" s="8" t="n">
        <v>330</v>
      </c>
      <c r="O39" s="6"/>
      <c r="P39" s="6"/>
      <c r="Q39" s="6"/>
      <c r="R39" s="6" t="s">
        <v>48</v>
      </c>
      <c r="S39" s="6" t="s">
        <v>49</v>
      </c>
      <c r="T39" s="6"/>
    </row>
    <row r="40" customFormat="false" ht="27" hidden="false" customHeight="false" outlineLevel="0" collapsed="false">
      <c r="A40" s="6" t="s">
        <v>46</v>
      </c>
      <c r="B40" s="6" t="s">
        <v>47</v>
      </c>
      <c r="C40" s="7" t="n">
        <v>44074</v>
      </c>
      <c r="D40" s="6" t="s">
        <v>34</v>
      </c>
      <c r="E40" s="6" t="s">
        <v>83</v>
      </c>
      <c r="F40" s="8" t="n">
        <v>277.77</v>
      </c>
      <c r="G40" s="8" t="n">
        <v>50</v>
      </c>
      <c r="H40" s="6"/>
      <c r="I40" s="8" t="n">
        <v>23.32</v>
      </c>
      <c r="J40" s="10" t="n">
        <f aca="false">1000*1000*'HA Filtration'!I40/'Concentration Factors'!$D$14</f>
        <v>49305.1428571429</v>
      </c>
      <c r="K40" s="8" t="n">
        <f aca="false">I40*'Concentration Factors'!$H$4</f>
        <v>212</v>
      </c>
      <c r="L40" s="8" t="n">
        <v>132</v>
      </c>
      <c r="M40" s="8"/>
      <c r="N40" s="8" t="n">
        <v>330</v>
      </c>
      <c r="O40" s="6"/>
      <c r="P40" s="6"/>
      <c r="Q40" s="6"/>
      <c r="R40" s="6" t="s">
        <v>50</v>
      </c>
      <c r="S40" s="6" t="s">
        <v>51</v>
      </c>
      <c r="T40" s="6"/>
    </row>
    <row r="41" customFormat="false" ht="27" hidden="false" customHeight="false" outlineLevel="0" collapsed="false">
      <c r="A41" s="6" t="s">
        <v>52</v>
      </c>
      <c r="B41" s="6" t="s">
        <v>53</v>
      </c>
      <c r="C41" s="7" t="n">
        <v>44074</v>
      </c>
      <c r="D41" s="6" t="s">
        <v>34</v>
      </c>
      <c r="E41" s="6" t="s">
        <v>83</v>
      </c>
      <c r="F41" s="8" t="n">
        <v>273.27</v>
      </c>
      <c r="G41" s="8" t="n">
        <v>50</v>
      </c>
      <c r="H41" s="6"/>
      <c r="I41" s="8" t="n">
        <v>0.176</v>
      </c>
      <c r="J41" s="10" t="n">
        <f aca="false">1000*1000*'HA Filtration'!I41/'Concentration Factors'!$D$14</f>
        <v>372.114285714286</v>
      </c>
      <c r="K41" s="8" t="n">
        <f aca="false">I41*'Concentration Factors'!$H$4</f>
        <v>1.6</v>
      </c>
      <c r="L41" s="8" t="n">
        <v>3.8</v>
      </c>
      <c r="M41" s="8"/>
      <c r="N41" s="8" t="n">
        <v>330</v>
      </c>
      <c r="O41" s="6"/>
      <c r="P41" s="6"/>
      <c r="Q41" s="6"/>
      <c r="R41" s="6" t="s">
        <v>54</v>
      </c>
      <c r="S41" s="6" t="s">
        <v>55</v>
      </c>
      <c r="T41" s="6"/>
    </row>
    <row r="42" customFormat="false" ht="27" hidden="false" customHeight="false" outlineLevel="0" collapsed="false">
      <c r="A42" s="6" t="s">
        <v>52</v>
      </c>
      <c r="B42" s="6" t="s">
        <v>53</v>
      </c>
      <c r="C42" s="7" t="n">
        <v>44074</v>
      </c>
      <c r="D42" s="6" t="s">
        <v>34</v>
      </c>
      <c r="E42" s="6" t="s">
        <v>83</v>
      </c>
      <c r="F42" s="8" t="n">
        <v>273.27</v>
      </c>
      <c r="G42" s="8" t="n">
        <v>50</v>
      </c>
      <c r="H42" s="6"/>
      <c r="I42" s="8" t="n">
        <v>0.396</v>
      </c>
      <c r="J42" s="10" t="n">
        <f aca="false">1000*1000*'HA Filtration'!I42/'Concentration Factors'!$D$14</f>
        <v>837.257142857143</v>
      </c>
      <c r="K42" s="8" t="n">
        <f aca="false">I42*'Concentration Factors'!$H$4</f>
        <v>3.6</v>
      </c>
      <c r="L42" s="8" t="n">
        <v>5</v>
      </c>
      <c r="M42" s="8"/>
      <c r="N42" s="8" t="n">
        <v>330</v>
      </c>
      <c r="O42" s="6"/>
      <c r="P42" s="6"/>
      <c r="Q42" s="6"/>
      <c r="R42" s="6" t="s">
        <v>56</v>
      </c>
      <c r="S42" s="6" t="s">
        <v>57</v>
      </c>
      <c r="T42" s="6"/>
    </row>
    <row r="43" customFormat="false" ht="27" hidden="false" customHeight="false" outlineLevel="0" collapsed="false">
      <c r="A43" s="6" t="s">
        <v>58</v>
      </c>
      <c r="B43" s="6" t="s">
        <v>59</v>
      </c>
      <c r="C43" s="7" t="n">
        <v>44074</v>
      </c>
      <c r="D43" s="6" t="s">
        <v>34</v>
      </c>
      <c r="E43" s="6" t="s">
        <v>83</v>
      </c>
      <c r="F43" s="8" t="n">
        <v>252.5363636</v>
      </c>
      <c r="G43" s="8" t="n">
        <v>50</v>
      </c>
      <c r="H43" s="6"/>
      <c r="I43" s="8" t="n">
        <v>7.26</v>
      </c>
      <c r="J43" s="10" t="n">
        <f aca="false">1000*1000*'HA Filtration'!I43/'Concentration Factors'!$D$14</f>
        <v>15349.7142857143</v>
      </c>
      <c r="K43" s="8" t="n">
        <f aca="false">I43*'Concentration Factors'!$H$4</f>
        <v>66</v>
      </c>
      <c r="L43" s="8" t="n">
        <v>18</v>
      </c>
      <c r="M43" s="8"/>
      <c r="N43" s="8" t="n">
        <v>330</v>
      </c>
      <c r="O43" s="6"/>
      <c r="P43" s="6"/>
      <c r="Q43" s="6"/>
      <c r="R43" s="6" t="s">
        <v>60</v>
      </c>
      <c r="S43" s="6" t="s">
        <v>61</v>
      </c>
      <c r="T43" s="6"/>
    </row>
    <row r="44" customFormat="false" ht="27" hidden="false" customHeight="false" outlineLevel="0" collapsed="false">
      <c r="A44" s="6" t="s">
        <v>58</v>
      </c>
      <c r="B44" s="6" t="s">
        <v>59</v>
      </c>
      <c r="C44" s="7" t="n">
        <v>44074</v>
      </c>
      <c r="D44" s="6" t="s">
        <v>34</v>
      </c>
      <c r="E44" s="6" t="s">
        <v>83</v>
      </c>
      <c r="F44" s="8" t="n">
        <v>252.5363636</v>
      </c>
      <c r="G44" s="8" t="n">
        <v>50</v>
      </c>
      <c r="H44" s="6"/>
      <c r="I44" s="8" t="n">
        <v>11.66</v>
      </c>
      <c r="J44" s="10" t="n">
        <f aca="false">1000*1000*'HA Filtration'!I44/'Concentration Factors'!$D$14</f>
        <v>24652.5714285714</v>
      </c>
      <c r="K44" s="8" t="n">
        <f aca="false">I44*'Concentration Factors'!$H$4</f>
        <v>106</v>
      </c>
      <c r="L44" s="8" t="n">
        <v>42</v>
      </c>
      <c r="M44" s="8"/>
      <c r="N44" s="8" t="n">
        <v>330</v>
      </c>
      <c r="O44" s="6"/>
      <c r="P44" s="6"/>
      <c r="Q44" s="6"/>
      <c r="R44" s="6" t="s">
        <v>62</v>
      </c>
      <c r="S44" s="6" t="s">
        <v>63</v>
      </c>
      <c r="T44" s="6"/>
    </row>
    <row r="45" customFormat="false" ht="27" hidden="false" customHeight="false" outlineLevel="0" collapsed="false">
      <c r="A45" s="6" t="s">
        <v>64</v>
      </c>
      <c r="B45" s="6" t="s">
        <v>65</v>
      </c>
      <c r="C45" s="7" t="n">
        <v>44074</v>
      </c>
      <c r="D45" s="6" t="s">
        <v>34</v>
      </c>
      <c r="E45" s="6" t="s">
        <v>83</v>
      </c>
      <c r="F45" s="8" t="n">
        <v>252.5363636</v>
      </c>
      <c r="G45" s="8" t="n">
        <v>50</v>
      </c>
      <c r="H45" s="6"/>
      <c r="I45" s="8" t="n">
        <v>6.82</v>
      </c>
      <c r="J45" s="10" t="n">
        <f aca="false">1000*1000*'HA Filtration'!I45/'Concentration Factors'!$D$14</f>
        <v>14419.4285714286</v>
      </c>
      <c r="K45" s="8" t="n">
        <f aca="false">I45*'Concentration Factors'!$H$4</f>
        <v>62</v>
      </c>
      <c r="L45" s="8" t="n">
        <v>48</v>
      </c>
      <c r="M45" s="8"/>
      <c r="N45" s="8" t="n">
        <v>330</v>
      </c>
      <c r="O45" s="6"/>
      <c r="P45" s="6"/>
      <c r="Q45" s="6"/>
      <c r="R45" s="6" t="s">
        <v>66</v>
      </c>
      <c r="S45" s="6" t="s">
        <v>67</v>
      </c>
      <c r="T45" s="6"/>
    </row>
    <row r="46" customFormat="false" ht="27" hidden="false" customHeight="false" outlineLevel="0" collapsed="false">
      <c r="A46" s="6" t="s">
        <v>64</v>
      </c>
      <c r="B46" s="6" t="s">
        <v>65</v>
      </c>
      <c r="C46" s="7" t="n">
        <v>44074</v>
      </c>
      <c r="D46" s="6" t="s">
        <v>34</v>
      </c>
      <c r="E46" s="6" t="s">
        <v>83</v>
      </c>
      <c r="F46" s="8" t="n">
        <v>252.5363636</v>
      </c>
      <c r="G46" s="8" t="n">
        <v>50</v>
      </c>
      <c r="H46" s="6"/>
      <c r="I46" s="8" t="n">
        <v>0.44</v>
      </c>
      <c r="J46" s="10" t="n">
        <f aca="false">1000*1000*'HA Filtration'!I46/'Concentration Factors'!$D$14</f>
        <v>930.285714285714</v>
      </c>
      <c r="K46" s="8" t="n">
        <f aca="false">I46*'Concentration Factors'!$H$4</f>
        <v>4</v>
      </c>
      <c r="L46" s="8" t="n">
        <v>26</v>
      </c>
      <c r="M46" s="8"/>
      <c r="N46" s="8" t="n">
        <v>330</v>
      </c>
      <c r="O46" s="6"/>
      <c r="P46" s="6"/>
      <c r="Q46" s="6"/>
      <c r="R46" s="6" t="s">
        <v>68</v>
      </c>
      <c r="S46" s="6" t="s">
        <v>69</v>
      </c>
      <c r="T46" s="6"/>
    </row>
    <row r="47" customFormat="false" ht="27" hidden="false" customHeight="false" outlineLevel="0" collapsed="false">
      <c r="A47" s="6" t="s">
        <v>70</v>
      </c>
      <c r="B47" s="6" t="s">
        <v>71</v>
      </c>
      <c r="C47" s="7" t="n">
        <v>44074</v>
      </c>
      <c r="D47" s="6" t="s">
        <v>34</v>
      </c>
      <c r="E47" s="6" t="s">
        <v>83</v>
      </c>
      <c r="F47" s="8" t="n">
        <v>271.5363636</v>
      </c>
      <c r="G47" s="8" t="n">
        <v>50</v>
      </c>
      <c r="H47" s="6"/>
      <c r="I47" s="8" t="n">
        <v>9.68</v>
      </c>
      <c r="J47" s="8" t="n">
        <f aca="false">1000*1000*'HA Filtration'!I47/'Concentration Factors'!$D$14</f>
        <v>20466.2857142857</v>
      </c>
      <c r="K47" s="8" t="n">
        <f aca="false">I47*'Concentration Factors'!$H$4</f>
        <v>88</v>
      </c>
      <c r="L47" s="8"/>
      <c r="M47" s="8"/>
      <c r="N47" s="8" t="n">
        <v>330</v>
      </c>
      <c r="O47" s="6"/>
      <c r="P47" s="6"/>
      <c r="Q47" s="6"/>
      <c r="R47" s="6" t="s">
        <v>72</v>
      </c>
      <c r="S47" s="6" t="s">
        <v>73</v>
      </c>
      <c r="T47" s="6"/>
    </row>
    <row r="48" customFormat="false" ht="27" hidden="false" customHeight="false" outlineLevel="0" collapsed="false">
      <c r="A48" s="6" t="s">
        <v>70</v>
      </c>
      <c r="B48" s="6" t="s">
        <v>71</v>
      </c>
      <c r="C48" s="7" t="n">
        <v>44074</v>
      </c>
      <c r="D48" s="6" t="s">
        <v>34</v>
      </c>
      <c r="E48" s="6" t="s">
        <v>83</v>
      </c>
      <c r="F48" s="8" t="n">
        <v>271.5363636</v>
      </c>
      <c r="G48" s="8" t="n">
        <v>50</v>
      </c>
      <c r="H48" s="6"/>
      <c r="I48" s="8" t="n">
        <v>7.04</v>
      </c>
      <c r="J48" s="8" t="n">
        <f aca="false">1000*1000*'HA Filtration'!I48/'Concentration Factors'!$D$14</f>
        <v>14884.5714285714</v>
      </c>
      <c r="K48" s="8" t="n">
        <f aca="false">I48*'Concentration Factors'!$H$4</f>
        <v>64</v>
      </c>
      <c r="L48" s="8"/>
      <c r="M48" s="8"/>
      <c r="N48" s="8" t="n">
        <v>330</v>
      </c>
      <c r="O48" s="6"/>
      <c r="P48" s="6"/>
      <c r="Q48" s="6"/>
      <c r="R48" s="6" t="s">
        <v>74</v>
      </c>
      <c r="S48" s="6" t="s">
        <v>75</v>
      </c>
      <c r="T48" s="6"/>
    </row>
    <row r="49" customFormat="false" ht="27" hidden="false" customHeight="false" outlineLevel="0" collapsed="false">
      <c r="A49" s="6" t="s">
        <v>76</v>
      </c>
      <c r="B49" s="6" t="s">
        <v>77</v>
      </c>
      <c r="C49" s="7" t="n">
        <v>44074</v>
      </c>
      <c r="D49" s="6" t="s">
        <v>34</v>
      </c>
      <c r="E49" s="6" t="s">
        <v>83</v>
      </c>
      <c r="F49" s="8" t="n">
        <v>255.5363636</v>
      </c>
      <c r="G49" s="8" t="n">
        <v>50</v>
      </c>
      <c r="H49" s="6"/>
      <c r="I49" s="8" t="n">
        <v>5.72</v>
      </c>
      <c r="J49" s="8" t="n">
        <f aca="false">1000*1000*'HA Filtration'!I49/'Concentration Factors'!$D$14</f>
        <v>12093.7142857143</v>
      </c>
      <c r="K49" s="8" t="n">
        <f aca="false">I49*'Concentration Factors'!$H$4</f>
        <v>52</v>
      </c>
      <c r="L49" s="8"/>
      <c r="M49" s="8"/>
      <c r="N49" s="8" t="n">
        <v>330</v>
      </c>
      <c r="O49" s="6"/>
      <c r="P49" s="6"/>
      <c r="Q49" s="6"/>
      <c r="R49" s="6" t="s">
        <v>78</v>
      </c>
      <c r="S49" s="6" t="s">
        <v>79</v>
      </c>
      <c r="T49" s="6"/>
    </row>
    <row r="50" customFormat="false" ht="27" hidden="false" customHeight="false" outlineLevel="0" collapsed="false">
      <c r="A50" s="6" t="s">
        <v>76</v>
      </c>
      <c r="B50" s="6" t="s">
        <v>77</v>
      </c>
      <c r="C50" s="7" t="n">
        <v>44074</v>
      </c>
      <c r="D50" s="6" t="s">
        <v>34</v>
      </c>
      <c r="E50" s="6" t="s">
        <v>83</v>
      </c>
      <c r="F50" s="8" t="n">
        <v>255.5363636</v>
      </c>
      <c r="G50" s="8" t="n">
        <v>50</v>
      </c>
      <c r="H50" s="6"/>
      <c r="I50" s="8" t="n">
        <v>4.84</v>
      </c>
      <c r="J50" s="8" t="n">
        <f aca="false">1000*1000*'HA Filtration'!I50/'Concentration Factors'!$D$14</f>
        <v>10233.1428571429</v>
      </c>
      <c r="K50" s="8" t="n">
        <f aca="false">I50*'Concentration Factors'!$H$4</f>
        <v>44</v>
      </c>
      <c r="L50" s="8"/>
      <c r="M50" s="8"/>
      <c r="N50" s="8" t="n">
        <v>330</v>
      </c>
      <c r="O50" s="6"/>
      <c r="P50" s="6"/>
      <c r="Q50" s="6"/>
      <c r="R50" s="6" t="s">
        <v>80</v>
      </c>
      <c r="S50" s="6" t="s">
        <v>81</v>
      </c>
      <c r="T50" s="6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5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N29" activeCellId="0" sqref="N29"/>
    </sheetView>
  </sheetViews>
  <sheetFormatPr defaultRowHeight="15" zeroHeight="false" outlineLevelRow="0" outlineLevelCol="0"/>
  <cols>
    <col collapsed="false" customWidth="true" hidden="false" outlineLevel="0" max="12" min="1" style="0" width="8.54"/>
    <col collapsed="false" customWidth="true" hidden="false" outlineLevel="0" max="13" min="13" style="0" width="14.86"/>
    <col collapsed="false" customWidth="true" hidden="false" outlineLevel="0" max="16" min="14" style="0" width="10"/>
    <col collapsed="false" customWidth="true" hidden="false" outlineLevel="0" max="17" min="17" style="0" width="13.43"/>
    <col collapsed="false" customWidth="true" hidden="false" outlineLevel="0" max="1025" min="18" style="0" width="8.54"/>
  </cols>
  <sheetData>
    <row r="1" customFormat="false" ht="15.75" hidden="false" customHeight="false" outlineLevel="0" collapsed="false">
      <c r="A1" s="0" t="s">
        <v>82</v>
      </c>
    </row>
    <row r="2" customFormat="false" ht="28.3" hidden="false" customHeight="false" outlineLevel="0" collapsed="false">
      <c r="A2" s="5" t="s">
        <v>14</v>
      </c>
      <c r="B2" s="5" t="s">
        <v>15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  <c r="H2" s="11" t="s">
        <v>18</v>
      </c>
      <c r="I2" s="11" t="s">
        <v>89</v>
      </c>
      <c r="J2" s="11" t="s">
        <v>90</v>
      </c>
      <c r="K2" s="11" t="s">
        <v>91</v>
      </c>
      <c r="L2" s="11" t="s">
        <v>92</v>
      </c>
      <c r="M2" s="11" t="s">
        <v>93</v>
      </c>
      <c r="N2" s="11" t="s">
        <v>23</v>
      </c>
      <c r="O2" s="11" t="s">
        <v>94</v>
      </c>
      <c r="P2" s="11"/>
      <c r="Q2" s="11" t="s">
        <v>95</v>
      </c>
      <c r="R2" s="11" t="s">
        <v>96</v>
      </c>
      <c r="S2" s="11" t="s">
        <v>97</v>
      </c>
      <c r="T2" s="11" t="s">
        <v>98</v>
      </c>
      <c r="U2" s="11" t="s">
        <v>99</v>
      </c>
      <c r="V2" s="11" t="s">
        <v>100</v>
      </c>
      <c r="W2" s="11" t="s">
        <v>101</v>
      </c>
      <c r="X2" s="11" t="s">
        <v>102</v>
      </c>
      <c r="Y2" s="11" t="s">
        <v>103</v>
      </c>
      <c r="Z2" s="11" t="s">
        <v>104</v>
      </c>
      <c r="AA2" s="11" t="s">
        <v>105</v>
      </c>
      <c r="AB2" s="11" t="s">
        <v>106</v>
      </c>
      <c r="AC2" s="11" t="s">
        <v>107</v>
      </c>
      <c r="AD2" s="11" t="s">
        <v>108</v>
      </c>
      <c r="AE2" s="11" t="s">
        <v>109</v>
      </c>
      <c r="AF2" s="11" t="s">
        <v>110</v>
      </c>
      <c r="AG2" s="11" t="s">
        <v>111</v>
      </c>
      <c r="AH2" s="11" t="s">
        <v>112</v>
      </c>
      <c r="AI2" s="11" t="s">
        <v>113</v>
      </c>
      <c r="AJ2" s="11" t="s">
        <v>114</v>
      </c>
      <c r="AK2" s="11" t="s">
        <v>115</v>
      </c>
      <c r="AL2" s="11" t="s">
        <v>116</v>
      </c>
      <c r="AM2" s="11" t="s">
        <v>117</v>
      </c>
      <c r="AN2" s="11" t="s">
        <v>118</v>
      </c>
      <c r="AO2" s="11" t="s">
        <v>119</v>
      </c>
      <c r="AP2" s="11" t="s">
        <v>120</v>
      </c>
      <c r="AQ2" s="11" t="s">
        <v>121</v>
      </c>
      <c r="AR2" s="11" t="s">
        <v>122</v>
      </c>
      <c r="AS2" s="11" t="s">
        <v>123</v>
      </c>
      <c r="AT2" s="11" t="s">
        <v>124</v>
      </c>
      <c r="AU2" s="11" t="s">
        <v>125</v>
      </c>
      <c r="AV2" s="11" t="s">
        <v>126</v>
      </c>
      <c r="AW2" s="11" t="s">
        <v>127</v>
      </c>
      <c r="AX2" s="11" t="s">
        <v>128</v>
      </c>
      <c r="AY2" s="11" t="s">
        <v>129</v>
      </c>
      <c r="AZ2" s="11" t="s">
        <v>130</v>
      </c>
      <c r="BA2" s="11" t="s">
        <v>131</v>
      </c>
      <c r="BB2" s="11" t="s">
        <v>132</v>
      </c>
      <c r="BC2" s="11" t="s">
        <v>133</v>
      </c>
      <c r="BD2" s="11" t="s">
        <v>134</v>
      </c>
      <c r="BE2" s="11" t="s">
        <v>135</v>
      </c>
      <c r="BF2" s="11" t="s">
        <v>136</v>
      </c>
      <c r="BG2" s="11" t="s">
        <v>137</v>
      </c>
      <c r="BH2" s="11" t="s">
        <v>138</v>
      </c>
      <c r="BI2" s="11" t="s">
        <v>139</v>
      </c>
      <c r="BJ2" s="11" t="s">
        <v>140</v>
      </c>
      <c r="BK2" s="11" t="s">
        <v>141</v>
      </c>
      <c r="BL2" s="11" t="s">
        <v>142</v>
      </c>
      <c r="BM2" s="11" t="s">
        <v>143</v>
      </c>
      <c r="BN2" s="11" t="s">
        <v>144</v>
      </c>
      <c r="BO2" s="11" t="s">
        <v>145</v>
      </c>
      <c r="BP2" s="11" t="s">
        <v>146</v>
      </c>
      <c r="BQ2" s="11" t="s">
        <v>147</v>
      </c>
      <c r="BR2" s="11" t="s">
        <v>148</v>
      </c>
    </row>
    <row r="3" customFormat="false" ht="46.5" hidden="false" customHeight="false" outlineLevel="0" collapsed="false">
      <c r="A3" s="12" t="s">
        <v>33</v>
      </c>
      <c r="B3" s="6" t="n">
        <v>69</v>
      </c>
      <c r="C3" s="11" t="s">
        <v>149</v>
      </c>
      <c r="D3" s="11" t="s">
        <v>150</v>
      </c>
      <c r="E3" s="11" t="s">
        <v>151</v>
      </c>
      <c r="F3" s="11" t="s">
        <v>152</v>
      </c>
      <c r="G3" s="11" t="s">
        <v>153</v>
      </c>
      <c r="H3" s="11" t="s">
        <v>82</v>
      </c>
      <c r="I3" s="11" t="s">
        <v>154</v>
      </c>
      <c r="J3" s="13" t="n">
        <v>0.16</v>
      </c>
      <c r="K3" s="11" t="s">
        <v>155</v>
      </c>
      <c r="L3" s="13" t="n">
        <v>3.2</v>
      </c>
      <c r="M3" s="13" t="n">
        <f aca="false">L3/'Concentration Factors'!$H$4</f>
        <v>0.352</v>
      </c>
      <c r="N3" s="14" t="n">
        <f aca="false">1000*1000*M3/'Concentration Factors'!$D$23</f>
        <v>11733.3333333333</v>
      </c>
      <c r="O3" s="8" t="n">
        <v>3.4</v>
      </c>
      <c r="P3" s="13"/>
      <c r="Q3" s="13" t="n">
        <v>15000</v>
      </c>
      <c r="R3" s="6"/>
      <c r="S3" s="6"/>
      <c r="T3" s="13" t="n">
        <v>0.51</v>
      </c>
      <c r="U3" s="13" t="n">
        <v>0.02</v>
      </c>
      <c r="V3" s="13" t="n">
        <v>2</v>
      </c>
      <c r="W3" s="13" t="n">
        <v>14679</v>
      </c>
      <c r="X3" s="13" t="n">
        <v>0</v>
      </c>
      <c r="Y3" s="13" t="n">
        <v>0</v>
      </c>
      <c r="Z3" s="13" t="n">
        <v>2</v>
      </c>
      <c r="AA3" s="13" t="n">
        <v>14679</v>
      </c>
      <c r="AB3" s="13" t="n">
        <v>0</v>
      </c>
      <c r="AC3" s="13" t="n">
        <v>14681</v>
      </c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13" t="n">
        <v>1</v>
      </c>
      <c r="AV3" s="13" t="n">
        <v>1</v>
      </c>
      <c r="AW3" s="13" t="n">
        <v>1941</v>
      </c>
      <c r="AX3" s="13" t="n">
        <v>1986.3</v>
      </c>
      <c r="AY3" s="13" t="n">
        <v>1648.5</v>
      </c>
      <c r="AZ3" s="13" t="n">
        <v>1648.5</v>
      </c>
      <c r="BA3" s="15" t="s">
        <v>156</v>
      </c>
      <c r="BB3" s="6"/>
      <c r="BC3" s="6"/>
      <c r="BD3" s="6"/>
      <c r="BE3" s="13" t="n">
        <v>0.31</v>
      </c>
      <c r="BF3" s="13" t="n">
        <v>0.07</v>
      </c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</row>
    <row r="4" customFormat="false" ht="46.5" hidden="false" customHeight="false" outlineLevel="0" collapsed="false">
      <c r="A4" s="12" t="s">
        <v>33</v>
      </c>
      <c r="B4" s="6" t="n">
        <v>69</v>
      </c>
      <c r="C4" s="11" t="s">
        <v>157</v>
      </c>
      <c r="D4" s="11" t="s">
        <v>150</v>
      </c>
      <c r="E4" s="11" t="s">
        <v>151</v>
      </c>
      <c r="F4" s="11" t="s">
        <v>152</v>
      </c>
      <c r="G4" s="11" t="s">
        <v>153</v>
      </c>
      <c r="H4" s="11" t="s">
        <v>82</v>
      </c>
      <c r="I4" s="11" t="s">
        <v>154</v>
      </c>
      <c r="J4" s="13" t="n">
        <v>0.17</v>
      </c>
      <c r="K4" s="11" t="s">
        <v>155</v>
      </c>
      <c r="L4" s="13" t="n">
        <v>3.4</v>
      </c>
      <c r="M4" s="13" t="n">
        <f aca="false">L4/'Concentration Factors'!$H$4</f>
        <v>0.374</v>
      </c>
      <c r="N4" s="14" t="n">
        <f aca="false">1000*1000*M4/'Concentration Factors'!$D$23</f>
        <v>12466.6666666667</v>
      </c>
      <c r="O4" s="8" t="n">
        <v>1.4</v>
      </c>
      <c r="P4" s="13"/>
      <c r="Q4" s="13" t="n">
        <v>0</v>
      </c>
      <c r="R4" s="6"/>
      <c r="S4" s="6"/>
      <c r="T4" s="13" t="n">
        <v>0.56</v>
      </c>
      <c r="U4" s="13" t="n">
        <v>0.03</v>
      </c>
      <c r="V4" s="13" t="n">
        <v>2</v>
      </c>
      <c r="W4" s="13" t="n">
        <v>13469</v>
      </c>
      <c r="X4" s="13" t="n">
        <v>1</v>
      </c>
      <c r="Y4" s="13" t="n">
        <v>0</v>
      </c>
      <c r="Z4" s="13" t="n">
        <v>1</v>
      </c>
      <c r="AA4" s="13" t="n">
        <v>13469</v>
      </c>
      <c r="AB4" s="13" t="n">
        <v>0.0873</v>
      </c>
      <c r="AC4" s="13" t="n">
        <v>13471</v>
      </c>
      <c r="AD4" s="6"/>
      <c r="AE4" s="6"/>
      <c r="AF4" s="6"/>
      <c r="AG4" s="6"/>
      <c r="AH4" s="6"/>
      <c r="AI4" s="6"/>
      <c r="AJ4" s="6"/>
      <c r="AK4" s="13" t="n">
        <v>0.5</v>
      </c>
      <c r="AL4" s="6"/>
      <c r="AM4" s="6"/>
      <c r="AN4" s="13" t="n">
        <v>1.9</v>
      </c>
      <c r="AO4" s="13" t="n">
        <v>0</v>
      </c>
      <c r="AP4" s="13" t="n">
        <v>33</v>
      </c>
      <c r="AQ4" s="6"/>
      <c r="AR4" s="6"/>
      <c r="AS4" s="13" t="n">
        <v>96</v>
      </c>
      <c r="AT4" s="13" t="n">
        <v>0</v>
      </c>
      <c r="AU4" s="13" t="n">
        <v>1</v>
      </c>
      <c r="AV4" s="13" t="n">
        <v>1</v>
      </c>
      <c r="AW4" s="13" t="n">
        <v>1941</v>
      </c>
      <c r="AX4" s="13" t="n">
        <v>1994.3</v>
      </c>
      <c r="AY4" s="13" t="n">
        <v>1693.4</v>
      </c>
      <c r="AZ4" s="13" t="n">
        <v>1693.5</v>
      </c>
      <c r="BA4" s="15" t="s">
        <v>156</v>
      </c>
      <c r="BB4" s="6"/>
      <c r="BC4" s="6"/>
      <c r="BD4" s="6"/>
      <c r="BE4" s="13" t="n">
        <v>0.34</v>
      </c>
      <c r="BF4" s="13" t="n">
        <v>0.08</v>
      </c>
      <c r="BG4" s="6"/>
      <c r="BH4" s="6"/>
      <c r="BI4" s="6"/>
      <c r="BJ4" s="6"/>
      <c r="BK4" s="6"/>
      <c r="BL4" s="6"/>
      <c r="BM4" s="13" t="n">
        <v>1.2</v>
      </c>
      <c r="BN4" s="13" t="n">
        <v>0</v>
      </c>
      <c r="BO4" s="6"/>
      <c r="BP4" s="6"/>
      <c r="BQ4" s="13" t="n">
        <v>63</v>
      </c>
      <c r="BR4" s="13" t="n">
        <v>4</v>
      </c>
    </row>
    <row r="5" customFormat="false" ht="46.5" hidden="false" customHeight="false" outlineLevel="0" collapsed="false">
      <c r="A5" s="12" t="s">
        <v>33</v>
      </c>
      <c r="B5" s="6" t="n">
        <v>69</v>
      </c>
      <c r="C5" s="11" t="s">
        <v>158</v>
      </c>
      <c r="D5" s="11" t="s">
        <v>150</v>
      </c>
      <c r="E5" s="11" t="s">
        <v>151</v>
      </c>
      <c r="F5" s="11" t="s">
        <v>152</v>
      </c>
      <c r="G5" s="11" t="s">
        <v>153</v>
      </c>
      <c r="H5" s="11" t="s">
        <v>82</v>
      </c>
      <c r="I5" s="11" t="s">
        <v>154</v>
      </c>
      <c r="J5" s="13" t="n">
        <v>0</v>
      </c>
      <c r="K5" s="11" t="s">
        <v>155</v>
      </c>
      <c r="L5" s="13" t="n">
        <v>0</v>
      </c>
      <c r="M5" s="13" t="n">
        <f aca="false">L5/'Concentration Factors'!$H$4</f>
        <v>0</v>
      </c>
      <c r="N5" s="14" t="n">
        <f aca="false">1000*1000*M5/'Concentration Factors'!$D$23</f>
        <v>0</v>
      </c>
      <c r="O5" s="8" t="n">
        <v>0</v>
      </c>
      <c r="P5" s="13"/>
      <c r="Q5" s="13" t="n">
        <v>0</v>
      </c>
      <c r="R5" s="6"/>
      <c r="S5" s="6"/>
      <c r="T5" s="13" t="n">
        <v>0.27</v>
      </c>
      <c r="U5" s="13" t="n">
        <v>0</v>
      </c>
      <c r="V5" s="13" t="n">
        <v>0</v>
      </c>
      <c r="W5" s="13" t="n">
        <v>13145</v>
      </c>
      <c r="X5" s="13" t="n">
        <v>0</v>
      </c>
      <c r="Y5" s="13" t="n">
        <v>0</v>
      </c>
      <c r="Z5" s="13" t="n">
        <v>0</v>
      </c>
      <c r="AA5" s="13" t="n">
        <v>13145</v>
      </c>
      <c r="AB5" s="13" t="n">
        <v>0</v>
      </c>
      <c r="AC5" s="13" t="n">
        <v>13145</v>
      </c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13" t="n">
        <v>1</v>
      </c>
      <c r="AV5" s="13" t="n">
        <v>1</v>
      </c>
      <c r="AW5" s="13" t="n">
        <v>1941</v>
      </c>
      <c r="AX5" s="13" t="n">
        <v>0</v>
      </c>
      <c r="AY5" s="13" t="n">
        <v>1711.4</v>
      </c>
      <c r="AZ5" s="13" t="n">
        <v>1711.4</v>
      </c>
      <c r="BA5" s="15" t="s">
        <v>156</v>
      </c>
      <c r="BB5" s="6"/>
      <c r="BC5" s="6"/>
      <c r="BD5" s="6"/>
      <c r="BE5" s="13" t="n">
        <v>0.12</v>
      </c>
      <c r="BF5" s="13" t="n">
        <v>0</v>
      </c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</row>
    <row r="6" customFormat="false" ht="46.5" hidden="false" customHeight="false" outlineLevel="0" collapsed="false">
      <c r="A6" s="12" t="s">
        <v>40</v>
      </c>
      <c r="B6" s="6" t="s">
        <v>41</v>
      </c>
      <c r="C6" s="11" t="s">
        <v>159</v>
      </c>
      <c r="D6" s="11" t="s">
        <v>150</v>
      </c>
      <c r="E6" s="11" t="s">
        <v>151</v>
      </c>
      <c r="F6" s="11" t="s">
        <v>152</v>
      </c>
      <c r="G6" s="11" t="s">
        <v>153</v>
      </c>
      <c r="H6" s="11" t="s">
        <v>82</v>
      </c>
      <c r="I6" s="11" t="s">
        <v>154</v>
      </c>
      <c r="J6" s="13" t="n">
        <v>0.8</v>
      </c>
      <c r="K6" s="11" t="s">
        <v>155</v>
      </c>
      <c r="L6" s="13" t="n">
        <v>16</v>
      </c>
      <c r="M6" s="13" t="n">
        <f aca="false">L6/'Concentration Factors'!$H$4</f>
        <v>1.76</v>
      </c>
      <c r="N6" s="14" t="n">
        <f aca="false">1000*1000*M6/'Concentration Factors'!$D$23</f>
        <v>58666.6666666667</v>
      </c>
      <c r="O6" s="8" t="n">
        <v>2.8</v>
      </c>
      <c r="P6" s="13"/>
      <c r="Q6" s="13" t="n">
        <v>0</v>
      </c>
      <c r="R6" s="6"/>
      <c r="S6" s="6"/>
      <c r="T6" s="13" t="n">
        <v>1.5</v>
      </c>
      <c r="U6" s="13" t="n">
        <v>0.4</v>
      </c>
      <c r="V6" s="13" t="n">
        <v>9</v>
      </c>
      <c r="W6" s="13" t="n">
        <v>13171</v>
      </c>
      <c r="X6" s="13" t="n">
        <v>9</v>
      </c>
      <c r="Y6" s="13" t="n">
        <v>2</v>
      </c>
      <c r="Z6" s="13" t="n">
        <v>0</v>
      </c>
      <c r="AA6" s="13" t="n">
        <v>13169</v>
      </c>
      <c r="AB6" s="13" t="n">
        <v>0.804</v>
      </c>
      <c r="AC6" s="13" t="n">
        <v>13180</v>
      </c>
      <c r="AD6" s="6"/>
      <c r="AE6" s="6"/>
      <c r="AF6" s="6"/>
      <c r="AG6" s="6"/>
      <c r="AH6" s="6"/>
      <c r="AI6" s="6"/>
      <c r="AJ6" s="6"/>
      <c r="AK6" s="13" t="n">
        <v>1.2</v>
      </c>
      <c r="AL6" s="6"/>
      <c r="AM6" s="6"/>
      <c r="AN6" s="13" t="n">
        <v>2.3</v>
      </c>
      <c r="AO6" s="13" t="n">
        <v>0.1</v>
      </c>
      <c r="AP6" s="13" t="n">
        <v>55</v>
      </c>
      <c r="AQ6" s="6"/>
      <c r="AR6" s="6"/>
      <c r="AS6" s="13" t="n">
        <v>77</v>
      </c>
      <c r="AT6" s="13" t="n">
        <v>33</v>
      </c>
      <c r="AU6" s="13" t="n">
        <v>1</v>
      </c>
      <c r="AV6" s="13" t="n">
        <v>1</v>
      </c>
      <c r="AW6" s="13" t="n">
        <v>2072</v>
      </c>
      <c r="AX6" s="13" t="n">
        <v>2231.5</v>
      </c>
      <c r="AY6" s="13" t="n">
        <v>1690.7</v>
      </c>
      <c r="AZ6" s="13" t="n">
        <v>1691.1</v>
      </c>
      <c r="BA6" s="15" t="s">
        <v>156</v>
      </c>
      <c r="BB6" s="6"/>
      <c r="BC6" s="6"/>
      <c r="BD6" s="6"/>
      <c r="BE6" s="13" t="n">
        <v>1.1</v>
      </c>
      <c r="BF6" s="13" t="n">
        <v>0.56</v>
      </c>
      <c r="BG6" s="6"/>
      <c r="BH6" s="6"/>
      <c r="BI6" s="6"/>
      <c r="BJ6" s="6"/>
      <c r="BK6" s="6"/>
      <c r="BL6" s="6"/>
      <c r="BM6" s="13" t="n">
        <v>1.8</v>
      </c>
      <c r="BN6" s="13" t="n">
        <v>0.7</v>
      </c>
      <c r="BO6" s="6"/>
      <c r="BP6" s="6"/>
      <c r="BQ6" s="13" t="n">
        <v>66</v>
      </c>
      <c r="BR6" s="13" t="n">
        <v>44</v>
      </c>
    </row>
    <row r="7" customFormat="false" ht="46.5" hidden="false" customHeight="false" outlineLevel="0" collapsed="false">
      <c r="A7" s="12" t="s">
        <v>40</v>
      </c>
      <c r="B7" s="6" t="s">
        <v>41</v>
      </c>
      <c r="C7" s="11" t="s">
        <v>160</v>
      </c>
      <c r="D7" s="11" t="s">
        <v>150</v>
      </c>
      <c r="E7" s="11" t="s">
        <v>151</v>
      </c>
      <c r="F7" s="11" t="s">
        <v>152</v>
      </c>
      <c r="G7" s="11" t="s">
        <v>153</v>
      </c>
      <c r="H7" s="11" t="s">
        <v>82</v>
      </c>
      <c r="I7" s="11" t="s">
        <v>154</v>
      </c>
      <c r="J7" s="13" t="n">
        <v>0.9</v>
      </c>
      <c r="K7" s="11" t="s">
        <v>155</v>
      </c>
      <c r="L7" s="13" t="n">
        <v>18</v>
      </c>
      <c r="M7" s="13" t="n">
        <f aca="false">L7/'Concentration Factors'!$H$4</f>
        <v>1.98</v>
      </c>
      <c r="N7" s="14" t="n">
        <f aca="false">1000*1000*M7/'Concentration Factors'!$D$23</f>
        <v>66000</v>
      </c>
      <c r="O7" s="8" t="n">
        <v>0</v>
      </c>
      <c r="P7" s="13"/>
      <c r="Q7" s="13" t="n">
        <v>17000</v>
      </c>
      <c r="R7" s="6"/>
      <c r="S7" s="6"/>
      <c r="T7" s="13" t="n">
        <v>1.5</v>
      </c>
      <c r="U7" s="13" t="n">
        <v>0.4</v>
      </c>
      <c r="V7" s="13" t="n">
        <v>10</v>
      </c>
      <c r="W7" s="13" t="n">
        <v>13388</v>
      </c>
      <c r="X7" s="13" t="n">
        <v>9</v>
      </c>
      <c r="Y7" s="13" t="n">
        <v>0</v>
      </c>
      <c r="Z7" s="13" t="n">
        <v>1</v>
      </c>
      <c r="AA7" s="13" t="n">
        <v>13388</v>
      </c>
      <c r="AB7" s="13" t="n">
        <v>0.791</v>
      </c>
      <c r="AC7" s="13" t="n">
        <v>13398</v>
      </c>
      <c r="AD7" s="6"/>
      <c r="AE7" s="6"/>
      <c r="AF7" s="6"/>
      <c r="AG7" s="6"/>
      <c r="AH7" s="6"/>
      <c r="AI7" s="6"/>
      <c r="AJ7" s="6"/>
      <c r="AK7" s="13" t="n">
        <v>0.9</v>
      </c>
      <c r="AL7" s="6"/>
      <c r="AM7" s="6"/>
      <c r="AN7" s="13" t="n">
        <v>1.7</v>
      </c>
      <c r="AO7" s="13" t="n">
        <v>0.1</v>
      </c>
      <c r="AP7" s="13" t="n">
        <v>47</v>
      </c>
      <c r="AQ7" s="6"/>
      <c r="AR7" s="6"/>
      <c r="AS7" s="13" t="n">
        <v>70</v>
      </c>
      <c r="AT7" s="13" t="n">
        <v>24</v>
      </c>
      <c r="AU7" s="13" t="n">
        <v>1</v>
      </c>
      <c r="AV7" s="13" t="n">
        <v>1</v>
      </c>
      <c r="AW7" s="13" t="n">
        <v>2072</v>
      </c>
      <c r="AX7" s="13" t="n">
        <v>2662.5</v>
      </c>
      <c r="AY7" s="13" t="n">
        <v>1789.5</v>
      </c>
      <c r="AZ7" s="13" t="n">
        <v>1790.2</v>
      </c>
      <c r="BA7" s="15" t="s">
        <v>156</v>
      </c>
      <c r="BB7" s="6"/>
      <c r="BC7" s="6"/>
      <c r="BD7" s="6"/>
      <c r="BE7" s="13" t="n">
        <v>1.19</v>
      </c>
      <c r="BF7" s="13" t="n">
        <v>0.63</v>
      </c>
      <c r="BG7" s="6"/>
      <c r="BH7" s="6"/>
      <c r="BI7" s="6"/>
      <c r="BJ7" s="6"/>
      <c r="BK7" s="6"/>
      <c r="BL7" s="6"/>
      <c r="BM7" s="13" t="n">
        <v>1.32</v>
      </c>
      <c r="BN7" s="13" t="n">
        <v>0.48</v>
      </c>
      <c r="BO7" s="6"/>
      <c r="BP7" s="6"/>
      <c r="BQ7" s="13" t="n">
        <v>59</v>
      </c>
      <c r="BR7" s="13" t="n">
        <v>36</v>
      </c>
    </row>
    <row r="8" customFormat="false" ht="46.5" hidden="false" customHeight="false" outlineLevel="0" collapsed="false">
      <c r="A8" s="12" t="s">
        <v>40</v>
      </c>
      <c r="B8" s="6" t="s">
        <v>41</v>
      </c>
      <c r="C8" s="11" t="s">
        <v>161</v>
      </c>
      <c r="D8" s="11" t="s">
        <v>150</v>
      </c>
      <c r="E8" s="11" t="s">
        <v>151</v>
      </c>
      <c r="F8" s="11" t="s">
        <v>152</v>
      </c>
      <c r="G8" s="11" t="s">
        <v>153</v>
      </c>
      <c r="H8" s="11" t="s">
        <v>82</v>
      </c>
      <c r="I8" s="11" t="s">
        <v>154</v>
      </c>
      <c r="J8" s="13" t="n">
        <v>0.15</v>
      </c>
      <c r="K8" s="11" t="s">
        <v>155</v>
      </c>
      <c r="L8" s="13" t="n">
        <v>3</v>
      </c>
      <c r="M8" s="13" t="n">
        <f aca="false">L8/'Concentration Factors'!$H$4</f>
        <v>0.33</v>
      </c>
      <c r="N8" s="14" t="n">
        <f aca="false">1000*1000*M8/'Concentration Factors'!$D$23</f>
        <v>11000</v>
      </c>
      <c r="O8" s="8" t="n">
        <v>1.4</v>
      </c>
      <c r="P8" s="13"/>
      <c r="Q8" s="13" t="n">
        <v>0</v>
      </c>
      <c r="R8" s="6"/>
      <c r="S8" s="6"/>
      <c r="T8" s="13" t="n">
        <v>0.48</v>
      </c>
      <c r="U8" s="13" t="n">
        <v>0.02</v>
      </c>
      <c r="V8" s="13" t="n">
        <v>2</v>
      </c>
      <c r="W8" s="13" t="n">
        <v>15729</v>
      </c>
      <c r="X8" s="13" t="n">
        <v>1</v>
      </c>
      <c r="Y8" s="13" t="n">
        <v>0</v>
      </c>
      <c r="Z8" s="13" t="n">
        <v>1</v>
      </c>
      <c r="AA8" s="13" t="n">
        <v>15729</v>
      </c>
      <c r="AB8" s="13" t="n">
        <v>0.0748</v>
      </c>
      <c r="AC8" s="13" t="n">
        <v>15731</v>
      </c>
      <c r="AD8" s="6"/>
      <c r="AE8" s="6"/>
      <c r="AF8" s="6"/>
      <c r="AG8" s="6"/>
      <c r="AH8" s="6"/>
      <c r="AI8" s="6"/>
      <c r="AJ8" s="6"/>
      <c r="AK8" s="13" t="n">
        <v>0.5</v>
      </c>
      <c r="AL8" s="6"/>
      <c r="AM8" s="6"/>
      <c r="AN8" s="13" t="n">
        <v>1.9</v>
      </c>
      <c r="AO8" s="13" t="n">
        <v>0</v>
      </c>
      <c r="AP8" s="13" t="n">
        <v>33</v>
      </c>
      <c r="AQ8" s="6"/>
      <c r="AR8" s="6"/>
      <c r="AS8" s="13" t="n">
        <v>96</v>
      </c>
      <c r="AT8" s="13" t="n">
        <v>0</v>
      </c>
      <c r="AU8" s="13" t="n">
        <v>1</v>
      </c>
      <c r="AV8" s="13" t="n">
        <v>1</v>
      </c>
      <c r="AW8" s="13" t="n">
        <v>2072</v>
      </c>
      <c r="AX8" s="13" t="n">
        <v>2577.2</v>
      </c>
      <c r="AY8" s="13" t="n">
        <v>1735.5</v>
      </c>
      <c r="AZ8" s="13" t="n">
        <v>1735.6</v>
      </c>
      <c r="BA8" s="15" t="s">
        <v>156</v>
      </c>
      <c r="BB8" s="6"/>
      <c r="BC8" s="6"/>
      <c r="BD8" s="6"/>
      <c r="BE8" s="13" t="n">
        <v>0.29</v>
      </c>
      <c r="BF8" s="13" t="n">
        <v>0.06</v>
      </c>
      <c r="BG8" s="6"/>
      <c r="BH8" s="6"/>
      <c r="BI8" s="6"/>
      <c r="BJ8" s="6"/>
      <c r="BK8" s="6"/>
      <c r="BL8" s="6"/>
      <c r="BM8" s="13" t="n">
        <v>1.2</v>
      </c>
      <c r="BN8" s="13" t="n">
        <v>0</v>
      </c>
      <c r="BO8" s="6"/>
      <c r="BP8" s="6"/>
      <c r="BQ8" s="13" t="n">
        <v>63</v>
      </c>
      <c r="BR8" s="13" t="n">
        <v>4</v>
      </c>
    </row>
    <row r="9" customFormat="false" ht="46.5" hidden="false" customHeight="false" outlineLevel="0" collapsed="false">
      <c r="A9" s="12" t="s">
        <v>46</v>
      </c>
      <c r="B9" s="6" t="s">
        <v>47</v>
      </c>
      <c r="C9" s="11" t="s">
        <v>162</v>
      </c>
      <c r="D9" s="11" t="s">
        <v>150</v>
      </c>
      <c r="E9" s="11" t="s">
        <v>151</v>
      </c>
      <c r="F9" s="11" t="s">
        <v>152</v>
      </c>
      <c r="G9" s="11" t="s">
        <v>153</v>
      </c>
      <c r="H9" s="11" t="s">
        <v>82</v>
      </c>
      <c r="I9" s="11" t="s">
        <v>154</v>
      </c>
      <c r="J9" s="13" t="n">
        <v>0.16</v>
      </c>
      <c r="K9" s="11" t="s">
        <v>155</v>
      </c>
      <c r="L9" s="13" t="n">
        <v>3.2</v>
      </c>
      <c r="M9" s="13" t="n">
        <f aca="false">L9/'Concentration Factors'!$H$4</f>
        <v>0.352</v>
      </c>
      <c r="N9" s="14" t="n">
        <f aca="false">1000*1000*M9/'Concentration Factors'!$D$23</f>
        <v>11733.3333333333</v>
      </c>
      <c r="O9" s="8" t="n">
        <v>4.2</v>
      </c>
      <c r="P9" s="13"/>
      <c r="Q9" s="13" t="n">
        <v>21000</v>
      </c>
      <c r="R9" s="6"/>
      <c r="S9" s="6"/>
      <c r="T9" s="13" t="n">
        <v>0.5</v>
      </c>
      <c r="U9" s="13" t="n">
        <v>0.02</v>
      </c>
      <c r="V9" s="13" t="n">
        <v>2</v>
      </c>
      <c r="W9" s="13" t="n">
        <v>15121</v>
      </c>
      <c r="X9" s="13" t="n">
        <v>0</v>
      </c>
      <c r="Y9" s="13" t="n">
        <v>19</v>
      </c>
      <c r="Z9" s="13" t="n">
        <v>2</v>
      </c>
      <c r="AA9" s="13" t="n">
        <v>15102</v>
      </c>
      <c r="AB9" s="13" t="n">
        <v>0</v>
      </c>
      <c r="AC9" s="13" t="n">
        <v>15123</v>
      </c>
      <c r="AD9" s="6"/>
      <c r="AE9" s="6"/>
      <c r="AF9" s="6"/>
      <c r="AG9" s="6"/>
      <c r="AH9" s="6"/>
      <c r="AI9" s="6"/>
      <c r="AJ9" s="6"/>
      <c r="AK9" s="13" t="n">
        <v>10</v>
      </c>
      <c r="AL9" s="6"/>
      <c r="AM9" s="6"/>
      <c r="AN9" s="13" t="n">
        <v>25</v>
      </c>
      <c r="AO9" s="13" t="n">
        <v>0</v>
      </c>
      <c r="AP9" s="13" t="n">
        <v>90</v>
      </c>
      <c r="AQ9" s="6"/>
      <c r="AR9" s="6"/>
      <c r="AS9" s="13" t="n">
        <v>104</v>
      </c>
      <c r="AT9" s="13" t="n">
        <v>77</v>
      </c>
      <c r="AU9" s="13" t="n">
        <v>1</v>
      </c>
      <c r="AV9" s="13" t="n">
        <v>1</v>
      </c>
      <c r="AW9" s="13" t="n">
        <v>2100</v>
      </c>
      <c r="AX9" s="13" t="n">
        <v>2978.8</v>
      </c>
      <c r="AY9" s="13" t="n">
        <v>1712.4</v>
      </c>
      <c r="AZ9" s="13" t="n">
        <v>1712.6</v>
      </c>
      <c r="BA9" s="15" t="s">
        <v>156</v>
      </c>
      <c r="BB9" s="6"/>
      <c r="BC9" s="6"/>
      <c r="BD9" s="6"/>
      <c r="BE9" s="13" t="n">
        <v>0.3</v>
      </c>
      <c r="BF9" s="13" t="n">
        <v>0.07</v>
      </c>
      <c r="BG9" s="6"/>
      <c r="BH9" s="6"/>
      <c r="BI9" s="6"/>
      <c r="BJ9" s="6"/>
      <c r="BK9" s="6"/>
      <c r="BL9" s="6"/>
      <c r="BM9" s="13" t="n">
        <v>17</v>
      </c>
      <c r="BN9" s="13" t="n">
        <v>2</v>
      </c>
      <c r="BO9" s="6"/>
      <c r="BP9" s="6"/>
      <c r="BQ9" s="13" t="n">
        <v>97</v>
      </c>
      <c r="BR9" s="13" t="n">
        <v>84</v>
      </c>
    </row>
    <row r="10" customFormat="false" ht="46.5" hidden="false" customHeight="false" outlineLevel="0" collapsed="false">
      <c r="A10" s="12" t="s">
        <v>46</v>
      </c>
      <c r="B10" s="6" t="s">
        <v>47</v>
      </c>
      <c r="C10" s="11" t="s">
        <v>163</v>
      </c>
      <c r="D10" s="11" t="s">
        <v>150</v>
      </c>
      <c r="E10" s="11" t="s">
        <v>151</v>
      </c>
      <c r="F10" s="11" t="s">
        <v>152</v>
      </c>
      <c r="G10" s="11" t="s">
        <v>153</v>
      </c>
      <c r="H10" s="11" t="s">
        <v>82</v>
      </c>
      <c r="I10" s="11" t="s">
        <v>154</v>
      </c>
      <c r="J10" s="13" t="n">
        <v>0.9</v>
      </c>
      <c r="K10" s="11" t="s">
        <v>155</v>
      </c>
      <c r="L10" s="13" t="n">
        <v>18</v>
      </c>
      <c r="M10" s="13" t="n">
        <f aca="false">L10/'Concentration Factors'!$H$4</f>
        <v>1.98</v>
      </c>
      <c r="N10" s="14" t="n">
        <f aca="false">1000*1000*M10/'Concentration Factors'!$D$23</f>
        <v>66000</v>
      </c>
      <c r="O10" s="8" t="n">
        <v>4</v>
      </c>
      <c r="P10" s="13"/>
      <c r="Q10" s="13" t="n">
        <v>15333.3333333333</v>
      </c>
      <c r="R10" s="6"/>
      <c r="S10" s="6"/>
      <c r="T10" s="13" t="n">
        <v>1.5</v>
      </c>
      <c r="U10" s="13" t="n">
        <v>0.4</v>
      </c>
      <c r="V10" s="13" t="n">
        <v>10</v>
      </c>
      <c r="W10" s="13" t="n">
        <v>13759</v>
      </c>
      <c r="X10" s="13" t="n">
        <v>9</v>
      </c>
      <c r="Y10" s="13" t="n">
        <v>8</v>
      </c>
      <c r="Z10" s="13" t="n">
        <v>1</v>
      </c>
      <c r="AA10" s="13" t="n">
        <v>13751</v>
      </c>
      <c r="AB10" s="13" t="n">
        <v>0.769</v>
      </c>
      <c r="AC10" s="13" t="n">
        <v>13769</v>
      </c>
      <c r="AD10" s="6"/>
      <c r="AE10" s="6"/>
      <c r="AF10" s="6"/>
      <c r="AG10" s="6"/>
      <c r="AH10" s="6"/>
      <c r="AI10" s="6"/>
      <c r="AJ10" s="6"/>
      <c r="AK10" s="13" t="n">
        <v>1.7</v>
      </c>
      <c r="AL10" s="6"/>
      <c r="AM10" s="6"/>
      <c r="AN10" s="13" t="n">
        <v>3.1</v>
      </c>
      <c r="AO10" s="13" t="n">
        <v>0.3</v>
      </c>
      <c r="AP10" s="13" t="n">
        <v>63</v>
      </c>
      <c r="AQ10" s="6"/>
      <c r="AR10" s="6"/>
      <c r="AS10" s="13" t="n">
        <v>81</v>
      </c>
      <c r="AT10" s="13" t="n">
        <v>44</v>
      </c>
      <c r="AU10" s="13" t="n">
        <v>1</v>
      </c>
      <c r="AV10" s="13" t="n">
        <v>1</v>
      </c>
      <c r="AW10" s="13" t="n">
        <v>2100</v>
      </c>
      <c r="AX10" s="13" t="n">
        <v>2519.4</v>
      </c>
      <c r="AY10" s="13" t="n">
        <v>1778.5</v>
      </c>
      <c r="AZ10" s="13" t="n">
        <v>1779</v>
      </c>
      <c r="BA10" s="15" t="s">
        <v>156</v>
      </c>
      <c r="BB10" s="6"/>
      <c r="BC10" s="6"/>
      <c r="BD10" s="6"/>
      <c r="BE10" s="13" t="n">
        <v>1.16</v>
      </c>
      <c r="BF10" s="13" t="n">
        <v>0.61</v>
      </c>
      <c r="BG10" s="6"/>
      <c r="BH10" s="6"/>
      <c r="BI10" s="6"/>
      <c r="BJ10" s="6"/>
      <c r="BK10" s="6"/>
      <c r="BL10" s="6"/>
      <c r="BM10" s="13" t="n">
        <v>2.4</v>
      </c>
      <c r="BN10" s="13" t="n">
        <v>1</v>
      </c>
      <c r="BO10" s="6"/>
      <c r="BP10" s="6"/>
      <c r="BQ10" s="13" t="n">
        <v>72</v>
      </c>
      <c r="BR10" s="13" t="n">
        <v>54</v>
      </c>
    </row>
    <row r="11" customFormat="false" ht="46.5" hidden="false" customHeight="false" outlineLevel="0" collapsed="false">
      <c r="A11" s="12" t="s">
        <v>46</v>
      </c>
      <c r="B11" s="6" t="s">
        <v>47</v>
      </c>
      <c r="C11" s="11" t="s">
        <v>164</v>
      </c>
      <c r="D11" s="11" t="s">
        <v>150</v>
      </c>
      <c r="E11" s="11" t="s">
        <v>151</v>
      </c>
      <c r="F11" s="11" t="s">
        <v>152</v>
      </c>
      <c r="G11" s="11" t="s">
        <v>153</v>
      </c>
      <c r="H11" s="11" t="s">
        <v>82</v>
      </c>
      <c r="I11" s="11" t="s">
        <v>154</v>
      </c>
      <c r="J11" s="13" t="n">
        <v>0.44</v>
      </c>
      <c r="K11" s="11" t="s">
        <v>155</v>
      </c>
      <c r="L11" s="13" t="n">
        <v>8.8</v>
      </c>
      <c r="M11" s="13" t="n">
        <f aca="false">L11/'Concentration Factors'!$H$4</f>
        <v>0.968</v>
      </c>
      <c r="N11" s="14" t="n">
        <f aca="false">1000*1000*M11/'Concentration Factors'!$D$23</f>
        <v>32266.6666666667</v>
      </c>
      <c r="O11" s="8" t="n">
        <v>9.4</v>
      </c>
      <c r="P11" s="13"/>
      <c r="Q11" s="13" t="n">
        <v>168333.333333333</v>
      </c>
      <c r="R11" s="6"/>
      <c r="S11" s="6"/>
      <c r="T11" s="13" t="n">
        <v>0.9</v>
      </c>
      <c r="U11" s="13" t="n">
        <v>0.17</v>
      </c>
      <c r="V11" s="13" t="n">
        <v>6</v>
      </c>
      <c r="W11" s="13" t="n">
        <v>15995</v>
      </c>
      <c r="X11" s="13" t="n">
        <v>2</v>
      </c>
      <c r="Y11" s="13" t="n">
        <v>5</v>
      </c>
      <c r="Z11" s="13" t="n">
        <v>4</v>
      </c>
      <c r="AA11" s="13" t="n">
        <v>15990</v>
      </c>
      <c r="AB11" s="13" t="n">
        <v>0.147</v>
      </c>
      <c r="AC11" s="13" t="n">
        <v>16001</v>
      </c>
      <c r="AD11" s="6"/>
      <c r="AE11" s="6"/>
      <c r="AF11" s="6"/>
      <c r="AG11" s="6"/>
      <c r="AH11" s="6"/>
      <c r="AI11" s="6"/>
      <c r="AJ11" s="6"/>
      <c r="AK11" s="13" t="n">
        <v>1.2</v>
      </c>
      <c r="AL11" s="6"/>
      <c r="AM11" s="6"/>
      <c r="AN11" s="13" t="n">
        <v>2.5</v>
      </c>
      <c r="AO11" s="13" t="n">
        <v>0</v>
      </c>
      <c r="AP11" s="13" t="n">
        <v>54</v>
      </c>
      <c r="AQ11" s="6"/>
      <c r="AR11" s="6"/>
      <c r="AS11" s="13" t="n">
        <v>82</v>
      </c>
      <c r="AT11" s="13" t="n">
        <v>26</v>
      </c>
      <c r="AU11" s="13" t="n">
        <v>1</v>
      </c>
      <c r="AV11" s="13" t="n">
        <v>1</v>
      </c>
      <c r="AW11" s="13" t="n">
        <v>2100</v>
      </c>
      <c r="AX11" s="13" t="n">
        <v>2779.2</v>
      </c>
      <c r="AY11" s="13" t="n">
        <v>1596</v>
      </c>
      <c r="AZ11" s="13" t="n">
        <v>1596.4</v>
      </c>
      <c r="BA11" s="15" t="s">
        <v>156</v>
      </c>
      <c r="BB11" s="6"/>
      <c r="BC11" s="6"/>
      <c r="BD11" s="6"/>
      <c r="BE11" s="13" t="n">
        <v>0.65</v>
      </c>
      <c r="BF11" s="13" t="n">
        <v>0.28</v>
      </c>
      <c r="BG11" s="6"/>
      <c r="BH11" s="6"/>
      <c r="BI11" s="6"/>
      <c r="BJ11" s="6"/>
      <c r="BK11" s="6"/>
      <c r="BL11" s="6"/>
      <c r="BM11" s="13" t="n">
        <v>1.8</v>
      </c>
      <c r="BN11" s="13" t="n">
        <v>0.5</v>
      </c>
      <c r="BO11" s="6"/>
      <c r="BP11" s="6"/>
      <c r="BQ11" s="13" t="n">
        <v>68</v>
      </c>
      <c r="BR11" s="13" t="n">
        <v>40</v>
      </c>
    </row>
    <row r="12" customFormat="false" ht="46.5" hidden="false" customHeight="false" outlineLevel="0" collapsed="false">
      <c r="A12" s="12" t="s">
        <v>52</v>
      </c>
      <c r="B12" s="6" t="s">
        <v>53</v>
      </c>
      <c r="C12" s="11" t="s">
        <v>165</v>
      </c>
      <c r="D12" s="11" t="s">
        <v>150</v>
      </c>
      <c r="E12" s="11" t="s">
        <v>151</v>
      </c>
      <c r="F12" s="11" t="s">
        <v>152</v>
      </c>
      <c r="G12" s="11" t="s">
        <v>153</v>
      </c>
      <c r="H12" s="11" t="s">
        <v>82</v>
      </c>
      <c r="I12" s="11" t="s">
        <v>154</v>
      </c>
      <c r="J12" s="13" t="n">
        <v>0</v>
      </c>
      <c r="K12" s="11" t="s">
        <v>155</v>
      </c>
      <c r="L12" s="13" t="n">
        <v>0</v>
      </c>
      <c r="M12" s="13" t="n">
        <f aca="false">L12/'Concentration Factors'!$H$4</f>
        <v>0</v>
      </c>
      <c r="N12" s="14" t="n">
        <f aca="false">1000*1000*M12/'Concentration Factors'!$D$23</f>
        <v>0</v>
      </c>
      <c r="O12" s="8" t="n">
        <v>0</v>
      </c>
      <c r="P12" s="13"/>
      <c r="Q12" s="13" t="n">
        <v>0</v>
      </c>
      <c r="R12" s="6"/>
      <c r="S12" s="6"/>
      <c r="T12" s="13" t="n">
        <v>0.23</v>
      </c>
      <c r="U12" s="13" t="n">
        <v>0</v>
      </c>
      <c r="V12" s="13" t="n">
        <v>0</v>
      </c>
      <c r="W12" s="13" t="n">
        <v>15463</v>
      </c>
      <c r="X12" s="13" t="n">
        <v>0</v>
      </c>
      <c r="Y12" s="13" t="n">
        <v>0</v>
      </c>
      <c r="Z12" s="13" t="n">
        <v>0</v>
      </c>
      <c r="AA12" s="13" t="n">
        <v>15463</v>
      </c>
      <c r="AB12" s="13" t="n">
        <v>0</v>
      </c>
      <c r="AC12" s="13" t="n">
        <v>15463</v>
      </c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13" t="n">
        <v>1</v>
      </c>
      <c r="AV12" s="13" t="n">
        <v>1</v>
      </c>
      <c r="AW12" s="13" t="n">
        <v>2017</v>
      </c>
      <c r="AX12" s="13" t="n">
        <v>0</v>
      </c>
      <c r="AY12" s="13" t="n">
        <v>1671.6</v>
      </c>
      <c r="AZ12" s="13" t="n">
        <v>1671.6</v>
      </c>
      <c r="BA12" s="15" t="s">
        <v>156</v>
      </c>
      <c r="BB12" s="6"/>
      <c r="BC12" s="6"/>
      <c r="BD12" s="6"/>
      <c r="BE12" s="13" t="n">
        <v>0.1</v>
      </c>
      <c r="BF12" s="13" t="n">
        <v>0</v>
      </c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</row>
    <row r="13" customFormat="false" ht="46.5" hidden="false" customHeight="false" outlineLevel="0" collapsed="false">
      <c r="A13" s="12" t="s">
        <v>52</v>
      </c>
      <c r="B13" s="6" t="s">
        <v>53</v>
      </c>
      <c r="C13" s="11" t="s">
        <v>166</v>
      </c>
      <c r="D13" s="11" t="s">
        <v>150</v>
      </c>
      <c r="E13" s="11" t="s">
        <v>151</v>
      </c>
      <c r="F13" s="11" t="s">
        <v>152</v>
      </c>
      <c r="G13" s="11" t="s">
        <v>153</v>
      </c>
      <c r="H13" s="11" t="s">
        <v>82</v>
      </c>
      <c r="I13" s="11" t="s">
        <v>154</v>
      </c>
      <c r="J13" s="13" t="n">
        <v>0.09</v>
      </c>
      <c r="K13" s="11" t="s">
        <v>155</v>
      </c>
      <c r="L13" s="13" t="n">
        <v>1.8</v>
      </c>
      <c r="M13" s="13" t="n">
        <f aca="false">L13/'Concentration Factors'!$H$4</f>
        <v>0.198</v>
      </c>
      <c r="N13" s="14" t="n">
        <f aca="false">1000*1000*M13/'Concentration Factors'!$D$23</f>
        <v>6600</v>
      </c>
      <c r="O13" s="8" t="n">
        <v>1.4</v>
      </c>
      <c r="P13" s="13"/>
      <c r="Q13" s="13" t="n">
        <v>0</v>
      </c>
      <c r="R13" s="6"/>
      <c r="S13" s="6"/>
      <c r="T13" s="13" t="n">
        <v>0.41</v>
      </c>
      <c r="U13" s="13" t="n">
        <v>0</v>
      </c>
      <c r="V13" s="13" t="n">
        <v>1</v>
      </c>
      <c r="W13" s="13" t="n">
        <v>13640</v>
      </c>
      <c r="X13" s="13" t="n">
        <v>0</v>
      </c>
      <c r="Y13" s="13" t="n">
        <v>0</v>
      </c>
      <c r="Z13" s="13" t="n">
        <v>1</v>
      </c>
      <c r="AA13" s="13" t="n">
        <v>13640</v>
      </c>
      <c r="AB13" s="13" t="n">
        <v>0</v>
      </c>
      <c r="AC13" s="13" t="n">
        <v>13641</v>
      </c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13" t="n">
        <v>1</v>
      </c>
      <c r="AV13" s="13" t="n">
        <v>1</v>
      </c>
      <c r="AW13" s="13" t="n">
        <v>2017</v>
      </c>
      <c r="AX13" s="13" t="n">
        <v>2121.5</v>
      </c>
      <c r="AY13" s="13" t="n">
        <v>1752.9</v>
      </c>
      <c r="AZ13" s="13" t="n">
        <v>1753</v>
      </c>
      <c r="BA13" s="15" t="s">
        <v>156</v>
      </c>
      <c r="BB13" s="6"/>
      <c r="BC13" s="6"/>
      <c r="BD13" s="6"/>
      <c r="BE13" s="13" t="n">
        <v>0.21</v>
      </c>
      <c r="BF13" s="13" t="n">
        <v>0.02</v>
      </c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</row>
    <row r="14" customFormat="false" ht="46.5" hidden="false" customHeight="false" outlineLevel="0" collapsed="false">
      <c r="A14" s="12" t="s">
        <v>52</v>
      </c>
      <c r="B14" s="6" t="s">
        <v>53</v>
      </c>
      <c r="C14" s="11" t="s">
        <v>167</v>
      </c>
      <c r="D14" s="11" t="s">
        <v>150</v>
      </c>
      <c r="E14" s="11" t="s">
        <v>151</v>
      </c>
      <c r="F14" s="11" t="s">
        <v>152</v>
      </c>
      <c r="G14" s="11" t="s">
        <v>153</v>
      </c>
      <c r="H14" s="11" t="s">
        <v>82</v>
      </c>
      <c r="I14" s="11" t="s">
        <v>154</v>
      </c>
      <c r="J14" s="13" t="n">
        <v>0.08</v>
      </c>
      <c r="K14" s="11" t="s">
        <v>155</v>
      </c>
      <c r="L14" s="13" t="n">
        <v>1.6</v>
      </c>
      <c r="M14" s="13" t="n">
        <f aca="false">L14/'Concentration Factors'!$H$4</f>
        <v>0.176</v>
      </c>
      <c r="N14" s="14" t="n">
        <f aca="false">1000*1000*M14/'Concentration Factors'!$D$23</f>
        <v>5866.66666666667</v>
      </c>
      <c r="O14" s="8" t="n">
        <v>0</v>
      </c>
      <c r="P14" s="13"/>
      <c r="Q14" s="13" t="n">
        <v>0</v>
      </c>
      <c r="R14" s="6"/>
      <c r="S14" s="6"/>
      <c r="T14" s="13" t="n">
        <v>0.4</v>
      </c>
      <c r="U14" s="13" t="n">
        <v>0</v>
      </c>
      <c r="V14" s="13" t="n">
        <v>1</v>
      </c>
      <c r="W14" s="13" t="n">
        <v>14105</v>
      </c>
      <c r="X14" s="13" t="n">
        <v>0</v>
      </c>
      <c r="Y14" s="13" t="n">
        <v>2</v>
      </c>
      <c r="Z14" s="13" t="n">
        <v>1</v>
      </c>
      <c r="AA14" s="13" t="n">
        <v>14103</v>
      </c>
      <c r="AB14" s="13" t="n">
        <v>0</v>
      </c>
      <c r="AC14" s="13" t="n">
        <v>14106</v>
      </c>
      <c r="AD14" s="6"/>
      <c r="AE14" s="6"/>
      <c r="AF14" s="6"/>
      <c r="AG14" s="6"/>
      <c r="AH14" s="6"/>
      <c r="AI14" s="6"/>
      <c r="AJ14" s="6"/>
      <c r="AK14" s="13" t="n">
        <v>2</v>
      </c>
      <c r="AL14" s="6"/>
      <c r="AM14" s="6"/>
      <c r="AN14" s="13" t="n">
        <v>7.6</v>
      </c>
      <c r="AO14" s="13" t="n">
        <v>0</v>
      </c>
      <c r="AP14" s="13" t="n">
        <v>70</v>
      </c>
      <c r="AQ14" s="6"/>
      <c r="AR14" s="6"/>
      <c r="AS14" s="13" t="n">
        <v>130</v>
      </c>
      <c r="AT14" s="13" t="n">
        <v>0</v>
      </c>
      <c r="AU14" s="13" t="n">
        <v>1</v>
      </c>
      <c r="AV14" s="13" t="n">
        <v>1</v>
      </c>
      <c r="AW14" s="13" t="n">
        <v>2017</v>
      </c>
      <c r="AX14" s="13" t="n">
        <v>2756.5</v>
      </c>
      <c r="AY14" s="13" t="n">
        <v>1648</v>
      </c>
      <c r="AZ14" s="13" t="n">
        <v>1648.1</v>
      </c>
      <c r="BA14" s="15" t="s">
        <v>156</v>
      </c>
      <c r="BB14" s="6"/>
      <c r="BC14" s="6"/>
      <c r="BD14" s="6"/>
      <c r="BE14" s="13" t="n">
        <v>0.21</v>
      </c>
      <c r="BF14" s="13" t="n">
        <v>0.02</v>
      </c>
      <c r="BG14" s="6"/>
      <c r="BH14" s="6"/>
      <c r="BI14" s="6"/>
      <c r="BJ14" s="6"/>
      <c r="BK14" s="6"/>
      <c r="BL14" s="6"/>
      <c r="BM14" s="13" t="n">
        <v>4.7</v>
      </c>
      <c r="BN14" s="13" t="n">
        <v>0</v>
      </c>
      <c r="BO14" s="6"/>
      <c r="BP14" s="6"/>
      <c r="BQ14" s="13" t="n">
        <v>96</v>
      </c>
      <c r="BR14" s="13" t="n">
        <v>37</v>
      </c>
    </row>
    <row r="15" customFormat="false" ht="46.5" hidden="false" customHeight="false" outlineLevel="0" collapsed="false">
      <c r="A15" s="12" t="s">
        <v>58</v>
      </c>
      <c r="B15" s="6" t="s">
        <v>59</v>
      </c>
      <c r="C15" s="11" t="s">
        <v>168</v>
      </c>
      <c r="D15" s="11" t="s">
        <v>150</v>
      </c>
      <c r="E15" s="11" t="s">
        <v>151</v>
      </c>
      <c r="F15" s="11" t="s">
        <v>152</v>
      </c>
      <c r="G15" s="11" t="s">
        <v>153</v>
      </c>
      <c r="H15" s="11" t="s">
        <v>82</v>
      </c>
      <c r="I15" s="11" t="s">
        <v>154</v>
      </c>
      <c r="J15" s="13" t="n">
        <v>0</v>
      </c>
      <c r="K15" s="11" t="s">
        <v>155</v>
      </c>
      <c r="L15" s="13" t="n">
        <v>0</v>
      </c>
      <c r="M15" s="13" t="n">
        <f aca="false">L15/'Concentration Factors'!$H$4</f>
        <v>0</v>
      </c>
      <c r="N15" s="14" t="n">
        <f aca="false">1000*1000*M15/'Concentration Factors'!$D$23</f>
        <v>0</v>
      </c>
      <c r="O15" s="8" t="n">
        <v>0</v>
      </c>
      <c r="P15" s="13"/>
      <c r="Q15" s="13" t="n">
        <v>0</v>
      </c>
      <c r="R15" s="6"/>
      <c r="S15" s="6"/>
      <c r="T15" s="13" t="n">
        <v>0.26</v>
      </c>
      <c r="U15" s="13" t="n">
        <v>0</v>
      </c>
      <c r="V15" s="13" t="n">
        <v>0</v>
      </c>
      <c r="W15" s="13" t="n">
        <v>13378</v>
      </c>
      <c r="X15" s="13" t="n">
        <v>0</v>
      </c>
      <c r="Y15" s="13" t="n">
        <v>0</v>
      </c>
      <c r="Z15" s="13" t="n">
        <v>0</v>
      </c>
      <c r="AA15" s="13" t="n">
        <v>13378</v>
      </c>
      <c r="AB15" s="13" t="n">
        <v>0</v>
      </c>
      <c r="AC15" s="13" t="n">
        <v>13378</v>
      </c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13" t="n">
        <v>1</v>
      </c>
      <c r="AV15" s="13" t="n">
        <v>1</v>
      </c>
      <c r="AW15" s="13" t="n">
        <v>2066</v>
      </c>
      <c r="AX15" s="13" t="n">
        <v>0</v>
      </c>
      <c r="AY15" s="13" t="n">
        <v>1620.9</v>
      </c>
      <c r="AZ15" s="13" t="n">
        <v>1620.9</v>
      </c>
      <c r="BA15" s="15" t="s">
        <v>156</v>
      </c>
      <c r="BB15" s="6"/>
      <c r="BC15" s="6"/>
      <c r="BD15" s="6"/>
      <c r="BE15" s="13" t="n">
        <v>0.12</v>
      </c>
      <c r="BF15" s="13" t="n">
        <v>0</v>
      </c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</row>
    <row r="16" customFormat="false" ht="46.5" hidden="false" customHeight="false" outlineLevel="0" collapsed="false">
      <c r="A16" s="12" t="s">
        <v>58</v>
      </c>
      <c r="B16" s="6" t="s">
        <v>59</v>
      </c>
      <c r="C16" s="11" t="s">
        <v>169</v>
      </c>
      <c r="D16" s="11" t="s">
        <v>150</v>
      </c>
      <c r="E16" s="11" t="s">
        <v>151</v>
      </c>
      <c r="F16" s="11" t="s">
        <v>152</v>
      </c>
      <c r="G16" s="11" t="s">
        <v>153</v>
      </c>
      <c r="H16" s="11" t="s">
        <v>82</v>
      </c>
      <c r="I16" s="11" t="s">
        <v>154</v>
      </c>
      <c r="J16" s="13" t="n">
        <v>0</v>
      </c>
      <c r="K16" s="11" t="s">
        <v>155</v>
      </c>
      <c r="L16" s="13" t="n">
        <v>0</v>
      </c>
      <c r="M16" s="13" t="n">
        <f aca="false">L16/'Concentration Factors'!$H$4</f>
        <v>0</v>
      </c>
      <c r="N16" s="14" t="n">
        <f aca="false">1000*1000*M16/'Concentration Factors'!$D$23</f>
        <v>0</v>
      </c>
      <c r="O16" s="8" t="n">
        <v>0</v>
      </c>
      <c r="P16" s="13"/>
      <c r="Q16" s="13" t="n">
        <v>0</v>
      </c>
      <c r="R16" s="6"/>
      <c r="S16" s="6"/>
      <c r="T16" s="13" t="n">
        <v>0.28</v>
      </c>
      <c r="U16" s="13" t="n">
        <v>0</v>
      </c>
      <c r="V16" s="13" t="n">
        <v>0</v>
      </c>
      <c r="W16" s="13" t="n">
        <v>12718</v>
      </c>
      <c r="X16" s="13" t="n">
        <v>0</v>
      </c>
      <c r="Y16" s="13" t="n">
        <v>0</v>
      </c>
      <c r="Z16" s="13" t="n">
        <v>0</v>
      </c>
      <c r="AA16" s="13" t="n">
        <v>12718</v>
      </c>
      <c r="AB16" s="13" t="n">
        <v>0</v>
      </c>
      <c r="AC16" s="13" t="n">
        <v>12718</v>
      </c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13" t="n">
        <v>1</v>
      </c>
      <c r="AV16" s="13" t="n">
        <v>1</v>
      </c>
      <c r="AW16" s="13" t="n">
        <v>2066</v>
      </c>
      <c r="AX16" s="13" t="n">
        <v>0</v>
      </c>
      <c r="AY16" s="13" t="n">
        <v>1757.5</v>
      </c>
      <c r="AZ16" s="13" t="n">
        <v>1757.5</v>
      </c>
      <c r="BA16" s="15" t="s">
        <v>156</v>
      </c>
      <c r="BB16" s="6"/>
      <c r="BC16" s="6"/>
      <c r="BD16" s="6"/>
      <c r="BE16" s="13" t="n">
        <v>0.13</v>
      </c>
      <c r="BF16" s="13" t="n">
        <v>0</v>
      </c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</row>
    <row r="17" customFormat="false" ht="46.5" hidden="false" customHeight="false" outlineLevel="0" collapsed="false">
      <c r="A17" s="12" t="s">
        <v>58</v>
      </c>
      <c r="B17" s="6" t="s">
        <v>59</v>
      </c>
      <c r="C17" s="11" t="s">
        <v>170</v>
      </c>
      <c r="D17" s="11" t="s">
        <v>150</v>
      </c>
      <c r="E17" s="11" t="s">
        <v>151</v>
      </c>
      <c r="F17" s="11" t="s">
        <v>152</v>
      </c>
      <c r="G17" s="11" t="s">
        <v>153</v>
      </c>
      <c r="H17" s="11" t="s">
        <v>82</v>
      </c>
      <c r="I17" s="11" t="s">
        <v>154</v>
      </c>
      <c r="J17" s="13" t="n">
        <v>0</v>
      </c>
      <c r="K17" s="11" t="s">
        <v>155</v>
      </c>
      <c r="L17" s="13" t="n">
        <v>0</v>
      </c>
      <c r="M17" s="13" t="n">
        <f aca="false">L17/'Concentration Factors'!$H$4</f>
        <v>0</v>
      </c>
      <c r="N17" s="14" t="n">
        <f aca="false">1000*1000*M17/'Concentration Factors'!$D$23</f>
        <v>0</v>
      </c>
      <c r="O17" s="8" t="n">
        <v>0</v>
      </c>
      <c r="P17" s="13"/>
      <c r="Q17" s="13" t="n">
        <v>0</v>
      </c>
      <c r="R17" s="6"/>
      <c r="S17" s="6"/>
      <c r="T17" s="13" t="n">
        <v>0.23</v>
      </c>
      <c r="U17" s="13" t="n">
        <v>0</v>
      </c>
      <c r="V17" s="13" t="n">
        <v>0</v>
      </c>
      <c r="W17" s="13" t="n">
        <v>15531</v>
      </c>
      <c r="X17" s="13" t="n">
        <v>0</v>
      </c>
      <c r="Y17" s="13" t="n">
        <v>1</v>
      </c>
      <c r="Z17" s="13" t="n">
        <v>0</v>
      </c>
      <c r="AA17" s="13" t="n">
        <v>15530</v>
      </c>
      <c r="AB17" s="13" t="n">
        <v>0</v>
      </c>
      <c r="AC17" s="13" t="n">
        <v>15531</v>
      </c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13" t="n">
        <v>1</v>
      </c>
      <c r="AV17" s="13" t="n">
        <v>1</v>
      </c>
      <c r="AW17" s="13" t="n">
        <v>2066</v>
      </c>
      <c r="AX17" s="13" t="n">
        <v>0</v>
      </c>
      <c r="AY17" s="13" t="n">
        <v>1799.4</v>
      </c>
      <c r="AZ17" s="13" t="n">
        <v>1799.4</v>
      </c>
      <c r="BA17" s="15" t="s">
        <v>156</v>
      </c>
      <c r="BB17" s="6"/>
      <c r="BC17" s="6"/>
      <c r="BD17" s="6"/>
      <c r="BE17" s="13" t="n">
        <v>0.1</v>
      </c>
      <c r="BF17" s="13" t="n">
        <v>0</v>
      </c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</row>
    <row r="18" customFormat="false" ht="46.5" hidden="false" customHeight="false" outlineLevel="0" collapsed="false">
      <c r="A18" s="12" t="s">
        <v>64</v>
      </c>
      <c r="B18" s="6" t="s">
        <v>65</v>
      </c>
      <c r="C18" s="11" t="s">
        <v>171</v>
      </c>
      <c r="D18" s="11" t="s">
        <v>150</v>
      </c>
      <c r="E18" s="11" t="s">
        <v>151</v>
      </c>
      <c r="F18" s="11" t="s">
        <v>152</v>
      </c>
      <c r="G18" s="11" t="s">
        <v>153</v>
      </c>
      <c r="H18" s="11" t="s">
        <v>82</v>
      </c>
      <c r="I18" s="11" t="s">
        <v>154</v>
      </c>
      <c r="J18" s="13" t="n">
        <v>0</v>
      </c>
      <c r="K18" s="11" t="s">
        <v>155</v>
      </c>
      <c r="L18" s="13" t="n">
        <v>0</v>
      </c>
      <c r="M18" s="13" t="n">
        <f aca="false">L18/'Concentration Factors'!$H$4</f>
        <v>0</v>
      </c>
      <c r="N18" s="14" t="n">
        <f aca="false">1000*1000*M18/'Concentration Factors'!$D$23</f>
        <v>0</v>
      </c>
      <c r="O18" s="8" t="n">
        <v>0</v>
      </c>
      <c r="P18" s="13"/>
      <c r="Q18" s="13" t="n">
        <v>62333.3333333333</v>
      </c>
      <c r="R18" s="6"/>
      <c r="S18" s="6"/>
      <c r="T18" s="13" t="n">
        <v>0.2</v>
      </c>
      <c r="U18" s="13" t="n">
        <v>0</v>
      </c>
      <c r="V18" s="13" t="n">
        <v>0</v>
      </c>
      <c r="W18" s="13" t="n">
        <v>17804</v>
      </c>
      <c r="X18" s="13" t="n">
        <v>0</v>
      </c>
      <c r="Y18" s="13" t="n">
        <v>0</v>
      </c>
      <c r="Z18" s="13" t="n">
        <v>0</v>
      </c>
      <c r="AA18" s="13" t="n">
        <v>17804</v>
      </c>
      <c r="AB18" s="13" t="n">
        <v>0</v>
      </c>
      <c r="AC18" s="13" t="n">
        <v>17804</v>
      </c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13" t="n">
        <v>1</v>
      </c>
      <c r="AV18" s="13" t="n">
        <v>1</v>
      </c>
      <c r="AW18" s="13" t="n">
        <v>2052</v>
      </c>
      <c r="AX18" s="13" t="n">
        <v>0</v>
      </c>
      <c r="AY18" s="13" t="n">
        <v>950.02</v>
      </c>
      <c r="AZ18" s="13" t="n">
        <v>950.02</v>
      </c>
      <c r="BA18" s="15" t="s">
        <v>156</v>
      </c>
      <c r="BB18" s="6"/>
      <c r="BC18" s="6"/>
      <c r="BD18" s="6"/>
      <c r="BE18" s="13" t="n">
        <v>0.09</v>
      </c>
      <c r="BF18" s="13" t="n">
        <v>0</v>
      </c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</row>
    <row r="19" customFormat="false" ht="46.5" hidden="false" customHeight="false" outlineLevel="0" collapsed="false">
      <c r="A19" s="12" t="s">
        <v>64</v>
      </c>
      <c r="B19" s="6" t="s">
        <v>65</v>
      </c>
      <c r="C19" s="11" t="s">
        <v>172</v>
      </c>
      <c r="D19" s="11" t="s">
        <v>150</v>
      </c>
      <c r="E19" s="11" t="s">
        <v>151</v>
      </c>
      <c r="F19" s="11" t="s">
        <v>152</v>
      </c>
      <c r="G19" s="11" t="s">
        <v>153</v>
      </c>
      <c r="H19" s="11" t="s">
        <v>82</v>
      </c>
      <c r="I19" s="11" t="s">
        <v>154</v>
      </c>
      <c r="J19" s="13" t="n">
        <v>0.09</v>
      </c>
      <c r="K19" s="11" t="s">
        <v>155</v>
      </c>
      <c r="L19" s="13" t="n">
        <v>1.8</v>
      </c>
      <c r="M19" s="13" t="n">
        <f aca="false">L19/'Concentration Factors'!$H$4</f>
        <v>0.198</v>
      </c>
      <c r="N19" s="14" t="n">
        <f aca="false">1000*1000*M19/'Concentration Factors'!$D$23</f>
        <v>6600</v>
      </c>
      <c r="O19" s="8" t="n">
        <v>1.6</v>
      </c>
      <c r="P19" s="13"/>
      <c r="Q19" s="13" t="n">
        <v>50333.3333333333</v>
      </c>
      <c r="R19" s="6"/>
      <c r="S19" s="6"/>
      <c r="T19" s="13" t="n">
        <v>0.41</v>
      </c>
      <c r="U19" s="13" t="n">
        <v>0</v>
      </c>
      <c r="V19" s="13" t="n">
        <v>1</v>
      </c>
      <c r="W19" s="13" t="n">
        <v>13606</v>
      </c>
      <c r="X19" s="13" t="n">
        <v>0</v>
      </c>
      <c r="Y19" s="13" t="n">
        <v>7</v>
      </c>
      <c r="Z19" s="13" t="n">
        <v>1</v>
      </c>
      <c r="AA19" s="13" t="n">
        <v>13599</v>
      </c>
      <c r="AB19" s="13" t="n">
        <v>0</v>
      </c>
      <c r="AC19" s="13" t="n">
        <v>13607</v>
      </c>
      <c r="AD19" s="6"/>
      <c r="AE19" s="6"/>
      <c r="AF19" s="6"/>
      <c r="AG19" s="6"/>
      <c r="AH19" s="6"/>
      <c r="AI19" s="6"/>
      <c r="AJ19" s="6"/>
      <c r="AK19" s="13" t="n">
        <v>7</v>
      </c>
      <c r="AL19" s="6"/>
      <c r="AM19" s="6"/>
      <c r="AN19" s="13" t="n">
        <v>24</v>
      </c>
      <c r="AO19" s="13" t="n">
        <v>0</v>
      </c>
      <c r="AP19" s="13" t="n">
        <v>88</v>
      </c>
      <c r="AQ19" s="6"/>
      <c r="AR19" s="6"/>
      <c r="AS19" s="13" t="n">
        <v>115</v>
      </c>
      <c r="AT19" s="13" t="n">
        <v>60</v>
      </c>
      <c r="AU19" s="13" t="n">
        <v>1</v>
      </c>
      <c r="AV19" s="13" t="n">
        <v>1</v>
      </c>
      <c r="AW19" s="13" t="n">
        <v>2052</v>
      </c>
      <c r="AX19" s="13" t="n">
        <v>3092.1</v>
      </c>
      <c r="AY19" s="13" t="n">
        <v>1756.1</v>
      </c>
      <c r="AZ19" s="13" t="n">
        <v>1756.2</v>
      </c>
      <c r="BA19" s="15" t="s">
        <v>156</v>
      </c>
      <c r="BB19" s="6"/>
      <c r="BC19" s="6"/>
      <c r="BD19" s="6"/>
      <c r="BE19" s="13" t="n">
        <v>0.22</v>
      </c>
      <c r="BF19" s="13" t="n">
        <v>0.02</v>
      </c>
      <c r="BG19" s="6"/>
      <c r="BH19" s="6"/>
      <c r="BI19" s="6"/>
      <c r="BJ19" s="6"/>
      <c r="BK19" s="6"/>
      <c r="BL19" s="6"/>
      <c r="BM19" s="13" t="n">
        <v>15</v>
      </c>
      <c r="BN19" s="13" t="n">
        <v>0</v>
      </c>
      <c r="BO19" s="6"/>
      <c r="BP19" s="6"/>
      <c r="BQ19" s="13" t="n">
        <v>100</v>
      </c>
      <c r="BR19" s="13" t="n">
        <v>75</v>
      </c>
    </row>
    <row r="20" customFormat="false" ht="46.5" hidden="false" customHeight="false" outlineLevel="0" collapsed="false">
      <c r="A20" s="12" t="s">
        <v>64</v>
      </c>
      <c r="B20" s="6" t="s">
        <v>65</v>
      </c>
      <c r="C20" s="11" t="s">
        <v>173</v>
      </c>
      <c r="D20" s="11" t="s">
        <v>150</v>
      </c>
      <c r="E20" s="11" t="s">
        <v>151</v>
      </c>
      <c r="F20" s="11" t="s">
        <v>152</v>
      </c>
      <c r="G20" s="11" t="s">
        <v>153</v>
      </c>
      <c r="H20" s="11" t="s">
        <v>82</v>
      </c>
      <c r="I20" s="11" t="s">
        <v>154</v>
      </c>
      <c r="J20" s="13" t="n">
        <v>0.08</v>
      </c>
      <c r="K20" s="11" t="s">
        <v>155</v>
      </c>
      <c r="L20" s="13" t="n">
        <v>1.6</v>
      </c>
      <c r="M20" s="13" t="n">
        <f aca="false">L20/'Concentration Factors'!$H$4</f>
        <v>0.176</v>
      </c>
      <c r="N20" s="14" t="n">
        <f aca="false">1000*1000*M20/'Concentration Factors'!$D$23</f>
        <v>5866.66666666667</v>
      </c>
      <c r="O20" s="8" t="n">
        <v>0</v>
      </c>
      <c r="P20" s="13"/>
      <c r="Q20" s="13" t="n">
        <v>15000</v>
      </c>
      <c r="R20" s="6"/>
      <c r="S20" s="6"/>
      <c r="T20" s="13" t="n">
        <v>0.36</v>
      </c>
      <c r="U20" s="13" t="n">
        <v>0</v>
      </c>
      <c r="V20" s="13" t="n">
        <v>1</v>
      </c>
      <c r="W20" s="13" t="n">
        <v>15672</v>
      </c>
      <c r="X20" s="13" t="n">
        <v>0</v>
      </c>
      <c r="Y20" s="13" t="n">
        <v>1</v>
      </c>
      <c r="Z20" s="13" t="n">
        <v>1</v>
      </c>
      <c r="AA20" s="13" t="n">
        <v>15671</v>
      </c>
      <c r="AB20" s="13" t="n">
        <v>0</v>
      </c>
      <c r="AC20" s="13" t="n">
        <v>15673</v>
      </c>
      <c r="AD20" s="6"/>
      <c r="AE20" s="6"/>
      <c r="AF20" s="6"/>
      <c r="AG20" s="6"/>
      <c r="AH20" s="6"/>
      <c r="AI20" s="6"/>
      <c r="AJ20" s="6"/>
      <c r="AK20" s="13" t="n">
        <v>1</v>
      </c>
      <c r="AL20" s="6"/>
      <c r="AM20" s="6"/>
      <c r="AN20" s="13" t="n">
        <v>4.3</v>
      </c>
      <c r="AO20" s="13" t="n">
        <v>0</v>
      </c>
      <c r="AP20" s="13" t="n">
        <v>50</v>
      </c>
      <c r="AQ20" s="6"/>
      <c r="AR20" s="6"/>
      <c r="AS20" s="13" t="n">
        <v>130</v>
      </c>
      <c r="AT20" s="13" t="n">
        <v>0</v>
      </c>
      <c r="AU20" s="13" t="n">
        <v>1</v>
      </c>
      <c r="AV20" s="13" t="n">
        <v>1</v>
      </c>
      <c r="AW20" s="13" t="n">
        <v>2052</v>
      </c>
      <c r="AX20" s="13" t="n">
        <v>2277</v>
      </c>
      <c r="AY20" s="13" t="n">
        <v>1748.4</v>
      </c>
      <c r="AZ20" s="13" t="n">
        <v>1748.4</v>
      </c>
      <c r="BA20" s="15" t="s">
        <v>156</v>
      </c>
      <c r="BB20" s="6"/>
      <c r="BC20" s="6"/>
      <c r="BD20" s="6"/>
      <c r="BE20" s="13" t="n">
        <v>0.19</v>
      </c>
      <c r="BF20" s="13" t="n">
        <v>0.02</v>
      </c>
      <c r="BG20" s="6"/>
      <c r="BH20" s="6"/>
      <c r="BI20" s="6"/>
      <c r="BJ20" s="6"/>
      <c r="BK20" s="6"/>
      <c r="BL20" s="6"/>
      <c r="BM20" s="13" t="n">
        <v>2.6</v>
      </c>
      <c r="BN20" s="13" t="n">
        <v>0</v>
      </c>
      <c r="BO20" s="6"/>
      <c r="BP20" s="6"/>
      <c r="BQ20" s="13" t="n">
        <v>89</v>
      </c>
      <c r="BR20" s="13" t="n">
        <v>11</v>
      </c>
    </row>
    <row r="21" customFormat="false" ht="46.5" hidden="false" customHeight="false" outlineLevel="0" collapsed="false">
      <c r="A21" s="16" t="s">
        <v>70</v>
      </c>
      <c r="B21" s="16" t="s">
        <v>71</v>
      </c>
      <c r="C21" s="11" t="s">
        <v>174</v>
      </c>
      <c r="D21" s="11" t="s">
        <v>150</v>
      </c>
      <c r="E21" s="11" t="s">
        <v>151</v>
      </c>
      <c r="F21" s="11" t="s">
        <v>152</v>
      </c>
      <c r="G21" s="11" t="s">
        <v>153</v>
      </c>
      <c r="H21" s="11" t="s">
        <v>82</v>
      </c>
      <c r="I21" s="11" t="s">
        <v>154</v>
      </c>
      <c r="J21" s="13" t="n">
        <v>0.16</v>
      </c>
      <c r="K21" s="11" t="s">
        <v>155</v>
      </c>
      <c r="L21" s="13" t="n">
        <v>3.2</v>
      </c>
      <c r="M21" s="13" t="n">
        <f aca="false">L21/'Concentration Factors'!$H$4</f>
        <v>0.352</v>
      </c>
      <c r="N21" s="13" t="n">
        <f aca="false">1000*1000*M21/'Concentration Factors'!$D$23</f>
        <v>11733.3333333333</v>
      </c>
      <c r="P21" s="17"/>
      <c r="Q21" s="0" t="n">
        <v>45666.6666666667</v>
      </c>
      <c r="R21" s="6"/>
      <c r="S21" s="6"/>
      <c r="T21" s="13" t="n">
        <v>0.5</v>
      </c>
      <c r="U21" s="13" t="n">
        <v>0.02</v>
      </c>
      <c r="V21" s="13" t="n">
        <v>2</v>
      </c>
      <c r="W21" s="13" t="n">
        <v>15004</v>
      </c>
      <c r="X21" s="13" t="n">
        <v>0</v>
      </c>
      <c r="Y21" s="13" t="n">
        <v>2</v>
      </c>
      <c r="Z21" s="13" t="n">
        <v>2</v>
      </c>
      <c r="AA21" s="13" t="n">
        <v>15002</v>
      </c>
      <c r="AB21" s="13" t="n">
        <v>0</v>
      </c>
      <c r="AC21" s="13" t="n">
        <v>15006</v>
      </c>
      <c r="AD21" s="6"/>
      <c r="AE21" s="6"/>
      <c r="AF21" s="6"/>
      <c r="AG21" s="6"/>
      <c r="AH21" s="6"/>
      <c r="AI21" s="6"/>
      <c r="AJ21" s="6"/>
      <c r="AK21" s="13" t="n">
        <v>1</v>
      </c>
      <c r="AL21" s="6"/>
      <c r="AM21" s="6"/>
      <c r="AN21" s="13" t="n">
        <v>3.2</v>
      </c>
      <c r="AO21" s="13" t="n">
        <v>0</v>
      </c>
      <c r="AP21" s="13" t="n">
        <v>50</v>
      </c>
      <c r="AQ21" s="6"/>
      <c r="AR21" s="6"/>
      <c r="AS21" s="13" t="n">
        <v>100</v>
      </c>
      <c r="AT21" s="13" t="n">
        <v>0</v>
      </c>
      <c r="AU21" s="13" t="n">
        <v>1</v>
      </c>
      <c r="AV21" s="13" t="n">
        <v>1</v>
      </c>
      <c r="AW21" s="13" t="n">
        <v>2162</v>
      </c>
      <c r="AX21" s="13" t="n">
        <v>2937.7</v>
      </c>
      <c r="AY21" s="13" t="n">
        <v>1666.9</v>
      </c>
      <c r="AZ21" s="13" t="n">
        <v>1667</v>
      </c>
      <c r="BA21" s="15" t="s">
        <v>156</v>
      </c>
      <c r="BB21" s="6"/>
      <c r="BC21" s="6"/>
      <c r="BD21" s="6"/>
      <c r="BE21" s="13" t="n">
        <v>0.3</v>
      </c>
      <c r="BF21" s="13" t="n">
        <v>0.07</v>
      </c>
      <c r="BG21" s="6"/>
      <c r="BH21" s="6"/>
      <c r="BI21" s="6"/>
      <c r="BJ21" s="6"/>
      <c r="BK21" s="6"/>
      <c r="BL21" s="6"/>
      <c r="BM21" s="13" t="n">
        <v>2.1</v>
      </c>
      <c r="BN21" s="13" t="n">
        <v>0</v>
      </c>
      <c r="BO21" s="6"/>
      <c r="BP21" s="6"/>
      <c r="BQ21" s="13" t="n">
        <v>76</v>
      </c>
      <c r="BR21" s="13" t="n">
        <v>24</v>
      </c>
    </row>
    <row r="22" customFormat="false" ht="46.5" hidden="false" customHeight="false" outlineLevel="0" collapsed="false">
      <c r="A22" s="16" t="s">
        <v>70</v>
      </c>
      <c r="B22" s="16" t="s">
        <v>71</v>
      </c>
      <c r="C22" s="11" t="s">
        <v>175</v>
      </c>
      <c r="D22" s="11" t="s">
        <v>150</v>
      </c>
      <c r="E22" s="11" t="s">
        <v>151</v>
      </c>
      <c r="F22" s="11" t="s">
        <v>152</v>
      </c>
      <c r="G22" s="11" t="s">
        <v>153</v>
      </c>
      <c r="H22" s="11" t="s">
        <v>82</v>
      </c>
      <c r="I22" s="11" t="s">
        <v>154</v>
      </c>
      <c r="J22" s="13" t="n">
        <v>0.29</v>
      </c>
      <c r="K22" s="11" t="s">
        <v>155</v>
      </c>
      <c r="L22" s="13" t="n">
        <v>5.8</v>
      </c>
      <c r="M22" s="13" t="n">
        <f aca="false">L22/'Concentration Factors'!$H$4</f>
        <v>0.638</v>
      </c>
      <c r="N22" s="13" t="n">
        <f aca="false">1000*1000*M22/'Concentration Factors'!$D$23</f>
        <v>21266.6666666667</v>
      </c>
      <c r="O22" s="13"/>
      <c r="P22" s="13"/>
      <c r="Q22" s="13" t="n">
        <v>51666.6666666667</v>
      </c>
      <c r="R22" s="6"/>
      <c r="S22" s="6"/>
      <c r="T22" s="13" t="n">
        <v>0.76</v>
      </c>
      <c r="U22" s="13" t="n">
        <v>0.07</v>
      </c>
      <c r="V22" s="13" t="n">
        <v>3</v>
      </c>
      <c r="W22" s="13" t="n">
        <v>12375</v>
      </c>
      <c r="X22" s="13" t="n">
        <v>1</v>
      </c>
      <c r="Y22" s="13" t="n">
        <v>0</v>
      </c>
      <c r="Z22" s="13" t="n">
        <v>2</v>
      </c>
      <c r="AA22" s="13" t="n">
        <v>12375</v>
      </c>
      <c r="AB22" s="13" t="n">
        <v>0.095</v>
      </c>
      <c r="AC22" s="13" t="n">
        <v>12378</v>
      </c>
      <c r="AD22" s="6"/>
      <c r="AE22" s="6"/>
      <c r="AF22" s="6"/>
      <c r="AG22" s="6"/>
      <c r="AH22" s="6"/>
      <c r="AI22" s="6"/>
      <c r="AJ22" s="6"/>
      <c r="AK22" s="13" t="n">
        <v>0.3</v>
      </c>
      <c r="AL22" s="6"/>
      <c r="AM22" s="6"/>
      <c r="AN22" s="13" t="n">
        <v>1.2</v>
      </c>
      <c r="AO22" s="13" t="n">
        <v>0</v>
      </c>
      <c r="AP22" s="13" t="n">
        <v>25</v>
      </c>
      <c r="AQ22" s="6"/>
      <c r="AR22" s="6"/>
      <c r="AS22" s="13" t="n">
        <v>75</v>
      </c>
      <c r="AT22" s="13" t="n">
        <v>0</v>
      </c>
      <c r="AU22" s="13" t="n">
        <v>1</v>
      </c>
      <c r="AV22" s="13" t="n">
        <v>1</v>
      </c>
      <c r="AW22" s="13" t="n">
        <v>2162</v>
      </c>
      <c r="AX22" s="13" t="n">
        <v>2798</v>
      </c>
      <c r="AY22" s="13" t="n">
        <v>1831.6</v>
      </c>
      <c r="AZ22" s="13" t="n">
        <v>1831.8</v>
      </c>
      <c r="BA22" s="15" t="s">
        <v>156</v>
      </c>
      <c r="BB22" s="6"/>
      <c r="BC22" s="6"/>
      <c r="BD22" s="6"/>
      <c r="BE22" s="13" t="n">
        <v>0.49</v>
      </c>
      <c r="BF22" s="13" t="n">
        <v>0.15</v>
      </c>
      <c r="BG22" s="6"/>
      <c r="BH22" s="6"/>
      <c r="BI22" s="6"/>
      <c r="BJ22" s="6"/>
      <c r="BK22" s="6"/>
      <c r="BL22" s="6"/>
      <c r="BM22" s="13" t="n">
        <v>0.75</v>
      </c>
      <c r="BN22" s="13" t="n">
        <v>0</v>
      </c>
      <c r="BO22" s="6"/>
      <c r="BP22" s="6"/>
      <c r="BQ22" s="13" t="n">
        <v>49</v>
      </c>
      <c r="BR22" s="13" t="n">
        <v>1</v>
      </c>
    </row>
    <row r="23" customFormat="false" ht="46.5" hidden="false" customHeight="false" outlineLevel="0" collapsed="false">
      <c r="A23" s="16" t="s">
        <v>70</v>
      </c>
      <c r="B23" s="16" t="s">
        <v>71</v>
      </c>
      <c r="C23" s="11" t="s">
        <v>176</v>
      </c>
      <c r="D23" s="11" t="s">
        <v>150</v>
      </c>
      <c r="E23" s="11" t="s">
        <v>151</v>
      </c>
      <c r="F23" s="11" t="s">
        <v>152</v>
      </c>
      <c r="G23" s="11" t="s">
        <v>153</v>
      </c>
      <c r="H23" s="11" t="s">
        <v>82</v>
      </c>
      <c r="I23" s="11" t="s">
        <v>154</v>
      </c>
      <c r="J23" s="13" t="n">
        <v>0.68</v>
      </c>
      <c r="K23" s="11" t="s">
        <v>155</v>
      </c>
      <c r="L23" s="13" t="n">
        <v>13.6</v>
      </c>
      <c r="M23" s="13" t="n">
        <f aca="false">L23/'Concentration Factors'!$H$4</f>
        <v>1.496</v>
      </c>
      <c r="N23" s="13" t="n">
        <f aca="false">1000*1000*M23/'Concentration Factors'!$D$23</f>
        <v>49866.6666666667</v>
      </c>
      <c r="O23" s="13"/>
      <c r="P23" s="13"/>
      <c r="Q23" s="13" t="n">
        <v>168666.666666667</v>
      </c>
      <c r="R23" s="6"/>
      <c r="S23" s="6"/>
      <c r="T23" s="13" t="n">
        <v>1.24</v>
      </c>
      <c r="U23" s="13" t="n">
        <v>0.33</v>
      </c>
      <c r="V23" s="13" t="n">
        <v>9</v>
      </c>
      <c r="W23" s="13" t="n">
        <v>15479</v>
      </c>
      <c r="X23" s="13" t="n">
        <v>5</v>
      </c>
      <c r="Y23" s="13" t="n">
        <v>11</v>
      </c>
      <c r="Z23" s="13" t="n">
        <v>4</v>
      </c>
      <c r="AA23" s="13" t="n">
        <v>15468</v>
      </c>
      <c r="AB23" s="13" t="n">
        <v>0.38</v>
      </c>
      <c r="AC23" s="13" t="n">
        <v>15488</v>
      </c>
      <c r="AD23" s="6"/>
      <c r="AE23" s="6"/>
      <c r="AF23" s="6"/>
      <c r="AG23" s="6"/>
      <c r="AH23" s="6"/>
      <c r="AI23" s="6"/>
      <c r="AJ23" s="6"/>
      <c r="AK23" s="13" t="n">
        <v>1.8</v>
      </c>
      <c r="AL23" s="6"/>
      <c r="AM23" s="6"/>
      <c r="AN23" s="13" t="n">
        <v>3.3</v>
      </c>
      <c r="AO23" s="13" t="n">
        <v>0.3</v>
      </c>
      <c r="AP23" s="13" t="n">
        <v>64</v>
      </c>
      <c r="AQ23" s="6"/>
      <c r="AR23" s="6"/>
      <c r="AS23" s="13" t="n">
        <v>83</v>
      </c>
      <c r="AT23" s="13" t="n">
        <v>45</v>
      </c>
      <c r="AU23" s="13" t="n">
        <v>1</v>
      </c>
      <c r="AV23" s="13" t="n">
        <v>1</v>
      </c>
      <c r="AW23" s="13" t="n">
        <v>2162</v>
      </c>
      <c r="AX23" s="13" t="n">
        <v>3009.2</v>
      </c>
      <c r="AY23" s="13" t="n">
        <v>1785.4</v>
      </c>
      <c r="AZ23" s="13" t="n">
        <v>1786.1</v>
      </c>
      <c r="BA23" s="15" t="s">
        <v>156</v>
      </c>
      <c r="BB23" s="6"/>
      <c r="BC23" s="6"/>
      <c r="BD23" s="6"/>
      <c r="BE23" s="13" t="n">
        <v>0.94</v>
      </c>
      <c r="BF23" s="13" t="n">
        <v>0.48</v>
      </c>
      <c r="BG23" s="6"/>
      <c r="BH23" s="6"/>
      <c r="BI23" s="6"/>
      <c r="BJ23" s="6"/>
      <c r="BK23" s="6"/>
      <c r="BL23" s="6"/>
      <c r="BM23" s="13" t="n">
        <v>2.5</v>
      </c>
      <c r="BN23" s="13" t="n">
        <v>1</v>
      </c>
      <c r="BO23" s="6"/>
      <c r="BP23" s="6"/>
      <c r="BQ23" s="13" t="n">
        <v>74</v>
      </c>
      <c r="BR23" s="13" t="n">
        <v>54</v>
      </c>
    </row>
    <row r="24" customFormat="false" ht="46.5" hidden="false" customHeight="false" outlineLevel="0" collapsed="false">
      <c r="A24" s="6" t="s">
        <v>76</v>
      </c>
      <c r="B24" s="6" t="s">
        <v>77</v>
      </c>
      <c r="C24" s="11" t="s">
        <v>177</v>
      </c>
      <c r="D24" s="11" t="s">
        <v>150</v>
      </c>
      <c r="E24" s="11" t="s">
        <v>151</v>
      </c>
      <c r="F24" s="11" t="s">
        <v>152</v>
      </c>
      <c r="G24" s="11" t="s">
        <v>153</v>
      </c>
      <c r="H24" s="11" t="s">
        <v>82</v>
      </c>
      <c r="I24" s="11" t="s">
        <v>154</v>
      </c>
      <c r="J24" s="13" t="n">
        <v>0</v>
      </c>
      <c r="K24" s="11" t="s">
        <v>155</v>
      </c>
      <c r="L24" s="13" t="n">
        <v>0</v>
      </c>
      <c r="M24" s="13" t="n">
        <f aca="false">L24/'Concentration Factors'!$H$4</f>
        <v>0</v>
      </c>
      <c r="N24" s="13" t="n">
        <f aca="false">1000*1000*M24/'Concentration Factors'!$D$23</f>
        <v>0</v>
      </c>
      <c r="O24" s="13"/>
      <c r="P24" s="13"/>
      <c r="Q24" s="13" t="n">
        <v>9666.66666666667</v>
      </c>
      <c r="R24" s="6"/>
      <c r="S24" s="6"/>
      <c r="T24" s="13" t="n">
        <v>0.28</v>
      </c>
      <c r="U24" s="13" t="n">
        <v>0</v>
      </c>
      <c r="V24" s="13" t="n">
        <v>0</v>
      </c>
      <c r="W24" s="13" t="n">
        <v>12540</v>
      </c>
      <c r="X24" s="13" t="n">
        <v>0</v>
      </c>
      <c r="Y24" s="13" t="n">
        <v>0</v>
      </c>
      <c r="Z24" s="13" t="n">
        <v>0</v>
      </c>
      <c r="AA24" s="13" t="n">
        <v>12540</v>
      </c>
      <c r="AB24" s="13" t="n">
        <v>0</v>
      </c>
      <c r="AC24" s="13" t="n">
        <v>12540</v>
      </c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13" t="n">
        <v>1</v>
      </c>
      <c r="AV24" s="13" t="n">
        <v>1</v>
      </c>
      <c r="AW24" s="13" t="n">
        <v>2048</v>
      </c>
      <c r="AX24" s="13" t="n">
        <v>0</v>
      </c>
      <c r="AY24" s="13" t="n">
        <v>1715.6</v>
      </c>
      <c r="AZ24" s="13" t="n">
        <v>1715.6</v>
      </c>
      <c r="BA24" s="15" t="s">
        <v>156</v>
      </c>
      <c r="BB24" s="6"/>
      <c r="BC24" s="6"/>
      <c r="BD24" s="6"/>
      <c r="BE24" s="13" t="n">
        <v>0.13</v>
      </c>
      <c r="BF24" s="13" t="n">
        <v>0</v>
      </c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</row>
    <row r="25" customFormat="false" ht="46.5" hidden="false" customHeight="false" outlineLevel="0" collapsed="false">
      <c r="A25" s="6" t="s">
        <v>76</v>
      </c>
      <c r="B25" s="6" t="s">
        <v>77</v>
      </c>
      <c r="C25" s="11" t="s">
        <v>178</v>
      </c>
      <c r="D25" s="11" t="s">
        <v>150</v>
      </c>
      <c r="E25" s="11" t="s">
        <v>151</v>
      </c>
      <c r="F25" s="11" t="s">
        <v>152</v>
      </c>
      <c r="G25" s="11" t="s">
        <v>153</v>
      </c>
      <c r="H25" s="11" t="s">
        <v>82</v>
      </c>
      <c r="I25" s="11" t="s">
        <v>154</v>
      </c>
      <c r="J25" s="13" t="n">
        <v>0.08</v>
      </c>
      <c r="K25" s="11" t="s">
        <v>155</v>
      </c>
      <c r="L25" s="13" t="n">
        <v>1.6</v>
      </c>
      <c r="M25" s="13" t="n">
        <f aca="false">L25/'Concentration Factors'!$H$4</f>
        <v>0.176</v>
      </c>
      <c r="N25" s="13" t="n">
        <f aca="false">1000*1000*M25/'Concentration Factors'!$D$23</f>
        <v>5866.66666666667</v>
      </c>
      <c r="O25" s="13"/>
      <c r="P25" s="13"/>
      <c r="Q25" s="13" t="n">
        <v>14333.3333333333</v>
      </c>
      <c r="R25" s="6"/>
      <c r="S25" s="6"/>
      <c r="T25" s="13" t="n">
        <v>0.41</v>
      </c>
      <c r="U25" s="13" t="n">
        <v>0</v>
      </c>
      <c r="V25" s="13" t="n">
        <v>1</v>
      </c>
      <c r="W25" s="13" t="n">
        <v>13846</v>
      </c>
      <c r="X25" s="13" t="n">
        <v>0</v>
      </c>
      <c r="Y25" s="13" t="n">
        <v>2</v>
      </c>
      <c r="Z25" s="13" t="n">
        <v>1</v>
      </c>
      <c r="AA25" s="13" t="n">
        <v>13844</v>
      </c>
      <c r="AB25" s="13" t="n">
        <v>0</v>
      </c>
      <c r="AC25" s="13" t="n">
        <v>13847</v>
      </c>
      <c r="AD25" s="6"/>
      <c r="AE25" s="6"/>
      <c r="AF25" s="6"/>
      <c r="AG25" s="6"/>
      <c r="AH25" s="6"/>
      <c r="AI25" s="6"/>
      <c r="AJ25" s="6"/>
      <c r="AK25" s="13" t="n">
        <v>2</v>
      </c>
      <c r="AL25" s="6"/>
      <c r="AM25" s="6"/>
      <c r="AN25" s="13" t="n">
        <v>7.6</v>
      </c>
      <c r="AO25" s="13" t="n">
        <v>0</v>
      </c>
      <c r="AP25" s="13" t="n">
        <v>70</v>
      </c>
      <c r="AQ25" s="6"/>
      <c r="AR25" s="6"/>
      <c r="AS25" s="13" t="n">
        <v>130</v>
      </c>
      <c r="AT25" s="13" t="n">
        <v>0</v>
      </c>
      <c r="AU25" s="13" t="n">
        <v>1</v>
      </c>
      <c r="AV25" s="13" t="n">
        <v>1</v>
      </c>
      <c r="AW25" s="13" t="n">
        <v>2048</v>
      </c>
      <c r="AX25" s="13" t="n">
        <v>2997</v>
      </c>
      <c r="AY25" s="13" t="n">
        <v>1680.4</v>
      </c>
      <c r="AZ25" s="13" t="n">
        <v>1680.5</v>
      </c>
      <c r="BA25" s="15" t="s">
        <v>156</v>
      </c>
      <c r="BB25" s="6"/>
      <c r="BC25" s="6"/>
      <c r="BD25" s="6"/>
      <c r="BE25" s="13" t="n">
        <v>0.21</v>
      </c>
      <c r="BF25" s="13" t="n">
        <v>0.02</v>
      </c>
      <c r="BG25" s="6"/>
      <c r="BH25" s="6"/>
      <c r="BI25" s="6"/>
      <c r="BJ25" s="6"/>
      <c r="BK25" s="6"/>
      <c r="BL25" s="6"/>
      <c r="BM25" s="13" t="n">
        <v>4.7</v>
      </c>
      <c r="BN25" s="13" t="n">
        <v>0</v>
      </c>
      <c r="BO25" s="6"/>
      <c r="BP25" s="6"/>
      <c r="BQ25" s="13" t="n">
        <v>96</v>
      </c>
      <c r="BR25" s="13" t="n">
        <v>37</v>
      </c>
    </row>
    <row r="26" customFormat="false" ht="46.5" hidden="false" customHeight="false" outlineLevel="0" collapsed="false">
      <c r="A26" s="6" t="s">
        <v>76</v>
      </c>
      <c r="B26" s="6" t="s">
        <v>77</v>
      </c>
      <c r="C26" s="11" t="s">
        <v>179</v>
      </c>
      <c r="D26" s="11" t="s">
        <v>150</v>
      </c>
      <c r="E26" s="11" t="s">
        <v>151</v>
      </c>
      <c r="F26" s="11" t="s">
        <v>152</v>
      </c>
      <c r="G26" s="11" t="s">
        <v>153</v>
      </c>
      <c r="H26" s="11" t="s">
        <v>82</v>
      </c>
      <c r="I26" s="11" t="s">
        <v>154</v>
      </c>
      <c r="J26" s="13" t="n">
        <v>0.23</v>
      </c>
      <c r="K26" s="11" t="s">
        <v>155</v>
      </c>
      <c r="L26" s="13" t="n">
        <v>4.6</v>
      </c>
      <c r="M26" s="13" t="n">
        <f aca="false">L26/'Concentration Factors'!$H$4</f>
        <v>0.506</v>
      </c>
      <c r="N26" s="13" t="n">
        <f aca="false">1000*1000*M26/'Concentration Factors'!$D$23</f>
        <v>16866.6666666667</v>
      </c>
      <c r="O26" s="13"/>
      <c r="P26" s="13"/>
      <c r="Q26" s="13" t="n">
        <v>26000</v>
      </c>
      <c r="R26" s="6"/>
      <c r="S26" s="6"/>
      <c r="T26" s="13" t="n">
        <v>0.61</v>
      </c>
      <c r="U26" s="13" t="n">
        <v>0.05</v>
      </c>
      <c r="V26" s="13" t="n">
        <v>3</v>
      </c>
      <c r="W26" s="13" t="n">
        <v>15448</v>
      </c>
      <c r="X26" s="13" t="n">
        <v>1</v>
      </c>
      <c r="Y26" s="13" t="n">
        <v>1</v>
      </c>
      <c r="Z26" s="13" t="n">
        <v>2</v>
      </c>
      <c r="AA26" s="13" t="n">
        <v>15447</v>
      </c>
      <c r="AB26" s="13" t="n">
        <v>0.0761</v>
      </c>
      <c r="AC26" s="13" t="n">
        <v>15451</v>
      </c>
      <c r="AD26" s="6"/>
      <c r="AE26" s="6"/>
      <c r="AF26" s="6"/>
      <c r="AG26" s="6"/>
      <c r="AH26" s="6"/>
      <c r="AI26" s="6"/>
      <c r="AJ26" s="6"/>
      <c r="AK26" s="13" t="n">
        <v>0.7</v>
      </c>
      <c r="AL26" s="6"/>
      <c r="AM26" s="6"/>
      <c r="AN26" s="13" t="n">
        <v>2</v>
      </c>
      <c r="AO26" s="13" t="n">
        <v>0</v>
      </c>
      <c r="AP26" s="13" t="n">
        <v>40</v>
      </c>
      <c r="AQ26" s="6"/>
      <c r="AR26" s="6"/>
      <c r="AS26" s="13" t="n">
        <v>87</v>
      </c>
      <c r="AT26" s="13" t="n">
        <v>0</v>
      </c>
      <c r="AU26" s="13" t="n">
        <v>1</v>
      </c>
      <c r="AV26" s="13" t="n">
        <v>1</v>
      </c>
      <c r="AW26" s="13" t="n">
        <v>2048</v>
      </c>
      <c r="AX26" s="13" t="n">
        <v>3116.6</v>
      </c>
      <c r="AY26" s="13" t="n">
        <v>1767.9</v>
      </c>
      <c r="AZ26" s="13" t="n">
        <v>1768.1</v>
      </c>
      <c r="BA26" s="15" t="s">
        <v>156</v>
      </c>
      <c r="BB26" s="6"/>
      <c r="BC26" s="6"/>
      <c r="BD26" s="6"/>
      <c r="BE26" s="13" t="n">
        <v>0.39</v>
      </c>
      <c r="BF26" s="13" t="n">
        <v>0.12</v>
      </c>
      <c r="BG26" s="6"/>
      <c r="BH26" s="6"/>
      <c r="BI26" s="6"/>
      <c r="BJ26" s="6"/>
      <c r="BK26" s="6"/>
      <c r="BL26" s="6"/>
      <c r="BM26" s="13" t="n">
        <v>1.3</v>
      </c>
      <c r="BN26" s="13" t="n">
        <v>0</v>
      </c>
      <c r="BO26" s="6"/>
      <c r="BP26" s="6"/>
      <c r="BQ26" s="13" t="n">
        <v>63</v>
      </c>
      <c r="BR26" s="13" t="n">
        <v>17</v>
      </c>
    </row>
    <row r="27" customFormat="false" ht="15.75" hidden="false" customHeight="false" outlineLevel="0" collapsed="false">
      <c r="A27" s="6"/>
      <c r="B27" s="6"/>
    </row>
    <row r="28" customFormat="false" ht="15.75" hidden="false" customHeight="false" outlineLevel="0" collapsed="false">
      <c r="A28" s="6"/>
      <c r="B28" s="6"/>
    </row>
    <row r="29" customFormat="false" ht="15.75" hidden="false" customHeight="false" outlineLevel="0" collapsed="false">
      <c r="A29" s="6" t="s">
        <v>83</v>
      </c>
      <c r="B29" s="6"/>
    </row>
    <row r="30" customFormat="false" ht="28.3" hidden="false" customHeight="false" outlineLevel="0" collapsed="false">
      <c r="A30" s="5" t="s">
        <v>15</v>
      </c>
      <c r="C30" s="11" t="s">
        <v>84</v>
      </c>
      <c r="D30" s="11" t="s">
        <v>85</v>
      </c>
      <c r="E30" s="11" t="s">
        <v>86</v>
      </c>
      <c r="F30" s="11" t="s">
        <v>87</v>
      </c>
      <c r="G30" s="11" t="s">
        <v>88</v>
      </c>
      <c r="H30" s="11" t="s">
        <v>18</v>
      </c>
      <c r="I30" s="11" t="s">
        <v>89</v>
      </c>
      <c r="J30" s="11" t="s">
        <v>90</v>
      </c>
      <c r="K30" s="11" t="s">
        <v>91</v>
      </c>
      <c r="L30" s="11" t="s">
        <v>92</v>
      </c>
      <c r="M30" s="11" t="s">
        <v>93</v>
      </c>
      <c r="N30" s="11"/>
      <c r="O30" s="11"/>
      <c r="P30" s="11"/>
      <c r="Q30" s="11" t="s">
        <v>95</v>
      </c>
      <c r="R30" s="11" t="s">
        <v>96</v>
      </c>
      <c r="S30" s="11" t="s">
        <v>97</v>
      </c>
      <c r="T30" s="11" t="s">
        <v>98</v>
      </c>
      <c r="U30" s="11" t="s">
        <v>99</v>
      </c>
      <c r="V30" s="11" t="s">
        <v>100</v>
      </c>
      <c r="W30" s="11" t="s">
        <v>101</v>
      </c>
      <c r="X30" s="11" t="s">
        <v>102</v>
      </c>
      <c r="Y30" s="11" t="s">
        <v>103</v>
      </c>
      <c r="Z30" s="11" t="s">
        <v>104</v>
      </c>
      <c r="AA30" s="11" t="s">
        <v>105</v>
      </c>
      <c r="AB30" s="11" t="s">
        <v>106</v>
      </c>
      <c r="AC30" s="11" t="s">
        <v>107</v>
      </c>
      <c r="AD30" s="11" t="s">
        <v>108</v>
      </c>
      <c r="AE30" s="11" t="s">
        <v>109</v>
      </c>
      <c r="AF30" s="11" t="s">
        <v>110</v>
      </c>
      <c r="AG30" s="11" t="s">
        <v>111</v>
      </c>
      <c r="AH30" s="11" t="s">
        <v>112</v>
      </c>
      <c r="AI30" s="11" t="s">
        <v>113</v>
      </c>
      <c r="AJ30" s="11" t="s">
        <v>114</v>
      </c>
      <c r="AK30" s="11" t="s">
        <v>115</v>
      </c>
      <c r="AL30" s="11" t="s">
        <v>116</v>
      </c>
      <c r="AM30" s="11" t="s">
        <v>117</v>
      </c>
      <c r="AN30" s="11" t="s">
        <v>118</v>
      </c>
      <c r="AO30" s="11" t="s">
        <v>119</v>
      </c>
      <c r="AP30" s="11" t="s">
        <v>120</v>
      </c>
      <c r="AQ30" s="11" t="s">
        <v>121</v>
      </c>
      <c r="AR30" s="11" t="s">
        <v>122</v>
      </c>
      <c r="AS30" s="11" t="s">
        <v>123</v>
      </c>
      <c r="AT30" s="11" t="s">
        <v>124</v>
      </c>
      <c r="AU30" s="11" t="s">
        <v>125</v>
      </c>
      <c r="AV30" s="11" t="s">
        <v>126</v>
      </c>
      <c r="AW30" s="11" t="s">
        <v>127</v>
      </c>
      <c r="AX30" s="11" t="s">
        <v>128</v>
      </c>
      <c r="AY30" s="11" t="s">
        <v>129</v>
      </c>
      <c r="AZ30" s="11" t="s">
        <v>130</v>
      </c>
      <c r="BA30" s="11" t="s">
        <v>131</v>
      </c>
      <c r="BB30" s="11" t="s">
        <v>132</v>
      </c>
      <c r="BC30" s="11" t="s">
        <v>133</v>
      </c>
      <c r="BD30" s="11" t="s">
        <v>134</v>
      </c>
      <c r="BE30" s="11" t="s">
        <v>135</v>
      </c>
      <c r="BF30" s="11" t="s">
        <v>136</v>
      </c>
      <c r="BG30" s="11" t="s">
        <v>137</v>
      </c>
      <c r="BH30" s="11" t="s">
        <v>138</v>
      </c>
      <c r="BI30" s="11" t="s">
        <v>139</v>
      </c>
      <c r="BJ30" s="11" t="s">
        <v>140</v>
      </c>
      <c r="BK30" s="11" t="s">
        <v>141</v>
      </c>
      <c r="BL30" s="11" t="s">
        <v>142</v>
      </c>
      <c r="BM30" s="11" t="s">
        <v>143</v>
      </c>
      <c r="BN30" s="11" t="s">
        <v>144</v>
      </c>
      <c r="BO30" s="11" t="s">
        <v>145</v>
      </c>
      <c r="BP30" s="11" t="s">
        <v>146</v>
      </c>
      <c r="BQ30" s="11" t="s">
        <v>147</v>
      </c>
      <c r="BR30" s="11" t="s">
        <v>148</v>
      </c>
    </row>
    <row r="31" customFormat="false" ht="46.5" hidden="false" customHeight="false" outlineLevel="0" collapsed="false">
      <c r="A31" s="6" t="s">
        <v>33</v>
      </c>
      <c r="B31" s="6" t="n">
        <v>69</v>
      </c>
      <c r="C31" s="11" t="s">
        <v>149</v>
      </c>
      <c r="D31" s="11" t="s">
        <v>150</v>
      </c>
      <c r="E31" s="11" t="s">
        <v>151</v>
      </c>
      <c r="F31" s="11" t="s">
        <v>152</v>
      </c>
      <c r="G31" s="11" t="s">
        <v>180</v>
      </c>
      <c r="H31" s="11" t="s">
        <v>83</v>
      </c>
      <c r="I31" s="11" t="s">
        <v>154</v>
      </c>
      <c r="J31" s="13" t="n">
        <v>0</v>
      </c>
      <c r="K31" s="11" t="s">
        <v>155</v>
      </c>
      <c r="L31" s="13" t="n">
        <v>0</v>
      </c>
      <c r="M31" s="13" t="n">
        <f aca="false">L31/'Concentration Factors'!$H$4</f>
        <v>0</v>
      </c>
      <c r="N31" s="18" t="n">
        <f aca="false">1000*1000*M31/'Concentration Factors'!$D$23</f>
        <v>0</v>
      </c>
      <c r="O31" s="8" t="n">
        <v>0</v>
      </c>
      <c r="P31" s="13"/>
      <c r="Q31" s="13" t="n">
        <v>0</v>
      </c>
      <c r="R31" s="6"/>
      <c r="S31" s="6"/>
      <c r="T31" s="13" t="n">
        <v>0.24</v>
      </c>
      <c r="U31" s="13" t="n">
        <v>0</v>
      </c>
      <c r="V31" s="13" t="n">
        <v>0</v>
      </c>
      <c r="W31" s="13" t="n">
        <v>14681</v>
      </c>
      <c r="X31" s="13" t="n">
        <v>0</v>
      </c>
      <c r="Y31" s="13" t="n">
        <v>0</v>
      </c>
      <c r="Z31" s="13" t="n">
        <v>2</v>
      </c>
      <c r="AA31" s="13" t="n">
        <v>14679</v>
      </c>
      <c r="AB31" s="13" t="n">
        <v>0</v>
      </c>
      <c r="AC31" s="13" t="n">
        <v>14681</v>
      </c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13" t="n">
        <v>1</v>
      </c>
      <c r="AV31" s="13" t="n">
        <v>1</v>
      </c>
      <c r="AW31" s="13" t="n">
        <v>1883</v>
      </c>
      <c r="AX31" s="13" t="n">
        <v>0</v>
      </c>
      <c r="AY31" s="13" t="n">
        <v>1364.8</v>
      </c>
      <c r="AZ31" s="13" t="n">
        <v>1364.8</v>
      </c>
      <c r="BA31" s="15" t="s">
        <v>156</v>
      </c>
      <c r="BB31" s="6"/>
      <c r="BC31" s="6"/>
      <c r="BD31" s="6"/>
      <c r="BE31" s="13" t="n">
        <v>0.11</v>
      </c>
      <c r="BF31" s="13" t="n">
        <v>0</v>
      </c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</row>
    <row r="32" customFormat="false" ht="46.5" hidden="false" customHeight="false" outlineLevel="0" collapsed="false">
      <c r="A32" s="6" t="s">
        <v>33</v>
      </c>
      <c r="B32" s="6" t="n">
        <v>69</v>
      </c>
      <c r="C32" s="11" t="s">
        <v>157</v>
      </c>
      <c r="D32" s="11" t="s">
        <v>150</v>
      </c>
      <c r="E32" s="11" t="s">
        <v>151</v>
      </c>
      <c r="F32" s="11" t="s">
        <v>152</v>
      </c>
      <c r="G32" s="11" t="s">
        <v>180</v>
      </c>
      <c r="H32" s="11" t="s">
        <v>83</v>
      </c>
      <c r="I32" s="11" t="s">
        <v>154</v>
      </c>
      <c r="J32" s="13" t="n">
        <v>0.09</v>
      </c>
      <c r="K32" s="11" t="s">
        <v>155</v>
      </c>
      <c r="L32" s="13" t="n">
        <v>1.8</v>
      </c>
      <c r="M32" s="13" t="n">
        <f aca="false">L32/'Concentration Factors'!$H$4</f>
        <v>0.198</v>
      </c>
      <c r="N32" s="18" t="n">
        <f aca="false">1000*1000*M32/'Concentration Factors'!$D$23</f>
        <v>6600</v>
      </c>
      <c r="O32" s="8" t="n">
        <v>1.4</v>
      </c>
      <c r="P32" s="13"/>
      <c r="Q32" s="13" t="n">
        <v>0</v>
      </c>
      <c r="R32" s="6"/>
      <c r="S32" s="6"/>
      <c r="T32" s="13" t="n">
        <v>0.42</v>
      </c>
      <c r="U32" s="13" t="n">
        <v>0</v>
      </c>
      <c r="V32" s="13" t="n">
        <v>1</v>
      </c>
      <c r="W32" s="13" t="n">
        <v>13470</v>
      </c>
      <c r="X32" s="13" t="n">
        <v>1</v>
      </c>
      <c r="Y32" s="13" t="n">
        <v>0</v>
      </c>
      <c r="Z32" s="13" t="n">
        <v>1</v>
      </c>
      <c r="AA32" s="13" t="n">
        <v>13469</v>
      </c>
      <c r="AB32" s="13" t="n">
        <v>0.0873</v>
      </c>
      <c r="AC32" s="13" t="n">
        <v>13471</v>
      </c>
      <c r="AD32" s="6"/>
      <c r="AE32" s="6"/>
      <c r="AF32" s="6"/>
      <c r="AG32" s="6"/>
      <c r="AH32" s="6"/>
      <c r="AI32" s="6"/>
      <c r="AJ32" s="6"/>
      <c r="AK32" s="13" t="n">
        <v>0.5</v>
      </c>
      <c r="AL32" s="6"/>
      <c r="AM32" s="6"/>
      <c r="AN32" s="13" t="n">
        <v>1.9</v>
      </c>
      <c r="AO32" s="13" t="n">
        <v>0</v>
      </c>
      <c r="AP32" s="13" t="n">
        <v>33</v>
      </c>
      <c r="AQ32" s="6"/>
      <c r="AR32" s="6"/>
      <c r="AS32" s="13" t="n">
        <v>96</v>
      </c>
      <c r="AT32" s="13" t="n">
        <v>0</v>
      </c>
      <c r="AU32" s="13" t="n">
        <v>1</v>
      </c>
      <c r="AV32" s="13" t="n">
        <v>1</v>
      </c>
      <c r="AW32" s="13" t="n">
        <v>1883</v>
      </c>
      <c r="AX32" s="13" t="n">
        <v>4613.3</v>
      </c>
      <c r="AY32" s="13" t="n">
        <v>1408.7</v>
      </c>
      <c r="AZ32" s="13" t="n">
        <v>1409</v>
      </c>
      <c r="BA32" s="15" t="s">
        <v>156</v>
      </c>
      <c r="BB32" s="6"/>
      <c r="BC32" s="6"/>
      <c r="BD32" s="6"/>
      <c r="BE32" s="13" t="n">
        <v>0.22</v>
      </c>
      <c r="BF32" s="13" t="n">
        <v>0.02</v>
      </c>
      <c r="BG32" s="6"/>
      <c r="BH32" s="6"/>
      <c r="BI32" s="6"/>
      <c r="BJ32" s="6"/>
      <c r="BK32" s="6"/>
      <c r="BL32" s="6"/>
      <c r="BM32" s="13" t="n">
        <v>1.2</v>
      </c>
      <c r="BN32" s="13" t="n">
        <v>0</v>
      </c>
      <c r="BO32" s="6"/>
      <c r="BP32" s="6"/>
      <c r="BQ32" s="13" t="n">
        <v>63</v>
      </c>
      <c r="BR32" s="13" t="n">
        <v>4</v>
      </c>
    </row>
    <row r="33" customFormat="false" ht="46.5" hidden="false" customHeight="false" outlineLevel="0" collapsed="false">
      <c r="A33" s="6" t="s">
        <v>33</v>
      </c>
      <c r="B33" s="6" t="n">
        <v>69</v>
      </c>
      <c r="C33" s="11" t="s">
        <v>158</v>
      </c>
      <c r="D33" s="11" t="s">
        <v>150</v>
      </c>
      <c r="E33" s="11" t="s">
        <v>151</v>
      </c>
      <c r="F33" s="11" t="s">
        <v>152</v>
      </c>
      <c r="G33" s="11" t="s">
        <v>180</v>
      </c>
      <c r="H33" s="11" t="s">
        <v>83</v>
      </c>
      <c r="I33" s="11" t="s">
        <v>154</v>
      </c>
      <c r="J33" s="13" t="n">
        <v>0</v>
      </c>
      <c r="K33" s="11" t="s">
        <v>155</v>
      </c>
      <c r="L33" s="13" t="n">
        <v>0</v>
      </c>
      <c r="M33" s="13" t="n">
        <f aca="false">L33/'Concentration Factors'!$H$4</f>
        <v>0</v>
      </c>
      <c r="N33" s="18" t="n">
        <f aca="false">1000*1000*M33/'Concentration Factors'!$D$23</f>
        <v>0</v>
      </c>
      <c r="O33" s="8" t="n">
        <v>0</v>
      </c>
      <c r="P33" s="13"/>
      <c r="Q33" s="13" t="n">
        <v>0</v>
      </c>
      <c r="R33" s="6"/>
      <c r="S33" s="6"/>
      <c r="T33" s="13" t="n">
        <v>0.27</v>
      </c>
      <c r="U33" s="13" t="n">
        <v>0</v>
      </c>
      <c r="V33" s="13" t="n">
        <v>0</v>
      </c>
      <c r="W33" s="13" t="n">
        <v>13145</v>
      </c>
      <c r="X33" s="13" t="n">
        <v>0</v>
      </c>
      <c r="Y33" s="13" t="n">
        <v>0</v>
      </c>
      <c r="Z33" s="13" t="n">
        <v>0</v>
      </c>
      <c r="AA33" s="13" t="n">
        <v>13145</v>
      </c>
      <c r="AB33" s="13" t="n">
        <v>0</v>
      </c>
      <c r="AC33" s="13" t="n">
        <v>13145</v>
      </c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13" t="n">
        <v>1</v>
      </c>
      <c r="AV33" s="13" t="n">
        <v>1</v>
      </c>
      <c r="AW33" s="13" t="n">
        <v>1883</v>
      </c>
      <c r="AX33" s="13" t="n">
        <v>0</v>
      </c>
      <c r="AY33" s="13" t="n">
        <v>1411.8</v>
      </c>
      <c r="AZ33" s="13" t="n">
        <v>1411.8</v>
      </c>
      <c r="BA33" s="15" t="s">
        <v>156</v>
      </c>
      <c r="BB33" s="6"/>
      <c r="BC33" s="6"/>
      <c r="BD33" s="6"/>
      <c r="BE33" s="13" t="n">
        <v>0.12</v>
      </c>
      <c r="BF33" s="13" t="n">
        <v>0</v>
      </c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</row>
    <row r="34" customFormat="false" ht="46.5" hidden="false" customHeight="false" outlineLevel="0" collapsed="false">
      <c r="A34" s="6" t="s">
        <v>40</v>
      </c>
      <c r="B34" s="6" t="s">
        <v>41</v>
      </c>
      <c r="C34" s="11" t="s">
        <v>159</v>
      </c>
      <c r="D34" s="11" t="s">
        <v>150</v>
      </c>
      <c r="E34" s="11" t="s">
        <v>151</v>
      </c>
      <c r="F34" s="11" t="s">
        <v>152</v>
      </c>
      <c r="G34" s="11" t="s">
        <v>180</v>
      </c>
      <c r="H34" s="11" t="s">
        <v>83</v>
      </c>
      <c r="I34" s="11" t="s">
        <v>154</v>
      </c>
      <c r="J34" s="13" t="n">
        <v>1</v>
      </c>
      <c r="K34" s="11" t="s">
        <v>155</v>
      </c>
      <c r="L34" s="13" t="n">
        <v>20</v>
      </c>
      <c r="M34" s="13" t="n">
        <f aca="false">L34/'Concentration Factors'!$H$4</f>
        <v>2.2</v>
      </c>
      <c r="N34" s="18" t="n">
        <f aca="false">1000*1000*M34/'Concentration Factors'!$D$23</f>
        <v>73333.3333333333</v>
      </c>
      <c r="O34" s="8" t="n">
        <v>2.8</v>
      </c>
      <c r="P34" s="13"/>
      <c r="Q34" s="13" t="n">
        <v>0</v>
      </c>
      <c r="R34" s="6"/>
      <c r="S34" s="6"/>
      <c r="T34" s="13" t="n">
        <v>1.7</v>
      </c>
      <c r="U34" s="13" t="n">
        <v>0.5</v>
      </c>
      <c r="V34" s="13" t="n">
        <v>11</v>
      </c>
      <c r="W34" s="13" t="n">
        <v>13169</v>
      </c>
      <c r="X34" s="13" t="n">
        <v>9</v>
      </c>
      <c r="Y34" s="13" t="n">
        <v>2</v>
      </c>
      <c r="Z34" s="13" t="n">
        <v>0</v>
      </c>
      <c r="AA34" s="13" t="n">
        <v>13169</v>
      </c>
      <c r="AB34" s="13" t="n">
        <v>0.804</v>
      </c>
      <c r="AC34" s="13" t="n">
        <v>13180</v>
      </c>
      <c r="AD34" s="6"/>
      <c r="AE34" s="6"/>
      <c r="AF34" s="6"/>
      <c r="AG34" s="6"/>
      <c r="AH34" s="6"/>
      <c r="AI34" s="6"/>
      <c r="AJ34" s="6"/>
      <c r="AK34" s="13" t="n">
        <v>1.2</v>
      </c>
      <c r="AL34" s="6"/>
      <c r="AM34" s="6"/>
      <c r="AN34" s="13" t="n">
        <v>2.3</v>
      </c>
      <c r="AO34" s="13" t="n">
        <v>0.1</v>
      </c>
      <c r="AP34" s="13" t="n">
        <v>55</v>
      </c>
      <c r="AQ34" s="6"/>
      <c r="AR34" s="6"/>
      <c r="AS34" s="13" t="n">
        <v>77</v>
      </c>
      <c r="AT34" s="13" t="n">
        <v>33</v>
      </c>
      <c r="AU34" s="13" t="n">
        <v>1</v>
      </c>
      <c r="AV34" s="13" t="n">
        <v>1</v>
      </c>
      <c r="AW34" s="13" t="n">
        <v>1681</v>
      </c>
      <c r="AX34" s="13" t="n">
        <v>1817.4</v>
      </c>
      <c r="AY34" s="13" t="n">
        <v>1420.4</v>
      </c>
      <c r="AZ34" s="13" t="n">
        <v>1420.7</v>
      </c>
      <c r="BA34" s="15" t="s">
        <v>156</v>
      </c>
      <c r="BB34" s="6"/>
      <c r="BC34" s="6"/>
      <c r="BD34" s="6"/>
      <c r="BE34" s="13" t="n">
        <v>1.31</v>
      </c>
      <c r="BF34" s="13" t="n">
        <v>0.71</v>
      </c>
      <c r="BG34" s="6"/>
      <c r="BH34" s="6"/>
      <c r="BI34" s="6"/>
      <c r="BJ34" s="6"/>
      <c r="BK34" s="6"/>
      <c r="BL34" s="6"/>
      <c r="BM34" s="13" t="n">
        <v>1.8</v>
      </c>
      <c r="BN34" s="13" t="n">
        <v>0.7</v>
      </c>
      <c r="BO34" s="6"/>
      <c r="BP34" s="6"/>
      <c r="BQ34" s="13" t="n">
        <v>66</v>
      </c>
      <c r="BR34" s="13" t="n">
        <v>44</v>
      </c>
    </row>
    <row r="35" customFormat="false" ht="46.5" hidden="false" customHeight="false" outlineLevel="0" collapsed="false">
      <c r="A35" s="6" t="s">
        <v>40</v>
      </c>
      <c r="B35" s="6" t="s">
        <v>41</v>
      </c>
      <c r="C35" s="11" t="s">
        <v>160</v>
      </c>
      <c r="D35" s="11" t="s">
        <v>150</v>
      </c>
      <c r="E35" s="11" t="s">
        <v>151</v>
      </c>
      <c r="F35" s="11" t="s">
        <v>152</v>
      </c>
      <c r="G35" s="11" t="s">
        <v>180</v>
      </c>
      <c r="H35" s="11" t="s">
        <v>83</v>
      </c>
      <c r="I35" s="11" t="s">
        <v>154</v>
      </c>
      <c r="J35" s="13" t="n">
        <v>0.8</v>
      </c>
      <c r="K35" s="11" t="s">
        <v>155</v>
      </c>
      <c r="L35" s="13" t="n">
        <v>16</v>
      </c>
      <c r="M35" s="13" t="n">
        <f aca="false">L35/'Concentration Factors'!$H$4</f>
        <v>1.76</v>
      </c>
      <c r="N35" s="18" t="n">
        <f aca="false">1000*1000*M35/'Concentration Factors'!$D$23</f>
        <v>58666.6666666667</v>
      </c>
      <c r="O35" s="8" t="n">
        <v>0</v>
      </c>
      <c r="P35" s="13"/>
      <c r="Q35" s="13" t="n">
        <v>8333.33333333333</v>
      </c>
      <c r="R35" s="6"/>
      <c r="S35" s="6"/>
      <c r="T35" s="13" t="n">
        <v>1.4</v>
      </c>
      <c r="U35" s="13" t="n">
        <v>0.4</v>
      </c>
      <c r="V35" s="13" t="n">
        <v>9</v>
      </c>
      <c r="W35" s="13" t="n">
        <v>13389</v>
      </c>
      <c r="X35" s="13" t="n">
        <v>9</v>
      </c>
      <c r="Y35" s="13" t="n">
        <v>0</v>
      </c>
      <c r="Z35" s="13" t="n">
        <v>1</v>
      </c>
      <c r="AA35" s="13" t="n">
        <v>13388</v>
      </c>
      <c r="AB35" s="13" t="n">
        <v>0.791</v>
      </c>
      <c r="AC35" s="13" t="n">
        <v>13398</v>
      </c>
      <c r="AD35" s="6"/>
      <c r="AE35" s="6"/>
      <c r="AF35" s="6"/>
      <c r="AG35" s="6"/>
      <c r="AH35" s="6"/>
      <c r="AI35" s="6"/>
      <c r="AJ35" s="6"/>
      <c r="AK35" s="13" t="n">
        <v>0.9</v>
      </c>
      <c r="AL35" s="6"/>
      <c r="AM35" s="6"/>
      <c r="AN35" s="13" t="n">
        <v>1.7</v>
      </c>
      <c r="AO35" s="13" t="n">
        <v>0.1</v>
      </c>
      <c r="AP35" s="13" t="n">
        <v>47</v>
      </c>
      <c r="AQ35" s="6"/>
      <c r="AR35" s="6"/>
      <c r="AS35" s="13" t="n">
        <v>70</v>
      </c>
      <c r="AT35" s="13" t="n">
        <v>24</v>
      </c>
      <c r="AU35" s="13" t="n">
        <v>1</v>
      </c>
      <c r="AV35" s="13" t="n">
        <v>1</v>
      </c>
      <c r="AW35" s="13" t="n">
        <v>1681</v>
      </c>
      <c r="AX35" s="13" t="n">
        <v>2555.3</v>
      </c>
      <c r="AY35" s="13" t="n">
        <v>1464.3</v>
      </c>
      <c r="AZ35" s="13" t="n">
        <v>1465</v>
      </c>
      <c r="BA35" s="15" t="s">
        <v>156</v>
      </c>
      <c r="BB35" s="6"/>
      <c r="BC35" s="6"/>
      <c r="BD35" s="6"/>
      <c r="BE35" s="13" t="n">
        <v>1.09</v>
      </c>
      <c r="BF35" s="13" t="n">
        <v>0.55</v>
      </c>
      <c r="BG35" s="6"/>
      <c r="BH35" s="6"/>
      <c r="BI35" s="6"/>
      <c r="BJ35" s="6"/>
      <c r="BK35" s="6"/>
      <c r="BL35" s="6"/>
      <c r="BM35" s="13" t="n">
        <v>1.32</v>
      </c>
      <c r="BN35" s="13" t="n">
        <v>0.48</v>
      </c>
      <c r="BO35" s="6"/>
      <c r="BP35" s="6"/>
      <c r="BQ35" s="13" t="n">
        <v>59</v>
      </c>
      <c r="BR35" s="13" t="n">
        <v>36</v>
      </c>
    </row>
    <row r="36" customFormat="false" ht="46.5" hidden="false" customHeight="false" outlineLevel="0" collapsed="false">
      <c r="A36" s="6" t="s">
        <v>40</v>
      </c>
      <c r="B36" s="6" t="s">
        <v>41</v>
      </c>
      <c r="C36" s="11" t="s">
        <v>161</v>
      </c>
      <c r="D36" s="11" t="s">
        <v>150</v>
      </c>
      <c r="E36" s="11" t="s">
        <v>151</v>
      </c>
      <c r="F36" s="11" t="s">
        <v>152</v>
      </c>
      <c r="G36" s="11" t="s">
        <v>180</v>
      </c>
      <c r="H36" s="11" t="s">
        <v>83</v>
      </c>
      <c r="I36" s="11" t="s">
        <v>154</v>
      </c>
      <c r="J36" s="13" t="n">
        <v>0.07</v>
      </c>
      <c r="K36" s="11" t="s">
        <v>155</v>
      </c>
      <c r="L36" s="13" t="n">
        <v>1.4</v>
      </c>
      <c r="M36" s="13" t="n">
        <f aca="false">L36/'Concentration Factors'!$H$4</f>
        <v>0.154</v>
      </c>
      <c r="N36" s="18" t="n">
        <f aca="false">1000*1000*M36/'Concentration Factors'!$D$23</f>
        <v>5133.33333333333</v>
      </c>
      <c r="O36" s="8" t="n">
        <v>3</v>
      </c>
      <c r="P36" s="13"/>
      <c r="Q36" s="13" t="n">
        <v>0</v>
      </c>
      <c r="R36" s="6"/>
      <c r="S36" s="6"/>
      <c r="T36" s="13" t="n">
        <v>0.36</v>
      </c>
      <c r="U36" s="13" t="n">
        <v>0</v>
      </c>
      <c r="V36" s="13" t="n">
        <v>1</v>
      </c>
      <c r="W36" s="13" t="n">
        <v>15730</v>
      </c>
      <c r="X36" s="13" t="n">
        <v>1</v>
      </c>
      <c r="Y36" s="13" t="n">
        <v>0</v>
      </c>
      <c r="Z36" s="13" t="n">
        <v>1</v>
      </c>
      <c r="AA36" s="13" t="n">
        <v>15729</v>
      </c>
      <c r="AB36" s="13" t="n">
        <v>0.0748</v>
      </c>
      <c r="AC36" s="13" t="n">
        <v>15731</v>
      </c>
      <c r="AD36" s="6"/>
      <c r="AE36" s="6"/>
      <c r="AF36" s="6"/>
      <c r="AG36" s="6"/>
      <c r="AH36" s="6"/>
      <c r="AI36" s="6"/>
      <c r="AJ36" s="6"/>
      <c r="AK36" s="13" t="n">
        <v>0.5</v>
      </c>
      <c r="AL36" s="6"/>
      <c r="AM36" s="6"/>
      <c r="AN36" s="13" t="n">
        <v>1.9</v>
      </c>
      <c r="AO36" s="13" t="n">
        <v>0</v>
      </c>
      <c r="AP36" s="13" t="n">
        <v>33</v>
      </c>
      <c r="AQ36" s="6"/>
      <c r="AR36" s="6"/>
      <c r="AS36" s="13" t="n">
        <v>96</v>
      </c>
      <c r="AT36" s="13" t="n">
        <v>0</v>
      </c>
      <c r="AU36" s="13" t="n">
        <v>1</v>
      </c>
      <c r="AV36" s="13" t="n">
        <v>1</v>
      </c>
      <c r="AW36" s="13" t="n">
        <v>1681</v>
      </c>
      <c r="AX36" s="13" t="n">
        <v>5144.3</v>
      </c>
      <c r="AY36" s="13" t="n">
        <v>1405.7</v>
      </c>
      <c r="AZ36" s="13" t="n">
        <v>1406</v>
      </c>
      <c r="BA36" s="15" t="s">
        <v>156</v>
      </c>
      <c r="BB36" s="6"/>
      <c r="BC36" s="6"/>
      <c r="BD36" s="6"/>
      <c r="BE36" s="13" t="n">
        <v>0.19</v>
      </c>
      <c r="BF36" s="13" t="n">
        <v>0.02</v>
      </c>
      <c r="BG36" s="6"/>
      <c r="BH36" s="6"/>
      <c r="BI36" s="6"/>
      <c r="BJ36" s="6"/>
      <c r="BK36" s="6"/>
      <c r="BL36" s="6"/>
      <c r="BM36" s="13" t="n">
        <v>1.2</v>
      </c>
      <c r="BN36" s="13" t="n">
        <v>0</v>
      </c>
      <c r="BO36" s="6"/>
      <c r="BP36" s="6"/>
      <c r="BQ36" s="13" t="n">
        <v>63</v>
      </c>
      <c r="BR36" s="13" t="n">
        <v>4</v>
      </c>
    </row>
    <row r="37" customFormat="false" ht="46.5" hidden="false" customHeight="false" outlineLevel="0" collapsed="false">
      <c r="A37" s="6" t="s">
        <v>46</v>
      </c>
      <c r="B37" s="6" t="s">
        <v>47</v>
      </c>
      <c r="C37" s="11" t="s">
        <v>162</v>
      </c>
      <c r="D37" s="11" t="s">
        <v>150</v>
      </c>
      <c r="E37" s="11" t="s">
        <v>151</v>
      </c>
      <c r="F37" s="11" t="s">
        <v>152</v>
      </c>
      <c r="G37" s="11" t="s">
        <v>180</v>
      </c>
      <c r="H37" s="11" t="s">
        <v>83</v>
      </c>
      <c r="I37" s="11" t="s">
        <v>154</v>
      </c>
      <c r="J37" s="13" t="n">
        <v>1.5</v>
      </c>
      <c r="K37" s="11" t="s">
        <v>155</v>
      </c>
      <c r="L37" s="13" t="n">
        <v>30</v>
      </c>
      <c r="M37" s="13" t="n">
        <f aca="false">L37/'Concentration Factors'!$H$4</f>
        <v>3.3</v>
      </c>
      <c r="N37" s="18" t="n">
        <f aca="false">1000*1000*M37/'Concentration Factors'!$D$23</f>
        <v>110000</v>
      </c>
      <c r="O37" s="8" t="n">
        <v>5.8</v>
      </c>
      <c r="P37" s="13"/>
      <c r="Q37" s="13" t="n">
        <v>29666.6666666667</v>
      </c>
      <c r="R37" s="6"/>
      <c r="S37" s="6"/>
      <c r="T37" s="13" t="n">
        <v>2.3</v>
      </c>
      <c r="U37" s="13" t="n">
        <v>0.9</v>
      </c>
      <c r="V37" s="13" t="n">
        <v>19</v>
      </c>
      <c r="W37" s="13" t="n">
        <v>15104</v>
      </c>
      <c r="X37" s="13" t="n">
        <v>0</v>
      </c>
      <c r="Y37" s="13" t="n">
        <v>19</v>
      </c>
      <c r="Z37" s="13" t="n">
        <v>2</v>
      </c>
      <c r="AA37" s="13" t="n">
        <v>15102</v>
      </c>
      <c r="AB37" s="13" t="n">
        <v>0</v>
      </c>
      <c r="AC37" s="13" t="n">
        <v>15123</v>
      </c>
      <c r="AD37" s="6"/>
      <c r="AE37" s="6"/>
      <c r="AF37" s="6"/>
      <c r="AG37" s="6"/>
      <c r="AH37" s="6"/>
      <c r="AI37" s="6"/>
      <c r="AJ37" s="6"/>
      <c r="AK37" s="13" t="n">
        <v>10</v>
      </c>
      <c r="AL37" s="6"/>
      <c r="AM37" s="6"/>
      <c r="AN37" s="13" t="n">
        <v>25</v>
      </c>
      <c r="AO37" s="13" t="n">
        <v>0</v>
      </c>
      <c r="AP37" s="13" t="n">
        <v>90</v>
      </c>
      <c r="AQ37" s="6"/>
      <c r="AR37" s="6"/>
      <c r="AS37" s="13" t="n">
        <v>104</v>
      </c>
      <c r="AT37" s="13" t="n">
        <v>77</v>
      </c>
      <c r="AU37" s="13" t="n">
        <v>1</v>
      </c>
      <c r="AV37" s="13" t="n">
        <v>1</v>
      </c>
      <c r="AW37" s="13" t="n">
        <v>1663</v>
      </c>
      <c r="AX37" s="13" t="n">
        <v>2397.7</v>
      </c>
      <c r="AY37" s="13" t="n">
        <v>1448.2</v>
      </c>
      <c r="AZ37" s="13" t="n">
        <v>1449.4</v>
      </c>
      <c r="BA37" s="15" t="s">
        <v>156</v>
      </c>
      <c r="BB37" s="6"/>
      <c r="BC37" s="6"/>
      <c r="BD37" s="6"/>
      <c r="BE37" s="13" t="n">
        <v>1.84</v>
      </c>
      <c r="BF37" s="13" t="n">
        <v>1.17</v>
      </c>
      <c r="BG37" s="6"/>
      <c r="BH37" s="6"/>
      <c r="BI37" s="6"/>
      <c r="BJ37" s="6"/>
      <c r="BK37" s="6"/>
      <c r="BL37" s="6"/>
      <c r="BM37" s="13" t="n">
        <v>17</v>
      </c>
      <c r="BN37" s="13" t="n">
        <v>2</v>
      </c>
      <c r="BO37" s="6"/>
      <c r="BP37" s="6"/>
      <c r="BQ37" s="13" t="n">
        <v>97</v>
      </c>
      <c r="BR37" s="13" t="n">
        <v>84</v>
      </c>
    </row>
    <row r="38" customFormat="false" ht="46.5" hidden="false" customHeight="false" outlineLevel="0" collapsed="false">
      <c r="A38" s="6" t="s">
        <v>46</v>
      </c>
      <c r="B38" s="6" t="s">
        <v>47</v>
      </c>
      <c r="C38" s="11" t="s">
        <v>163</v>
      </c>
      <c r="D38" s="11" t="s">
        <v>150</v>
      </c>
      <c r="E38" s="11" t="s">
        <v>151</v>
      </c>
      <c r="F38" s="11" t="s">
        <v>152</v>
      </c>
      <c r="G38" s="11" t="s">
        <v>180</v>
      </c>
      <c r="H38" s="11" t="s">
        <v>83</v>
      </c>
      <c r="I38" s="11" t="s">
        <v>154</v>
      </c>
      <c r="J38" s="13" t="n">
        <v>1.5</v>
      </c>
      <c r="K38" s="11" t="s">
        <v>155</v>
      </c>
      <c r="L38" s="13" t="n">
        <v>30</v>
      </c>
      <c r="M38" s="13" t="n">
        <f aca="false">L38/'Concentration Factors'!$H$4</f>
        <v>3.3</v>
      </c>
      <c r="N38" s="18" t="n">
        <f aca="false">1000*1000*M38/'Concentration Factors'!$D$23</f>
        <v>110000</v>
      </c>
      <c r="O38" s="8" t="n">
        <v>4</v>
      </c>
      <c r="P38" s="13"/>
      <c r="Q38" s="13" t="n">
        <v>11666.6666666667</v>
      </c>
      <c r="R38" s="6"/>
      <c r="S38" s="6"/>
      <c r="T38" s="13" t="n">
        <v>2.3</v>
      </c>
      <c r="U38" s="13" t="n">
        <v>0.9</v>
      </c>
      <c r="V38" s="13" t="n">
        <v>17</v>
      </c>
      <c r="W38" s="13" t="n">
        <v>13752</v>
      </c>
      <c r="X38" s="13" t="n">
        <v>9</v>
      </c>
      <c r="Y38" s="13" t="n">
        <v>8</v>
      </c>
      <c r="Z38" s="13" t="n">
        <v>1</v>
      </c>
      <c r="AA38" s="13" t="n">
        <v>13751</v>
      </c>
      <c r="AB38" s="13" t="n">
        <v>0.769</v>
      </c>
      <c r="AC38" s="13" t="n">
        <v>13769</v>
      </c>
      <c r="AD38" s="6"/>
      <c r="AE38" s="6"/>
      <c r="AF38" s="6"/>
      <c r="AG38" s="6"/>
      <c r="AH38" s="6"/>
      <c r="AI38" s="6"/>
      <c r="AJ38" s="6"/>
      <c r="AK38" s="13" t="n">
        <v>1.7</v>
      </c>
      <c r="AL38" s="6"/>
      <c r="AM38" s="6"/>
      <c r="AN38" s="13" t="n">
        <v>3.1</v>
      </c>
      <c r="AO38" s="13" t="n">
        <v>0.3</v>
      </c>
      <c r="AP38" s="13" t="n">
        <v>63</v>
      </c>
      <c r="AQ38" s="6"/>
      <c r="AR38" s="6"/>
      <c r="AS38" s="13" t="n">
        <v>81</v>
      </c>
      <c r="AT38" s="13" t="n">
        <v>44</v>
      </c>
      <c r="AU38" s="13" t="n">
        <v>1</v>
      </c>
      <c r="AV38" s="13" t="n">
        <v>1</v>
      </c>
      <c r="AW38" s="13" t="n">
        <v>1663</v>
      </c>
      <c r="AX38" s="13" t="n">
        <v>2871.4</v>
      </c>
      <c r="AY38" s="13" t="n">
        <v>1474.8</v>
      </c>
      <c r="AZ38" s="13" t="n">
        <v>1476.5</v>
      </c>
      <c r="BA38" s="15" t="s">
        <v>156</v>
      </c>
      <c r="BB38" s="6"/>
      <c r="BC38" s="6"/>
      <c r="BD38" s="6"/>
      <c r="BE38" s="13" t="n">
        <v>1.84</v>
      </c>
      <c r="BF38" s="13" t="n">
        <v>1.13</v>
      </c>
      <c r="BG38" s="6"/>
      <c r="BH38" s="6"/>
      <c r="BI38" s="6"/>
      <c r="BJ38" s="6"/>
      <c r="BK38" s="6"/>
      <c r="BL38" s="6"/>
      <c r="BM38" s="13" t="n">
        <v>2.4</v>
      </c>
      <c r="BN38" s="13" t="n">
        <v>1</v>
      </c>
      <c r="BO38" s="6"/>
      <c r="BP38" s="6"/>
      <c r="BQ38" s="13" t="n">
        <v>72</v>
      </c>
      <c r="BR38" s="13" t="n">
        <v>54</v>
      </c>
    </row>
    <row r="39" customFormat="false" ht="46.5" hidden="false" customHeight="false" outlineLevel="0" collapsed="false">
      <c r="A39" s="6" t="s">
        <v>46</v>
      </c>
      <c r="B39" s="6" t="s">
        <v>47</v>
      </c>
      <c r="C39" s="11" t="s">
        <v>164</v>
      </c>
      <c r="D39" s="11" t="s">
        <v>150</v>
      </c>
      <c r="E39" s="11" t="s">
        <v>151</v>
      </c>
      <c r="F39" s="11" t="s">
        <v>152</v>
      </c>
      <c r="G39" s="11" t="s">
        <v>180</v>
      </c>
      <c r="H39" s="11" t="s">
        <v>83</v>
      </c>
      <c r="I39" s="11" t="s">
        <v>154</v>
      </c>
      <c r="J39" s="13" t="n">
        <v>0.51</v>
      </c>
      <c r="K39" s="11" t="s">
        <v>155</v>
      </c>
      <c r="L39" s="13" t="n">
        <v>10.2</v>
      </c>
      <c r="M39" s="13" t="n">
        <f aca="false">L39/'Concentration Factors'!$H$4</f>
        <v>1.122</v>
      </c>
      <c r="N39" s="18" t="n">
        <f aca="false">1000*1000*M39/'Concentration Factors'!$D$23</f>
        <v>37400</v>
      </c>
      <c r="O39" s="8" t="n">
        <v>6.2</v>
      </c>
      <c r="P39" s="13"/>
      <c r="Q39" s="13" t="n">
        <v>159666.666666667</v>
      </c>
      <c r="R39" s="6"/>
      <c r="S39" s="6"/>
      <c r="T39" s="13" t="n">
        <v>1</v>
      </c>
      <c r="U39" s="13" t="n">
        <v>0.22</v>
      </c>
      <c r="V39" s="13" t="n">
        <v>7</v>
      </c>
      <c r="W39" s="13" t="n">
        <v>15994</v>
      </c>
      <c r="X39" s="13" t="n">
        <v>2</v>
      </c>
      <c r="Y39" s="13" t="n">
        <v>5</v>
      </c>
      <c r="Z39" s="13" t="n">
        <v>4</v>
      </c>
      <c r="AA39" s="13" t="n">
        <v>15990</v>
      </c>
      <c r="AB39" s="13" t="n">
        <v>0.147</v>
      </c>
      <c r="AC39" s="13" t="n">
        <v>16001</v>
      </c>
      <c r="AD39" s="6"/>
      <c r="AE39" s="6"/>
      <c r="AF39" s="6"/>
      <c r="AG39" s="6"/>
      <c r="AH39" s="6"/>
      <c r="AI39" s="6"/>
      <c r="AJ39" s="6"/>
      <c r="AK39" s="13" t="n">
        <v>1.2</v>
      </c>
      <c r="AL39" s="6"/>
      <c r="AM39" s="6"/>
      <c r="AN39" s="13" t="n">
        <v>2.5</v>
      </c>
      <c r="AO39" s="13" t="n">
        <v>0</v>
      </c>
      <c r="AP39" s="13" t="n">
        <v>54</v>
      </c>
      <c r="AQ39" s="6"/>
      <c r="AR39" s="6"/>
      <c r="AS39" s="13" t="n">
        <v>82</v>
      </c>
      <c r="AT39" s="13" t="n">
        <v>26</v>
      </c>
      <c r="AU39" s="13" t="n">
        <v>1</v>
      </c>
      <c r="AV39" s="13" t="n">
        <v>1</v>
      </c>
      <c r="AW39" s="13" t="n">
        <v>1663</v>
      </c>
      <c r="AX39" s="13" t="n">
        <v>4427</v>
      </c>
      <c r="AY39" s="13" t="n">
        <v>1368</v>
      </c>
      <c r="AZ39" s="13" t="n">
        <v>1369.3</v>
      </c>
      <c r="BA39" s="15" t="s">
        <v>156</v>
      </c>
      <c r="BB39" s="6"/>
      <c r="BC39" s="6"/>
      <c r="BD39" s="6"/>
      <c r="BE39" s="13" t="n">
        <v>0.74</v>
      </c>
      <c r="BF39" s="13" t="n">
        <v>0.34</v>
      </c>
      <c r="BG39" s="6"/>
      <c r="BH39" s="6"/>
      <c r="BI39" s="6"/>
      <c r="BJ39" s="6"/>
      <c r="BK39" s="6"/>
      <c r="BL39" s="6"/>
      <c r="BM39" s="13" t="n">
        <v>1.8</v>
      </c>
      <c r="BN39" s="13" t="n">
        <v>0.5</v>
      </c>
      <c r="BO39" s="6"/>
      <c r="BP39" s="6"/>
      <c r="BQ39" s="13" t="n">
        <v>68</v>
      </c>
      <c r="BR39" s="13" t="n">
        <v>40</v>
      </c>
    </row>
    <row r="40" customFormat="false" ht="46.5" hidden="false" customHeight="false" outlineLevel="0" collapsed="false">
      <c r="A40" s="6" t="s">
        <v>52</v>
      </c>
      <c r="B40" s="6" t="s">
        <v>53</v>
      </c>
      <c r="C40" s="11" t="s">
        <v>165</v>
      </c>
      <c r="D40" s="11" t="s">
        <v>150</v>
      </c>
      <c r="E40" s="11" t="s">
        <v>151</v>
      </c>
      <c r="F40" s="11" t="s">
        <v>152</v>
      </c>
      <c r="G40" s="11" t="s">
        <v>180</v>
      </c>
      <c r="H40" s="11" t="s">
        <v>83</v>
      </c>
      <c r="I40" s="11" t="s">
        <v>154</v>
      </c>
      <c r="J40" s="13" t="n">
        <v>0</v>
      </c>
      <c r="K40" s="11" t="s">
        <v>155</v>
      </c>
      <c r="L40" s="13" t="n">
        <v>0</v>
      </c>
      <c r="M40" s="13" t="n">
        <f aca="false">L40/'Concentration Factors'!$H$4</f>
        <v>0</v>
      </c>
      <c r="N40" s="18" t="n">
        <f aca="false">1000*1000*M40/'Concentration Factors'!$D$23</f>
        <v>0</v>
      </c>
      <c r="O40" s="8" t="n">
        <v>0</v>
      </c>
      <c r="P40" s="13"/>
      <c r="Q40" s="13" t="n">
        <v>0</v>
      </c>
      <c r="R40" s="6"/>
      <c r="S40" s="6"/>
      <c r="T40" s="13" t="n">
        <v>0.23</v>
      </c>
      <c r="U40" s="13" t="n">
        <v>0</v>
      </c>
      <c r="V40" s="13" t="n">
        <v>0</v>
      </c>
      <c r="W40" s="13" t="n">
        <v>15463</v>
      </c>
      <c r="X40" s="13" t="n">
        <v>0</v>
      </c>
      <c r="Y40" s="13" t="n">
        <v>0</v>
      </c>
      <c r="Z40" s="13" t="n">
        <v>0</v>
      </c>
      <c r="AA40" s="13" t="n">
        <v>15463</v>
      </c>
      <c r="AB40" s="13" t="n">
        <v>0</v>
      </c>
      <c r="AC40" s="13" t="n">
        <v>15463</v>
      </c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13" t="n">
        <v>1</v>
      </c>
      <c r="AV40" s="13" t="n">
        <v>1</v>
      </c>
      <c r="AW40" s="13" t="n">
        <v>1862</v>
      </c>
      <c r="AX40" s="13" t="n">
        <v>0</v>
      </c>
      <c r="AY40" s="13" t="n">
        <v>1392.9</v>
      </c>
      <c r="AZ40" s="13" t="n">
        <v>1392.9</v>
      </c>
      <c r="BA40" s="15" t="s">
        <v>156</v>
      </c>
      <c r="BB40" s="6"/>
      <c r="BC40" s="6"/>
      <c r="BD40" s="6"/>
      <c r="BE40" s="13" t="n">
        <v>0.1</v>
      </c>
      <c r="BF40" s="13" t="n">
        <v>0</v>
      </c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</row>
    <row r="41" customFormat="false" ht="46.5" hidden="false" customHeight="false" outlineLevel="0" collapsed="false">
      <c r="A41" s="6" t="s">
        <v>52</v>
      </c>
      <c r="B41" s="6" t="s">
        <v>53</v>
      </c>
      <c r="C41" s="11" t="s">
        <v>166</v>
      </c>
      <c r="D41" s="11" t="s">
        <v>150</v>
      </c>
      <c r="E41" s="11" t="s">
        <v>151</v>
      </c>
      <c r="F41" s="11" t="s">
        <v>152</v>
      </c>
      <c r="G41" s="11" t="s">
        <v>180</v>
      </c>
      <c r="H41" s="11" t="s">
        <v>83</v>
      </c>
      <c r="I41" s="11" t="s">
        <v>154</v>
      </c>
      <c r="J41" s="13" t="n">
        <v>0</v>
      </c>
      <c r="K41" s="11" t="s">
        <v>155</v>
      </c>
      <c r="L41" s="13" t="n">
        <v>0</v>
      </c>
      <c r="M41" s="13" t="n">
        <f aca="false">L41/'Concentration Factors'!$H$4</f>
        <v>0</v>
      </c>
      <c r="N41" s="18" t="n">
        <f aca="false">1000*1000*M41/'Concentration Factors'!$D$23</f>
        <v>0</v>
      </c>
      <c r="O41" s="8" t="n">
        <v>0</v>
      </c>
      <c r="P41" s="13"/>
      <c r="Q41" s="13" t="n">
        <v>0</v>
      </c>
      <c r="R41" s="6"/>
      <c r="S41" s="6"/>
      <c r="T41" s="13" t="n">
        <v>0.26</v>
      </c>
      <c r="U41" s="13" t="n">
        <v>0</v>
      </c>
      <c r="V41" s="13" t="n">
        <v>0</v>
      </c>
      <c r="W41" s="13" t="n">
        <v>13641</v>
      </c>
      <c r="X41" s="13" t="n">
        <v>0</v>
      </c>
      <c r="Y41" s="13" t="n">
        <v>0</v>
      </c>
      <c r="Z41" s="13" t="n">
        <v>1</v>
      </c>
      <c r="AA41" s="13" t="n">
        <v>13640</v>
      </c>
      <c r="AB41" s="13" t="n">
        <v>0</v>
      </c>
      <c r="AC41" s="13" t="n">
        <v>13641</v>
      </c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13" t="n">
        <v>1</v>
      </c>
      <c r="AV41" s="13" t="n">
        <v>1</v>
      </c>
      <c r="AW41" s="13" t="n">
        <v>1862</v>
      </c>
      <c r="AX41" s="13" t="n">
        <v>0</v>
      </c>
      <c r="AY41" s="13" t="n">
        <v>1427.3</v>
      </c>
      <c r="AZ41" s="13" t="n">
        <v>1427.3</v>
      </c>
      <c r="BA41" s="15" t="s">
        <v>156</v>
      </c>
      <c r="BB41" s="6"/>
      <c r="BC41" s="6"/>
      <c r="BD41" s="6"/>
      <c r="BE41" s="13" t="n">
        <v>0.12</v>
      </c>
      <c r="BF41" s="13" t="n">
        <v>0</v>
      </c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</row>
    <row r="42" customFormat="false" ht="46.5" hidden="false" customHeight="false" outlineLevel="0" collapsed="false">
      <c r="A42" s="6" t="s">
        <v>52</v>
      </c>
      <c r="B42" s="6" t="s">
        <v>53</v>
      </c>
      <c r="C42" s="11" t="s">
        <v>167</v>
      </c>
      <c r="D42" s="11" t="s">
        <v>150</v>
      </c>
      <c r="E42" s="11" t="s">
        <v>151</v>
      </c>
      <c r="F42" s="11" t="s">
        <v>152</v>
      </c>
      <c r="G42" s="11" t="s">
        <v>180</v>
      </c>
      <c r="H42" s="11" t="s">
        <v>83</v>
      </c>
      <c r="I42" s="11" t="s">
        <v>154</v>
      </c>
      <c r="J42" s="13" t="n">
        <v>0.17</v>
      </c>
      <c r="K42" s="11" t="s">
        <v>155</v>
      </c>
      <c r="L42" s="13" t="n">
        <v>3.4</v>
      </c>
      <c r="M42" s="13" t="n">
        <f aca="false">L42/'Concentration Factors'!$H$4</f>
        <v>0.374</v>
      </c>
      <c r="N42" s="18" t="n">
        <f aca="false">1000*1000*M42/'Concentration Factors'!$D$23</f>
        <v>12466.6666666667</v>
      </c>
      <c r="O42" s="8" t="n">
        <v>0</v>
      </c>
      <c r="P42" s="13"/>
      <c r="Q42" s="13" t="n">
        <v>0</v>
      </c>
      <c r="R42" s="6"/>
      <c r="S42" s="6"/>
      <c r="T42" s="13" t="n">
        <v>0.53</v>
      </c>
      <c r="U42" s="13" t="n">
        <v>0.03</v>
      </c>
      <c r="V42" s="13" t="n">
        <v>2</v>
      </c>
      <c r="W42" s="13" t="n">
        <v>14104</v>
      </c>
      <c r="X42" s="13" t="n">
        <v>0</v>
      </c>
      <c r="Y42" s="13" t="n">
        <v>2</v>
      </c>
      <c r="Z42" s="13" t="n">
        <v>1</v>
      </c>
      <c r="AA42" s="13" t="n">
        <v>14103</v>
      </c>
      <c r="AB42" s="13" t="n">
        <v>0</v>
      </c>
      <c r="AC42" s="13" t="n">
        <v>14106</v>
      </c>
      <c r="AD42" s="6"/>
      <c r="AE42" s="6"/>
      <c r="AF42" s="6"/>
      <c r="AG42" s="6"/>
      <c r="AH42" s="6"/>
      <c r="AI42" s="6"/>
      <c r="AJ42" s="6"/>
      <c r="AK42" s="13" t="n">
        <v>2</v>
      </c>
      <c r="AL42" s="6"/>
      <c r="AM42" s="6"/>
      <c r="AN42" s="13" t="n">
        <v>7.6</v>
      </c>
      <c r="AO42" s="13" t="n">
        <v>0</v>
      </c>
      <c r="AP42" s="13" t="n">
        <v>70</v>
      </c>
      <c r="AQ42" s="6"/>
      <c r="AR42" s="6"/>
      <c r="AS42" s="13" t="n">
        <v>130</v>
      </c>
      <c r="AT42" s="13" t="n">
        <v>0</v>
      </c>
      <c r="AU42" s="13" t="n">
        <v>1</v>
      </c>
      <c r="AV42" s="13" t="n">
        <v>1</v>
      </c>
      <c r="AW42" s="13" t="n">
        <v>1862</v>
      </c>
      <c r="AX42" s="13" t="n">
        <v>3909.8</v>
      </c>
      <c r="AY42" s="13" t="n">
        <v>1353.1</v>
      </c>
      <c r="AZ42" s="13" t="n">
        <v>1353.4</v>
      </c>
      <c r="BA42" s="15" t="s">
        <v>156</v>
      </c>
      <c r="BB42" s="6"/>
      <c r="BC42" s="6"/>
      <c r="BD42" s="6"/>
      <c r="BE42" s="13" t="n">
        <v>0.32</v>
      </c>
      <c r="BF42" s="13" t="n">
        <v>0.07</v>
      </c>
      <c r="BG42" s="6"/>
      <c r="BH42" s="6"/>
      <c r="BI42" s="6"/>
      <c r="BJ42" s="6"/>
      <c r="BK42" s="6"/>
      <c r="BL42" s="6"/>
      <c r="BM42" s="13" t="n">
        <v>4.7</v>
      </c>
      <c r="BN42" s="13" t="n">
        <v>0</v>
      </c>
      <c r="BO42" s="6"/>
      <c r="BP42" s="6"/>
      <c r="BQ42" s="13" t="n">
        <v>96</v>
      </c>
      <c r="BR42" s="13" t="n">
        <v>37</v>
      </c>
    </row>
    <row r="43" customFormat="false" ht="46.5" hidden="false" customHeight="false" outlineLevel="0" collapsed="false">
      <c r="A43" s="6" t="s">
        <v>58</v>
      </c>
      <c r="B43" s="6" t="s">
        <v>59</v>
      </c>
      <c r="C43" s="11" t="s">
        <v>168</v>
      </c>
      <c r="D43" s="11" t="s">
        <v>150</v>
      </c>
      <c r="E43" s="11" t="s">
        <v>151</v>
      </c>
      <c r="F43" s="11" t="s">
        <v>152</v>
      </c>
      <c r="G43" s="11" t="s">
        <v>180</v>
      </c>
      <c r="H43" s="11" t="s">
        <v>83</v>
      </c>
      <c r="I43" s="11" t="s">
        <v>154</v>
      </c>
      <c r="J43" s="13" t="n">
        <v>0</v>
      </c>
      <c r="K43" s="11" t="s">
        <v>155</v>
      </c>
      <c r="L43" s="13" t="n">
        <v>0</v>
      </c>
      <c r="M43" s="13" t="n">
        <f aca="false">L43/'Concentration Factors'!$H$4</f>
        <v>0</v>
      </c>
      <c r="N43" s="18" t="n">
        <f aca="false">1000*1000*M43/'Concentration Factors'!$D$23</f>
        <v>0</v>
      </c>
      <c r="O43" s="8" t="n">
        <v>0</v>
      </c>
      <c r="P43" s="13"/>
      <c r="Q43" s="13" t="n">
        <v>0</v>
      </c>
      <c r="R43" s="6"/>
      <c r="S43" s="6"/>
      <c r="T43" s="13" t="n">
        <v>0.26</v>
      </c>
      <c r="U43" s="13" t="n">
        <v>0</v>
      </c>
      <c r="V43" s="13" t="n">
        <v>0</v>
      </c>
      <c r="W43" s="13" t="n">
        <v>13378</v>
      </c>
      <c r="X43" s="13" t="n">
        <v>0</v>
      </c>
      <c r="Y43" s="13" t="n">
        <v>0</v>
      </c>
      <c r="Z43" s="13" t="n">
        <v>0</v>
      </c>
      <c r="AA43" s="13" t="n">
        <v>13378</v>
      </c>
      <c r="AB43" s="13" t="n">
        <v>0</v>
      </c>
      <c r="AC43" s="13" t="n">
        <v>13378</v>
      </c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13" t="n">
        <v>1</v>
      </c>
      <c r="AV43" s="13" t="n">
        <v>1</v>
      </c>
      <c r="AW43" s="13" t="n">
        <v>1688</v>
      </c>
      <c r="AX43" s="13" t="n">
        <v>0</v>
      </c>
      <c r="AY43" s="13" t="n">
        <v>1345.2</v>
      </c>
      <c r="AZ43" s="13" t="n">
        <v>1345.2</v>
      </c>
      <c r="BA43" s="15" t="s">
        <v>156</v>
      </c>
      <c r="BB43" s="6"/>
      <c r="BC43" s="6"/>
      <c r="BD43" s="6"/>
      <c r="BE43" s="13" t="n">
        <v>0.12</v>
      </c>
      <c r="BF43" s="13" t="n">
        <v>0</v>
      </c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</row>
    <row r="44" customFormat="false" ht="46.5" hidden="false" customHeight="false" outlineLevel="0" collapsed="false">
      <c r="A44" s="6" t="s">
        <v>58</v>
      </c>
      <c r="B44" s="6" t="s">
        <v>59</v>
      </c>
      <c r="C44" s="11" t="s">
        <v>169</v>
      </c>
      <c r="D44" s="11" t="s">
        <v>150</v>
      </c>
      <c r="E44" s="11" t="s">
        <v>151</v>
      </c>
      <c r="F44" s="11" t="s">
        <v>152</v>
      </c>
      <c r="G44" s="11" t="s">
        <v>180</v>
      </c>
      <c r="H44" s="11" t="s">
        <v>83</v>
      </c>
      <c r="I44" s="11" t="s">
        <v>154</v>
      </c>
      <c r="J44" s="13" t="n">
        <v>0</v>
      </c>
      <c r="K44" s="11" t="s">
        <v>155</v>
      </c>
      <c r="L44" s="13" t="n">
        <v>0</v>
      </c>
      <c r="M44" s="13" t="n">
        <f aca="false">L44/'Concentration Factors'!$H$4</f>
        <v>0</v>
      </c>
      <c r="N44" s="18" t="n">
        <f aca="false">1000*1000*M44/'Concentration Factors'!$D$23</f>
        <v>0</v>
      </c>
      <c r="O44" s="8" t="n">
        <v>0</v>
      </c>
      <c r="P44" s="13"/>
      <c r="Q44" s="13" t="n">
        <v>0</v>
      </c>
      <c r="R44" s="6"/>
      <c r="S44" s="6"/>
      <c r="T44" s="13" t="n">
        <v>0.28</v>
      </c>
      <c r="U44" s="13" t="n">
        <v>0</v>
      </c>
      <c r="V44" s="13" t="n">
        <v>0</v>
      </c>
      <c r="W44" s="13" t="n">
        <v>12718</v>
      </c>
      <c r="X44" s="13" t="n">
        <v>0</v>
      </c>
      <c r="Y44" s="13" t="n">
        <v>0</v>
      </c>
      <c r="Z44" s="13" t="n">
        <v>0</v>
      </c>
      <c r="AA44" s="13" t="n">
        <v>12718</v>
      </c>
      <c r="AB44" s="13" t="n">
        <v>0</v>
      </c>
      <c r="AC44" s="13" t="n">
        <v>12718</v>
      </c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13" t="n">
        <v>1</v>
      </c>
      <c r="AV44" s="13" t="n">
        <v>1</v>
      </c>
      <c r="AW44" s="13" t="n">
        <v>1688</v>
      </c>
      <c r="AX44" s="13" t="n">
        <v>0</v>
      </c>
      <c r="AY44" s="13" t="n">
        <v>1420.9</v>
      </c>
      <c r="AZ44" s="13" t="n">
        <v>1420.9</v>
      </c>
      <c r="BA44" s="15" t="s">
        <v>156</v>
      </c>
      <c r="BB44" s="6"/>
      <c r="BC44" s="6"/>
      <c r="BD44" s="6"/>
      <c r="BE44" s="13" t="n">
        <v>0.13</v>
      </c>
      <c r="BF44" s="13" t="n">
        <v>0</v>
      </c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</row>
    <row r="45" customFormat="false" ht="46.5" hidden="false" customHeight="false" outlineLevel="0" collapsed="false">
      <c r="A45" s="6" t="s">
        <v>58</v>
      </c>
      <c r="B45" s="6" t="s">
        <v>59</v>
      </c>
      <c r="C45" s="11" t="s">
        <v>170</v>
      </c>
      <c r="D45" s="11" t="s">
        <v>150</v>
      </c>
      <c r="E45" s="11" t="s">
        <v>151</v>
      </c>
      <c r="F45" s="11" t="s">
        <v>152</v>
      </c>
      <c r="G45" s="11" t="s">
        <v>180</v>
      </c>
      <c r="H45" s="11" t="s">
        <v>83</v>
      </c>
      <c r="I45" s="11" t="s">
        <v>154</v>
      </c>
      <c r="J45" s="13" t="n">
        <v>0.08</v>
      </c>
      <c r="K45" s="11" t="s">
        <v>155</v>
      </c>
      <c r="L45" s="13" t="n">
        <v>1.6</v>
      </c>
      <c r="M45" s="13" t="n">
        <f aca="false">L45/'Concentration Factors'!$H$4</f>
        <v>0.176</v>
      </c>
      <c r="N45" s="18" t="n">
        <f aca="false">1000*1000*M45/'Concentration Factors'!$D$23</f>
        <v>5866.66666666667</v>
      </c>
      <c r="O45" s="8" t="n">
        <v>0</v>
      </c>
      <c r="P45" s="13"/>
      <c r="Q45" s="13" t="n">
        <v>0</v>
      </c>
      <c r="R45" s="6"/>
      <c r="S45" s="6"/>
      <c r="T45" s="13" t="n">
        <v>0.36</v>
      </c>
      <c r="U45" s="13" t="n">
        <v>0</v>
      </c>
      <c r="V45" s="13" t="n">
        <v>1</v>
      </c>
      <c r="W45" s="13" t="n">
        <v>15530</v>
      </c>
      <c r="X45" s="13" t="n">
        <v>0</v>
      </c>
      <c r="Y45" s="13" t="n">
        <v>1</v>
      </c>
      <c r="Z45" s="13" t="n">
        <v>0</v>
      </c>
      <c r="AA45" s="13" t="n">
        <v>15530</v>
      </c>
      <c r="AB45" s="13" t="n">
        <v>0</v>
      </c>
      <c r="AC45" s="13" t="n">
        <v>15531</v>
      </c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13" t="n">
        <v>1</v>
      </c>
      <c r="AV45" s="13" t="n">
        <v>1</v>
      </c>
      <c r="AW45" s="13" t="n">
        <v>1688</v>
      </c>
      <c r="AX45" s="13" t="n">
        <v>2399.8</v>
      </c>
      <c r="AY45" s="13" t="n">
        <v>1451</v>
      </c>
      <c r="AZ45" s="13" t="n">
        <v>1451</v>
      </c>
      <c r="BA45" s="15" t="s">
        <v>156</v>
      </c>
      <c r="BB45" s="6"/>
      <c r="BC45" s="6"/>
      <c r="BD45" s="6"/>
      <c r="BE45" s="13" t="n">
        <v>0.19</v>
      </c>
      <c r="BF45" s="13" t="n">
        <v>0.02</v>
      </c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</row>
    <row r="46" customFormat="false" ht="46.5" hidden="false" customHeight="false" outlineLevel="0" collapsed="false">
      <c r="A46" s="6" t="s">
        <v>64</v>
      </c>
      <c r="B46" s="6" t="s">
        <v>65</v>
      </c>
      <c r="C46" s="11" t="s">
        <v>171</v>
      </c>
      <c r="D46" s="11" t="s">
        <v>150</v>
      </c>
      <c r="E46" s="11" t="s">
        <v>151</v>
      </c>
      <c r="F46" s="11" t="s">
        <v>152</v>
      </c>
      <c r="G46" s="11" t="s">
        <v>180</v>
      </c>
      <c r="H46" s="11" t="s">
        <v>83</v>
      </c>
      <c r="I46" s="11" t="s">
        <v>154</v>
      </c>
      <c r="J46" s="13" t="n">
        <v>0</v>
      </c>
      <c r="K46" s="11" t="s">
        <v>155</v>
      </c>
      <c r="L46" s="13" t="n">
        <v>0</v>
      </c>
      <c r="M46" s="13" t="n">
        <f aca="false">L46/'Concentration Factors'!$H$4</f>
        <v>0</v>
      </c>
      <c r="N46" s="18" t="n">
        <f aca="false">1000*1000*M46/'Concentration Factors'!$D$23</f>
        <v>0</v>
      </c>
      <c r="O46" s="8" t="n">
        <v>0</v>
      </c>
      <c r="P46" s="13"/>
      <c r="Q46" s="13" t="n">
        <v>47000</v>
      </c>
      <c r="R46" s="6"/>
      <c r="S46" s="6"/>
      <c r="T46" s="13" t="n">
        <v>0.2</v>
      </c>
      <c r="U46" s="13" t="n">
        <v>0</v>
      </c>
      <c r="V46" s="13" t="n">
        <v>0</v>
      </c>
      <c r="W46" s="13" t="n">
        <v>17804</v>
      </c>
      <c r="X46" s="13" t="n">
        <v>0</v>
      </c>
      <c r="Y46" s="13" t="n">
        <v>0</v>
      </c>
      <c r="Z46" s="13" t="n">
        <v>0</v>
      </c>
      <c r="AA46" s="13" t="n">
        <v>17804</v>
      </c>
      <c r="AB46" s="13" t="n">
        <v>0</v>
      </c>
      <c r="AC46" s="13" t="n">
        <v>17804</v>
      </c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13" t="n">
        <v>1</v>
      </c>
      <c r="AV46" s="13" t="n">
        <v>1</v>
      </c>
      <c r="AW46" s="13" t="n">
        <v>1709</v>
      </c>
      <c r="AX46" s="13" t="n">
        <v>0</v>
      </c>
      <c r="AY46" s="13" t="n">
        <v>838.69</v>
      </c>
      <c r="AZ46" s="13" t="n">
        <v>838.69</v>
      </c>
      <c r="BA46" s="15" t="s">
        <v>156</v>
      </c>
      <c r="BB46" s="6"/>
      <c r="BC46" s="6"/>
      <c r="BD46" s="6"/>
      <c r="BE46" s="13" t="n">
        <v>0.09</v>
      </c>
      <c r="BF46" s="13" t="n">
        <v>0</v>
      </c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</row>
    <row r="47" customFormat="false" ht="46.5" hidden="false" customHeight="false" outlineLevel="0" collapsed="false">
      <c r="A47" s="6" t="s">
        <v>64</v>
      </c>
      <c r="B47" s="6" t="s">
        <v>65</v>
      </c>
      <c r="C47" s="11" t="s">
        <v>172</v>
      </c>
      <c r="D47" s="11" t="s">
        <v>150</v>
      </c>
      <c r="E47" s="11" t="s">
        <v>151</v>
      </c>
      <c r="F47" s="11" t="s">
        <v>152</v>
      </c>
      <c r="G47" s="11" t="s">
        <v>180</v>
      </c>
      <c r="H47" s="11" t="s">
        <v>83</v>
      </c>
      <c r="I47" s="11" t="s">
        <v>154</v>
      </c>
      <c r="J47" s="13" t="n">
        <v>0.61</v>
      </c>
      <c r="K47" s="11" t="s">
        <v>155</v>
      </c>
      <c r="L47" s="13" t="n">
        <v>12.2</v>
      </c>
      <c r="M47" s="13" t="n">
        <f aca="false">L47/'Concentration Factors'!$H$4</f>
        <v>1.342</v>
      </c>
      <c r="N47" s="18" t="n">
        <f aca="false">1000*1000*M47/'Concentration Factors'!$D$23</f>
        <v>44733.3333333333</v>
      </c>
      <c r="O47" s="8" t="n">
        <v>0</v>
      </c>
      <c r="P47" s="13"/>
      <c r="Q47" s="13" t="n">
        <v>9000</v>
      </c>
      <c r="R47" s="6"/>
      <c r="S47" s="6"/>
      <c r="T47" s="13" t="n">
        <v>1.18</v>
      </c>
      <c r="U47" s="13" t="n">
        <v>0.26</v>
      </c>
      <c r="V47" s="13" t="n">
        <v>7</v>
      </c>
      <c r="W47" s="13" t="n">
        <v>13600</v>
      </c>
      <c r="X47" s="13" t="n">
        <v>0</v>
      </c>
      <c r="Y47" s="13" t="n">
        <v>7</v>
      </c>
      <c r="Z47" s="13" t="n">
        <v>1</v>
      </c>
      <c r="AA47" s="13" t="n">
        <v>13599</v>
      </c>
      <c r="AB47" s="13" t="n">
        <v>0</v>
      </c>
      <c r="AC47" s="13" t="n">
        <v>13607</v>
      </c>
      <c r="AD47" s="6"/>
      <c r="AE47" s="6"/>
      <c r="AF47" s="6"/>
      <c r="AG47" s="6"/>
      <c r="AH47" s="6"/>
      <c r="AI47" s="6"/>
      <c r="AJ47" s="6"/>
      <c r="AK47" s="13" t="n">
        <v>7</v>
      </c>
      <c r="AL47" s="6"/>
      <c r="AM47" s="6"/>
      <c r="AN47" s="13" t="n">
        <v>24</v>
      </c>
      <c r="AO47" s="13" t="n">
        <v>0</v>
      </c>
      <c r="AP47" s="13" t="n">
        <v>88</v>
      </c>
      <c r="AQ47" s="6"/>
      <c r="AR47" s="6"/>
      <c r="AS47" s="13" t="n">
        <v>115</v>
      </c>
      <c r="AT47" s="13" t="n">
        <v>60</v>
      </c>
      <c r="AU47" s="13" t="n">
        <v>1</v>
      </c>
      <c r="AV47" s="13" t="n">
        <v>1</v>
      </c>
      <c r="AW47" s="13" t="n">
        <v>1709</v>
      </c>
      <c r="AX47" s="13" t="n">
        <v>2267.2</v>
      </c>
      <c r="AY47" s="13" t="n">
        <v>1437.5</v>
      </c>
      <c r="AZ47" s="13" t="n">
        <v>1437.9</v>
      </c>
      <c r="BA47" s="15" t="s">
        <v>156</v>
      </c>
      <c r="BB47" s="6"/>
      <c r="BC47" s="6"/>
      <c r="BD47" s="6"/>
      <c r="BE47" s="13" t="n">
        <v>0.87</v>
      </c>
      <c r="BF47" s="13" t="n">
        <v>0.4</v>
      </c>
      <c r="BG47" s="6"/>
      <c r="BH47" s="6"/>
      <c r="BI47" s="6"/>
      <c r="BJ47" s="6"/>
      <c r="BK47" s="6"/>
      <c r="BL47" s="6"/>
      <c r="BM47" s="13" t="n">
        <v>15</v>
      </c>
      <c r="BN47" s="13" t="n">
        <v>0</v>
      </c>
      <c r="BO47" s="6"/>
      <c r="BP47" s="6"/>
      <c r="BQ47" s="13" t="n">
        <v>100</v>
      </c>
      <c r="BR47" s="13" t="n">
        <v>75</v>
      </c>
    </row>
    <row r="48" customFormat="false" ht="46.5" hidden="false" customHeight="false" outlineLevel="0" collapsed="false">
      <c r="A48" s="6" t="s">
        <v>64</v>
      </c>
      <c r="B48" s="6" t="s">
        <v>65</v>
      </c>
      <c r="C48" s="11" t="s">
        <v>173</v>
      </c>
      <c r="D48" s="11" t="s">
        <v>150</v>
      </c>
      <c r="E48" s="11" t="s">
        <v>151</v>
      </c>
      <c r="F48" s="11" t="s">
        <v>152</v>
      </c>
      <c r="G48" s="11" t="s">
        <v>180</v>
      </c>
      <c r="H48" s="11" t="s">
        <v>83</v>
      </c>
      <c r="I48" s="11" t="s">
        <v>154</v>
      </c>
      <c r="J48" s="13" t="n">
        <v>0.08</v>
      </c>
      <c r="K48" s="11" t="s">
        <v>155</v>
      </c>
      <c r="L48" s="13" t="n">
        <v>1.6</v>
      </c>
      <c r="M48" s="13" t="n">
        <f aca="false">L48/'Concentration Factors'!$H$4</f>
        <v>0.176</v>
      </c>
      <c r="N48" s="18" t="n">
        <f aca="false">1000*1000*M48/'Concentration Factors'!$D$23</f>
        <v>5866.66666666667</v>
      </c>
      <c r="O48" s="8" t="n">
        <v>0</v>
      </c>
      <c r="P48" s="13"/>
      <c r="Q48" s="13" t="n">
        <v>21666.6666666667</v>
      </c>
      <c r="R48" s="6"/>
      <c r="S48" s="6"/>
      <c r="T48" s="13" t="n">
        <v>0.36</v>
      </c>
      <c r="U48" s="13" t="n">
        <v>0</v>
      </c>
      <c r="V48" s="13" t="n">
        <v>1</v>
      </c>
      <c r="W48" s="13" t="n">
        <v>15672</v>
      </c>
      <c r="X48" s="13" t="n">
        <v>0</v>
      </c>
      <c r="Y48" s="13" t="n">
        <v>1</v>
      </c>
      <c r="Z48" s="13" t="n">
        <v>1</v>
      </c>
      <c r="AA48" s="13" t="n">
        <v>15671</v>
      </c>
      <c r="AB48" s="13" t="n">
        <v>0</v>
      </c>
      <c r="AC48" s="13" t="n">
        <v>15673</v>
      </c>
      <c r="AD48" s="6"/>
      <c r="AE48" s="6"/>
      <c r="AF48" s="6"/>
      <c r="AG48" s="6"/>
      <c r="AH48" s="6"/>
      <c r="AI48" s="6"/>
      <c r="AJ48" s="6"/>
      <c r="AK48" s="13" t="n">
        <v>1</v>
      </c>
      <c r="AL48" s="6"/>
      <c r="AM48" s="6"/>
      <c r="AN48" s="13" t="n">
        <v>4.3</v>
      </c>
      <c r="AO48" s="13" t="n">
        <v>0</v>
      </c>
      <c r="AP48" s="13" t="n">
        <v>50</v>
      </c>
      <c r="AQ48" s="6"/>
      <c r="AR48" s="6"/>
      <c r="AS48" s="13" t="n">
        <v>130</v>
      </c>
      <c r="AT48" s="13" t="n">
        <v>0</v>
      </c>
      <c r="AU48" s="13" t="n">
        <v>1</v>
      </c>
      <c r="AV48" s="13" t="n">
        <v>1</v>
      </c>
      <c r="AW48" s="13" t="n">
        <v>1709</v>
      </c>
      <c r="AX48" s="13" t="n">
        <v>1771.3</v>
      </c>
      <c r="AY48" s="13" t="n">
        <v>1410.8</v>
      </c>
      <c r="AZ48" s="13" t="n">
        <v>1410.8</v>
      </c>
      <c r="BA48" s="15" t="s">
        <v>156</v>
      </c>
      <c r="BB48" s="6"/>
      <c r="BC48" s="6"/>
      <c r="BD48" s="6"/>
      <c r="BE48" s="13" t="n">
        <v>0.19</v>
      </c>
      <c r="BF48" s="13" t="n">
        <v>0.02</v>
      </c>
      <c r="BG48" s="6"/>
      <c r="BH48" s="6"/>
      <c r="BI48" s="6"/>
      <c r="BJ48" s="6"/>
      <c r="BK48" s="6"/>
      <c r="BL48" s="6"/>
      <c r="BM48" s="13" t="n">
        <v>2.6</v>
      </c>
      <c r="BN48" s="13" t="n">
        <v>0</v>
      </c>
      <c r="BO48" s="6"/>
      <c r="BP48" s="6"/>
      <c r="BQ48" s="13" t="n">
        <v>89</v>
      </c>
      <c r="BR48" s="13" t="n">
        <v>11</v>
      </c>
    </row>
    <row r="49" customFormat="false" ht="46.5" hidden="false" customHeight="false" outlineLevel="0" collapsed="false">
      <c r="A49" s="16" t="s">
        <v>70</v>
      </c>
      <c r="B49" s="16" t="s">
        <v>71</v>
      </c>
      <c r="C49" s="11" t="s">
        <v>174</v>
      </c>
      <c r="D49" s="11" t="s">
        <v>150</v>
      </c>
      <c r="E49" s="11" t="s">
        <v>151</v>
      </c>
      <c r="F49" s="11" t="s">
        <v>152</v>
      </c>
      <c r="G49" s="11" t="s">
        <v>180</v>
      </c>
      <c r="H49" s="11" t="s">
        <v>83</v>
      </c>
      <c r="I49" s="11" t="s">
        <v>154</v>
      </c>
      <c r="J49" s="13" t="n">
        <v>0.16</v>
      </c>
      <c r="K49" s="11" t="s">
        <v>155</v>
      </c>
      <c r="L49" s="13" t="n">
        <v>3.2</v>
      </c>
      <c r="M49" s="13" t="n">
        <f aca="false">L49/'Concentration Factors'!$H$4</f>
        <v>0.352</v>
      </c>
      <c r="N49" s="13" t="n">
        <f aca="false">1000*1000*M49/'Concentration Factors'!$D$23</f>
        <v>11733.3333333333</v>
      </c>
      <c r="P49" s="13"/>
      <c r="Q49" s="13" t="n">
        <v>80000</v>
      </c>
      <c r="R49" s="6"/>
      <c r="S49" s="6"/>
      <c r="T49" s="13" t="n">
        <v>0.5</v>
      </c>
      <c r="U49" s="13" t="n">
        <v>0.02</v>
      </c>
      <c r="V49" s="13" t="n">
        <v>2</v>
      </c>
      <c r="W49" s="13" t="n">
        <v>15004</v>
      </c>
      <c r="X49" s="13" t="n">
        <v>0</v>
      </c>
      <c r="Y49" s="13" t="n">
        <v>2</v>
      </c>
      <c r="Z49" s="13" t="n">
        <v>2</v>
      </c>
      <c r="AA49" s="13" t="n">
        <v>15002</v>
      </c>
      <c r="AB49" s="13" t="n">
        <v>0</v>
      </c>
      <c r="AC49" s="13" t="n">
        <v>15006</v>
      </c>
      <c r="AD49" s="6"/>
      <c r="AE49" s="6"/>
      <c r="AF49" s="6"/>
      <c r="AG49" s="6"/>
      <c r="AH49" s="6"/>
      <c r="AI49" s="6"/>
      <c r="AJ49" s="6"/>
      <c r="AK49" s="13" t="n">
        <v>1</v>
      </c>
      <c r="AL49" s="6"/>
      <c r="AM49" s="6"/>
      <c r="AN49" s="13" t="n">
        <v>3.2</v>
      </c>
      <c r="AO49" s="13" t="n">
        <v>0</v>
      </c>
      <c r="AP49" s="13" t="n">
        <v>50</v>
      </c>
      <c r="AQ49" s="6"/>
      <c r="AR49" s="6"/>
      <c r="AS49" s="13" t="n">
        <v>100</v>
      </c>
      <c r="AT49" s="13" t="n">
        <v>0</v>
      </c>
      <c r="AU49" s="13" t="n">
        <v>1</v>
      </c>
      <c r="AV49" s="13" t="n">
        <v>1</v>
      </c>
      <c r="AW49" s="13" t="n">
        <v>1973</v>
      </c>
      <c r="AX49" s="13" t="n">
        <v>6169.5</v>
      </c>
      <c r="AY49" s="13" t="n">
        <v>1389.2</v>
      </c>
      <c r="AZ49" s="13" t="n">
        <v>1389.9</v>
      </c>
      <c r="BA49" s="15" t="s">
        <v>156</v>
      </c>
      <c r="BB49" s="6"/>
      <c r="BC49" s="6"/>
      <c r="BD49" s="6"/>
      <c r="BE49" s="13" t="n">
        <v>0.3</v>
      </c>
      <c r="BF49" s="13" t="n">
        <v>0.07</v>
      </c>
      <c r="BG49" s="6"/>
      <c r="BH49" s="6"/>
      <c r="BI49" s="6"/>
      <c r="BJ49" s="6"/>
      <c r="BK49" s="6"/>
      <c r="BL49" s="6"/>
      <c r="BM49" s="13" t="n">
        <v>2.1</v>
      </c>
      <c r="BN49" s="13" t="n">
        <v>0</v>
      </c>
      <c r="BO49" s="6"/>
      <c r="BP49" s="6"/>
      <c r="BQ49" s="13" t="n">
        <v>76</v>
      </c>
      <c r="BR49" s="13" t="n">
        <v>24</v>
      </c>
    </row>
    <row r="50" customFormat="false" ht="46.5" hidden="false" customHeight="false" outlineLevel="0" collapsed="false">
      <c r="A50" s="16" t="s">
        <v>70</v>
      </c>
      <c r="B50" s="16" t="s">
        <v>71</v>
      </c>
      <c r="C50" s="11" t="s">
        <v>175</v>
      </c>
      <c r="D50" s="11" t="s">
        <v>150</v>
      </c>
      <c r="E50" s="11" t="s">
        <v>151</v>
      </c>
      <c r="F50" s="11" t="s">
        <v>152</v>
      </c>
      <c r="G50" s="11" t="s">
        <v>180</v>
      </c>
      <c r="H50" s="11" t="s">
        <v>83</v>
      </c>
      <c r="I50" s="11" t="s">
        <v>154</v>
      </c>
      <c r="J50" s="13" t="n">
        <v>0.1</v>
      </c>
      <c r="K50" s="11" t="s">
        <v>155</v>
      </c>
      <c r="L50" s="13" t="n">
        <v>2</v>
      </c>
      <c r="M50" s="13" t="n">
        <f aca="false">L50/'Concentration Factors'!$H$4</f>
        <v>0.22</v>
      </c>
      <c r="N50" s="13" t="n">
        <f aca="false">1000*1000*M50/'Concentration Factors'!$D$23</f>
        <v>7333.33333333333</v>
      </c>
      <c r="O50" s="13"/>
      <c r="P50" s="13"/>
      <c r="Q50" s="13" t="n">
        <v>13666.6666666667</v>
      </c>
      <c r="R50" s="6"/>
      <c r="S50" s="6"/>
      <c r="T50" s="13" t="n">
        <v>0.45</v>
      </c>
      <c r="U50" s="13" t="n">
        <v>0</v>
      </c>
      <c r="V50" s="13" t="n">
        <v>1</v>
      </c>
      <c r="W50" s="13" t="n">
        <v>12377</v>
      </c>
      <c r="X50" s="13" t="n">
        <v>1</v>
      </c>
      <c r="Y50" s="13" t="n">
        <v>0</v>
      </c>
      <c r="Z50" s="13" t="n">
        <v>2</v>
      </c>
      <c r="AA50" s="13" t="n">
        <v>12375</v>
      </c>
      <c r="AB50" s="13" t="n">
        <v>0.095</v>
      </c>
      <c r="AC50" s="13" t="n">
        <v>12378</v>
      </c>
      <c r="AD50" s="6"/>
      <c r="AE50" s="6"/>
      <c r="AF50" s="6"/>
      <c r="AG50" s="6"/>
      <c r="AH50" s="6"/>
      <c r="AI50" s="6"/>
      <c r="AJ50" s="6"/>
      <c r="AK50" s="13" t="n">
        <v>0.3</v>
      </c>
      <c r="AL50" s="6"/>
      <c r="AM50" s="6"/>
      <c r="AN50" s="13" t="n">
        <v>1.2</v>
      </c>
      <c r="AO50" s="13" t="n">
        <v>0</v>
      </c>
      <c r="AP50" s="13" t="n">
        <v>25</v>
      </c>
      <c r="AQ50" s="6"/>
      <c r="AR50" s="6"/>
      <c r="AS50" s="13" t="n">
        <v>75</v>
      </c>
      <c r="AT50" s="13" t="n">
        <v>0</v>
      </c>
      <c r="AU50" s="13" t="n">
        <v>1</v>
      </c>
      <c r="AV50" s="13" t="n">
        <v>1</v>
      </c>
      <c r="AW50" s="13" t="n">
        <v>1973</v>
      </c>
      <c r="AX50" s="13" t="n">
        <v>4729.1</v>
      </c>
      <c r="AY50" s="13" t="n">
        <v>1489.6</v>
      </c>
      <c r="AZ50" s="13" t="n">
        <v>1489.8</v>
      </c>
      <c r="BA50" s="15" t="s">
        <v>156</v>
      </c>
      <c r="BB50" s="6"/>
      <c r="BC50" s="6"/>
      <c r="BD50" s="6"/>
      <c r="BE50" s="13" t="n">
        <v>0.24</v>
      </c>
      <c r="BF50" s="13" t="n">
        <v>0.03</v>
      </c>
      <c r="BG50" s="6"/>
      <c r="BH50" s="6"/>
      <c r="BI50" s="6"/>
      <c r="BJ50" s="6"/>
      <c r="BK50" s="6"/>
      <c r="BL50" s="6"/>
      <c r="BM50" s="13" t="n">
        <v>0.75</v>
      </c>
      <c r="BN50" s="13" t="n">
        <v>0</v>
      </c>
      <c r="BO50" s="6"/>
      <c r="BP50" s="6"/>
      <c r="BQ50" s="13" t="n">
        <v>49</v>
      </c>
      <c r="BR50" s="13" t="n">
        <v>1</v>
      </c>
    </row>
    <row r="51" customFormat="false" ht="46.5" hidden="false" customHeight="false" outlineLevel="0" collapsed="false">
      <c r="A51" s="16" t="s">
        <v>70</v>
      </c>
      <c r="B51" s="16" t="s">
        <v>71</v>
      </c>
      <c r="C51" s="11" t="s">
        <v>176</v>
      </c>
      <c r="D51" s="11" t="s">
        <v>150</v>
      </c>
      <c r="E51" s="11" t="s">
        <v>151</v>
      </c>
      <c r="F51" s="11" t="s">
        <v>152</v>
      </c>
      <c r="G51" s="11" t="s">
        <v>180</v>
      </c>
      <c r="H51" s="11" t="s">
        <v>83</v>
      </c>
      <c r="I51" s="11" t="s">
        <v>154</v>
      </c>
      <c r="J51" s="13" t="n">
        <v>1.2</v>
      </c>
      <c r="K51" s="11" t="s">
        <v>155</v>
      </c>
      <c r="L51" s="13" t="n">
        <v>24</v>
      </c>
      <c r="M51" s="13" t="n">
        <f aca="false">L51/'Concentration Factors'!$H$4</f>
        <v>2.64</v>
      </c>
      <c r="N51" s="13" t="n">
        <f aca="false">1000*1000*M51/'Concentration Factors'!$D$23</f>
        <v>88000</v>
      </c>
      <c r="O51" s="13"/>
      <c r="P51" s="13"/>
      <c r="Q51" s="13" t="n">
        <v>215666.666666667</v>
      </c>
      <c r="R51" s="6"/>
      <c r="S51" s="6"/>
      <c r="T51" s="13" t="n">
        <v>1.9</v>
      </c>
      <c r="U51" s="13" t="n">
        <v>0.7</v>
      </c>
      <c r="V51" s="13" t="n">
        <v>16</v>
      </c>
      <c r="W51" s="13" t="n">
        <v>15472</v>
      </c>
      <c r="X51" s="13" t="n">
        <v>5</v>
      </c>
      <c r="Y51" s="13" t="n">
        <v>11</v>
      </c>
      <c r="Z51" s="13" t="n">
        <v>4</v>
      </c>
      <c r="AA51" s="13" t="n">
        <v>15468</v>
      </c>
      <c r="AB51" s="13" t="n">
        <v>0.38</v>
      </c>
      <c r="AC51" s="13" t="n">
        <v>15488</v>
      </c>
      <c r="AD51" s="6"/>
      <c r="AE51" s="6"/>
      <c r="AF51" s="6"/>
      <c r="AG51" s="6"/>
      <c r="AH51" s="6"/>
      <c r="AI51" s="6"/>
      <c r="AJ51" s="6"/>
      <c r="AK51" s="13" t="n">
        <v>1.8</v>
      </c>
      <c r="AL51" s="6"/>
      <c r="AM51" s="6"/>
      <c r="AN51" s="13" t="n">
        <v>3.3</v>
      </c>
      <c r="AO51" s="13" t="n">
        <v>0.3</v>
      </c>
      <c r="AP51" s="13" t="n">
        <v>64</v>
      </c>
      <c r="AQ51" s="6"/>
      <c r="AR51" s="6"/>
      <c r="AS51" s="13" t="n">
        <v>83</v>
      </c>
      <c r="AT51" s="13" t="n">
        <v>45</v>
      </c>
      <c r="AU51" s="13" t="n">
        <v>1</v>
      </c>
      <c r="AV51" s="13" t="n">
        <v>1</v>
      </c>
      <c r="AW51" s="13" t="n">
        <v>1973</v>
      </c>
      <c r="AX51" s="13" t="n">
        <v>5589.3</v>
      </c>
      <c r="AY51" s="13" t="n">
        <v>1435.4</v>
      </c>
      <c r="AZ51" s="13" t="n">
        <v>1439.7</v>
      </c>
      <c r="BA51" s="15" t="s">
        <v>156</v>
      </c>
      <c r="BB51" s="6"/>
      <c r="BC51" s="6"/>
      <c r="BD51" s="6"/>
      <c r="BE51" s="13" t="n">
        <v>1.55</v>
      </c>
      <c r="BF51" s="13" t="n">
        <v>0.94</v>
      </c>
      <c r="BG51" s="6"/>
      <c r="BH51" s="6"/>
      <c r="BI51" s="6"/>
      <c r="BJ51" s="6"/>
      <c r="BK51" s="6"/>
      <c r="BL51" s="6"/>
      <c r="BM51" s="13" t="n">
        <v>2.5</v>
      </c>
      <c r="BN51" s="13" t="n">
        <v>1</v>
      </c>
      <c r="BO51" s="6"/>
      <c r="BP51" s="6"/>
      <c r="BQ51" s="13" t="n">
        <v>74</v>
      </c>
      <c r="BR51" s="13" t="n">
        <v>54</v>
      </c>
    </row>
    <row r="52" customFormat="false" ht="46.5" hidden="false" customHeight="false" outlineLevel="0" collapsed="false">
      <c r="A52" s="6" t="s">
        <v>76</v>
      </c>
      <c r="B52" s="6" t="s">
        <v>77</v>
      </c>
      <c r="C52" s="11" t="s">
        <v>177</v>
      </c>
      <c r="D52" s="11" t="s">
        <v>150</v>
      </c>
      <c r="E52" s="11" t="s">
        <v>151</v>
      </c>
      <c r="F52" s="11" t="s">
        <v>152</v>
      </c>
      <c r="G52" s="11" t="s">
        <v>180</v>
      </c>
      <c r="H52" s="11" t="s">
        <v>83</v>
      </c>
      <c r="I52" s="11" t="s">
        <v>154</v>
      </c>
      <c r="J52" s="13" t="n">
        <v>0</v>
      </c>
      <c r="K52" s="11" t="s">
        <v>155</v>
      </c>
      <c r="L52" s="13" t="n">
        <v>0</v>
      </c>
      <c r="M52" s="13" t="n">
        <f aca="false">L52/'Concentration Factors'!$H$4</f>
        <v>0</v>
      </c>
      <c r="N52" s="13" t="n">
        <f aca="false">1000*1000*M52/'Concentration Factors'!$D$23</f>
        <v>0</v>
      </c>
      <c r="O52" s="17"/>
      <c r="P52" s="17"/>
      <c r="Q52" s="0" t="n">
        <v>13000</v>
      </c>
      <c r="R52" s="6"/>
      <c r="S52" s="6"/>
      <c r="T52" s="13" t="n">
        <v>0.28</v>
      </c>
      <c r="U52" s="13" t="n">
        <v>0</v>
      </c>
      <c r="V52" s="13" t="n">
        <v>0</v>
      </c>
      <c r="W52" s="13" t="n">
        <v>12540</v>
      </c>
      <c r="X52" s="13" t="n">
        <v>0</v>
      </c>
      <c r="Y52" s="13" t="n">
        <v>0</v>
      </c>
      <c r="Z52" s="13" t="n">
        <v>0</v>
      </c>
      <c r="AA52" s="13" t="n">
        <v>12540</v>
      </c>
      <c r="AB52" s="13" t="n">
        <v>0</v>
      </c>
      <c r="AC52" s="13" t="n">
        <v>12540</v>
      </c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13" t="n">
        <v>1</v>
      </c>
      <c r="AV52" s="13" t="n">
        <v>1</v>
      </c>
      <c r="AW52" s="13" t="n">
        <v>1906</v>
      </c>
      <c r="AX52" s="13" t="n">
        <v>0</v>
      </c>
      <c r="AY52" s="13" t="n">
        <v>1428.5</v>
      </c>
      <c r="AZ52" s="13" t="n">
        <v>1428.5</v>
      </c>
      <c r="BA52" s="15" t="s">
        <v>156</v>
      </c>
      <c r="BB52" s="6"/>
      <c r="BC52" s="6"/>
      <c r="BD52" s="6"/>
      <c r="BE52" s="13" t="n">
        <v>0.13</v>
      </c>
      <c r="BF52" s="13" t="n">
        <v>0</v>
      </c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</row>
    <row r="53" customFormat="false" ht="46.5" hidden="false" customHeight="false" outlineLevel="0" collapsed="false">
      <c r="A53" s="6" t="s">
        <v>76</v>
      </c>
      <c r="B53" s="6" t="s">
        <v>77</v>
      </c>
      <c r="C53" s="11" t="s">
        <v>178</v>
      </c>
      <c r="D53" s="11" t="s">
        <v>150</v>
      </c>
      <c r="E53" s="11" t="s">
        <v>151</v>
      </c>
      <c r="F53" s="11" t="s">
        <v>152</v>
      </c>
      <c r="G53" s="11" t="s">
        <v>180</v>
      </c>
      <c r="H53" s="11" t="s">
        <v>83</v>
      </c>
      <c r="I53" s="11" t="s">
        <v>154</v>
      </c>
      <c r="J53" s="13" t="n">
        <v>0.17</v>
      </c>
      <c r="K53" s="11" t="s">
        <v>155</v>
      </c>
      <c r="L53" s="13" t="n">
        <v>3.4</v>
      </c>
      <c r="M53" s="13" t="n">
        <f aca="false">L53/'Concentration Factors'!$H$4</f>
        <v>0.374</v>
      </c>
      <c r="N53" s="13" t="n">
        <f aca="false">1000*1000*M53/'Concentration Factors'!$D$23</f>
        <v>12466.6666666667</v>
      </c>
      <c r="O53" s="13"/>
      <c r="P53" s="13"/>
      <c r="Q53" s="13" t="n">
        <v>5333.33333333333</v>
      </c>
      <c r="R53" s="6"/>
      <c r="S53" s="6"/>
      <c r="T53" s="13" t="n">
        <v>0.54</v>
      </c>
      <c r="U53" s="13" t="n">
        <v>0.03</v>
      </c>
      <c r="V53" s="13" t="n">
        <v>2</v>
      </c>
      <c r="W53" s="13" t="n">
        <v>13845</v>
      </c>
      <c r="X53" s="13" t="n">
        <v>0</v>
      </c>
      <c r="Y53" s="13" t="n">
        <v>2</v>
      </c>
      <c r="Z53" s="13" t="n">
        <v>1</v>
      </c>
      <c r="AA53" s="13" t="n">
        <v>13844</v>
      </c>
      <c r="AB53" s="13" t="n">
        <v>0</v>
      </c>
      <c r="AC53" s="13" t="n">
        <v>13847</v>
      </c>
      <c r="AD53" s="6"/>
      <c r="AE53" s="6"/>
      <c r="AF53" s="6"/>
      <c r="AG53" s="6"/>
      <c r="AH53" s="6"/>
      <c r="AI53" s="6"/>
      <c r="AJ53" s="6"/>
      <c r="AK53" s="13" t="n">
        <v>2</v>
      </c>
      <c r="AL53" s="6"/>
      <c r="AM53" s="6"/>
      <c r="AN53" s="13" t="n">
        <v>7.6</v>
      </c>
      <c r="AO53" s="13" t="n">
        <v>0</v>
      </c>
      <c r="AP53" s="13" t="n">
        <v>70</v>
      </c>
      <c r="AQ53" s="6"/>
      <c r="AR53" s="6"/>
      <c r="AS53" s="13" t="n">
        <v>130</v>
      </c>
      <c r="AT53" s="13" t="n">
        <v>0</v>
      </c>
      <c r="AU53" s="13" t="n">
        <v>1</v>
      </c>
      <c r="AV53" s="13" t="n">
        <v>1</v>
      </c>
      <c r="AW53" s="13" t="n">
        <v>1906</v>
      </c>
      <c r="AX53" s="13" t="n">
        <v>5990.6</v>
      </c>
      <c r="AY53" s="13" t="n">
        <v>1408.2</v>
      </c>
      <c r="AZ53" s="13" t="n">
        <v>1408.8</v>
      </c>
      <c r="BA53" s="15" t="s">
        <v>156</v>
      </c>
      <c r="BB53" s="6"/>
      <c r="BC53" s="6"/>
      <c r="BD53" s="6"/>
      <c r="BE53" s="13" t="n">
        <v>0.33</v>
      </c>
      <c r="BF53" s="13" t="n">
        <v>0.07</v>
      </c>
      <c r="BG53" s="6"/>
      <c r="BH53" s="6"/>
      <c r="BI53" s="6"/>
      <c r="BJ53" s="6"/>
      <c r="BK53" s="6"/>
      <c r="BL53" s="6"/>
      <c r="BM53" s="13" t="n">
        <v>4.7</v>
      </c>
      <c r="BN53" s="13" t="n">
        <v>0</v>
      </c>
      <c r="BO53" s="6"/>
      <c r="BP53" s="6"/>
      <c r="BQ53" s="13" t="n">
        <v>96</v>
      </c>
      <c r="BR53" s="13" t="n">
        <v>37</v>
      </c>
    </row>
    <row r="54" customFormat="false" ht="46.5" hidden="false" customHeight="false" outlineLevel="0" collapsed="false">
      <c r="A54" s="6" t="s">
        <v>76</v>
      </c>
      <c r="B54" s="6" t="s">
        <v>77</v>
      </c>
      <c r="C54" s="11" t="s">
        <v>179</v>
      </c>
      <c r="D54" s="11" t="s">
        <v>150</v>
      </c>
      <c r="E54" s="11" t="s">
        <v>151</v>
      </c>
      <c r="F54" s="11" t="s">
        <v>152</v>
      </c>
      <c r="G54" s="11" t="s">
        <v>180</v>
      </c>
      <c r="H54" s="11" t="s">
        <v>83</v>
      </c>
      <c r="I54" s="11" t="s">
        <v>154</v>
      </c>
      <c r="J54" s="13" t="n">
        <v>0.15</v>
      </c>
      <c r="K54" s="11" t="s">
        <v>155</v>
      </c>
      <c r="L54" s="13" t="n">
        <v>3</v>
      </c>
      <c r="M54" s="13" t="n">
        <f aca="false">L54/'Concentration Factors'!$H$4</f>
        <v>0.33</v>
      </c>
      <c r="N54" s="13" t="n">
        <f aca="false">1000*1000*M54/'Concentration Factors'!$D$23</f>
        <v>11000</v>
      </c>
      <c r="O54" s="13"/>
      <c r="P54" s="13"/>
      <c r="Q54" s="13" t="n">
        <v>9000</v>
      </c>
      <c r="R54" s="6"/>
      <c r="S54" s="6"/>
      <c r="T54" s="13" t="n">
        <v>0.49</v>
      </c>
      <c r="U54" s="13" t="n">
        <v>0.02</v>
      </c>
      <c r="V54" s="13" t="n">
        <v>2</v>
      </c>
      <c r="W54" s="13" t="n">
        <v>15449</v>
      </c>
      <c r="X54" s="13" t="n">
        <v>1</v>
      </c>
      <c r="Y54" s="13" t="n">
        <v>1</v>
      </c>
      <c r="Z54" s="13" t="n">
        <v>2</v>
      </c>
      <c r="AA54" s="13" t="n">
        <v>15447</v>
      </c>
      <c r="AB54" s="13" t="n">
        <v>0.0761</v>
      </c>
      <c r="AC54" s="13" t="n">
        <v>15451</v>
      </c>
      <c r="AD54" s="6"/>
      <c r="AE54" s="6"/>
      <c r="AF54" s="6"/>
      <c r="AG54" s="6"/>
      <c r="AH54" s="6"/>
      <c r="AI54" s="6"/>
      <c r="AJ54" s="6"/>
      <c r="AK54" s="13" t="n">
        <v>0.7</v>
      </c>
      <c r="AL54" s="6"/>
      <c r="AM54" s="6"/>
      <c r="AN54" s="13" t="n">
        <v>2</v>
      </c>
      <c r="AO54" s="13" t="n">
        <v>0</v>
      </c>
      <c r="AP54" s="13" t="n">
        <v>40</v>
      </c>
      <c r="AQ54" s="6"/>
      <c r="AR54" s="6"/>
      <c r="AS54" s="13" t="n">
        <v>87</v>
      </c>
      <c r="AT54" s="13" t="n">
        <v>0</v>
      </c>
      <c r="AU54" s="13" t="n">
        <v>1</v>
      </c>
      <c r="AV54" s="13" t="n">
        <v>1</v>
      </c>
      <c r="AW54" s="13" t="n">
        <v>1906</v>
      </c>
      <c r="AX54" s="13" t="n">
        <v>6057.5</v>
      </c>
      <c r="AY54" s="13" t="n">
        <v>1435.2</v>
      </c>
      <c r="AZ54" s="13" t="n">
        <v>1435.8</v>
      </c>
      <c r="BA54" s="15" t="s">
        <v>156</v>
      </c>
      <c r="BB54" s="6"/>
      <c r="BC54" s="6"/>
      <c r="BD54" s="6"/>
      <c r="BE54" s="13" t="n">
        <v>0.29</v>
      </c>
      <c r="BF54" s="13" t="n">
        <v>0.07</v>
      </c>
      <c r="BG54" s="6"/>
      <c r="BH54" s="6"/>
      <c r="BI54" s="6"/>
      <c r="BJ54" s="6"/>
      <c r="BK54" s="6"/>
      <c r="BL54" s="6"/>
      <c r="BM54" s="13" t="n">
        <v>1.3</v>
      </c>
      <c r="BN54" s="13" t="n">
        <v>0</v>
      </c>
      <c r="BO54" s="6"/>
      <c r="BP54" s="6"/>
      <c r="BQ54" s="13" t="n">
        <v>63</v>
      </c>
      <c r="BR54" s="13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6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M29" activeCellId="0" sqref="M29"/>
    </sheetView>
  </sheetViews>
  <sheetFormatPr defaultRowHeight="15" zeroHeight="false" outlineLevelRow="0" outlineLevelCol="0"/>
  <cols>
    <col collapsed="false" customWidth="true" hidden="false" outlineLevel="0" max="12" min="1" style="0" width="8.54"/>
    <col collapsed="false" customWidth="true" hidden="false" outlineLevel="0" max="13" min="13" style="0" width="19.85"/>
    <col collapsed="false" customWidth="true" hidden="false" outlineLevel="0" max="15" min="14" style="0" width="23.01"/>
    <col collapsed="false" customWidth="true" hidden="false" outlineLevel="0" max="1025" min="16" style="0" width="8.54"/>
  </cols>
  <sheetData>
    <row r="1" customFormat="false" ht="15.75" hidden="false" customHeight="false" outlineLevel="0" collapsed="false">
      <c r="A1" s="0" t="s">
        <v>82</v>
      </c>
    </row>
    <row r="2" customFormat="false" ht="28.3" hidden="false" customHeight="false" outlineLevel="0" collapsed="false">
      <c r="A2" s="5" t="s">
        <v>14</v>
      </c>
      <c r="B2" s="5" t="s">
        <v>15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  <c r="H2" s="11" t="s">
        <v>18</v>
      </c>
      <c r="I2" s="11" t="s">
        <v>89</v>
      </c>
      <c r="J2" s="11" t="s">
        <v>90</v>
      </c>
      <c r="K2" s="11" t="s">
        <v>91</v>
      </c>
      <c r="L2" s="11" t="s">
        <v>92</v>
      </c>
      <c r="M2" s="11" t="s">
        <v>93</v>
      </c>
      <c r="N2" s="11" t="s">
        <v>23</v>
      </c>
      <c r="O2" s="11"/>
      <c r="P2" s="11" t="s">
        <v>96</v>
      </c>
      <c r="Q2" s="11" t="s">
        <v>97</v>
      </c>
      <c r="R2" s="11" t="s">
        <v>98</v>
      </c>
      <c r="S2" s="11" t="s">
        <v>99</v>
      </c>
      <c r="T2" s="11" t="s">
        <v>100</v>
      </c>
      <c r="U2" s="11" t="s">
        <v>101</v>
      </c>
      <c r="V2" s="11" t="s">
        <v>102</v>
      </c>
      <c r="W2" s="11" t="s">
        <v>103</v>
      </c>
      <c r="X2" s="11" t="s">
        <v>104</v>
      </c>
      <c r="Y2" s="11" t="s">
        <v>105</v>
      </c>
      <c r="Z2" s="11" t="s">
        <v>106</v>
      </c>
      <c r="AA2" s="11" t="s">
        <v>107</v>
      </c>
      <c r="AB2" s="11" t="s">
        <v>108</v>
      </c>
      <c r="AC2" s="11" t="s">
        <v>109</v>
      </c>
      <c r="AD2" s="11" t="s">
        <v>110</v>
      </c>
      <c r="AE2" s="11" t="s">
        <v>111</v>
      </c>
      <c r="AF2" s="11" t="s">
        <v>112</v>
      </c>
      <c r="AG2" s="11" t="s">
        <v>113</v>
      </c>
      <c r="AH2" s="11" t="s">
        <v>114</v>
      </c>
      <c r="AI2" s="11" t="s">
        <v>115</v>
      </c>
      <c r="AJ2" s="11" t="s">
        <v>116</v>
      </c>
      <c r="AK2" s="11" t="s">
        <v>117</v>
      </c>
      <c r="AL2" s="11" t="s">
        <v>118</v>
      </c>
      <c r="AM2" s="11" t="s">
        <v>119</v>
      </c>
      <c r="AN2" s="11" t="s">
        <v>120</v>
      </c>
      <c r="AO2" s="11" t="s">
        <v>121</v>
      </c>
      <c r="AP2" s="11" t="s">
        <v>122</v>
      </c>
      <c r="AQ2" s="11" t="s">
        <v>123</v>
      </c>
      <c r="AR2" s="11" t="s">
        <v>124</v>
      </c>
      <c r="AS2" s="11" t="s">
        <v>125</v>
      </c>
      <c r="AT2" s="11" t="s">
        <v>126</v>
      </c>
      <c r="AU2" s="11" t="s">
        <v>127</v>
      </c>
      <c r="AV2" s="11" t="s">
        <v>128</v>
      </c>
      <c r="AW2" s="11" t="s">
        <v>129</v>
      </c>
      <c r="AX2" s="11" t="s">
        <v>130</v>
      </c>
      <c r="AY2" s="11" t="s">
        <v>131</v>
      </c>
      <c r="AZ2" s="11" t="s">
        <v>132</v>
      </c>
      <c r="BA2" s="11" t="s">
        <v>133</v>
      </c>
      <c r="BB2" s="11" t="s">
        <v>134</v>
      </c>
      <c r="BC2" s="11" t="s">
        <v>135</v>
      </c>
      <c r="BD2" s="11" t="s">
        <v>136</v>
      </c>
      <c r="BE2" s="11" t="s">
        <v>137</v>
      </c>
      <c r="BF2" s="11" t="s">
        <v>138</v>
      </c>
      <c r="BG2" s="11" t="s">
        <v>139</v>
      </c>
      <c r="BH2" s="11" t="s">
        <v>140</v>
      </c>
      <c r="BI2" s="11" t="s">
        <v>141</v>
      </c>
      <c r="BJ2" s="11" t="s">
        <v>142</v>
      </c>
      <c r="BK2" s="11" t="s">
        <v>143</v>
      </c>
      <c r="BL2" s="11" t="s">
        <v>144</v>
      </c>
      <c r="BM2" s="11" t="s">
        <v>145</v>
      </c>
      <c r="BN2" s="11" t="s">
        <v>146</v>
      </c>
      <c r="BO2" s="11" t="s">
        <v>147</v>
      </c>
      <c r="BP2" s="11" t="s">
        <v>148</v>
      </c>
    </row>
    <row r="3" customFormat="false" ht="46.5" hidden="false" customHeight="false" outlineLevel="0" collapsed="false">
      <c r="A3" s="6" t="s">
        <v>33</v>
      </c>
      <c r="B3" s="6" t="n">
        <v>69</v>
      </c>
      <c r="C3" s="11" t="s">
        <v>181</v>
      </c>
      <c r="D3" s="11" t="s">
        <v>150</v>
      </c>
      <c r="E3" s="11" t="s">
        <v>151</v>
      </c>
      <c r="F3" s="11" t="s">
        <v>152</v>
      </c>
      <c r="G3" s="11" t="s">
        <v>153</v>
      </c>
      <c r="H3" s="11" t="s">
        <v>82</v>
      </c>
      <c r="I3" s="11" t="s">
        <v>154</v>
      </c>
      <c r="J3" s="13" t="n">
        <v>0.63</v>
      </c>
      <c r="K3" s="11" t="s">
        <v>155</v>
      </c>
      <c r="L3" s="13" t="n">
        <v>12.6</v>
      </c>
      <c r="M3" s="13" t="n">
        <f aca="false">L3/'Concentration Factors'!$H$4</f>
        <v>1.386</v>
      </c>
      <c r="N3" s="14" t="n">
        <f aca="false">1000*1000*M3/'Concentration Factors'!$D$32</f>
        <v>1386</v>
      </c>
      <c r="O3" s="8" t="n">
        <v>3</v>
      </c>
      <c r="P3" s="6"/>
      <c r="Q3" s="6"/>
      <c r="R3" s="13" t="n">
        <v>1.23</v>
      </c>
      <c r="S3" s="13" t="n">
        <v>0.27</v>
      </c>
      <c r="T3" s="13" t="n">
        <v>7</v>
      </c>
      <c r="U3" s="13" t="n">
        <v>13048</v>
      </c>
      <c r="V3" s="13" t="n">
        <v>2</v>
      </c>
      <c r="W3" s="13" t="n">
        <v>2</v>
      </c>
      <c r="X3" s="13" t="n">
        <v>5</v>
      </c>
      <c r="Y3" s="13" t="n">
        <v>13046</v>
      </c>
      <c r="Z3" s="13" t="n">
        <v>0.18</v>
      </c>
      <c r="AA3" s="13" t="n">
        <v>13055</v>
      </c>
      <c r="AB3" s="6"/>
      <c r="AC3" s="6"/>
      <c r="AD3" s="6"/>
      <c r="AE3" s="6"/>
      <c r="AF3" s="6"/>
      <c r="AG3" s="6"/>
      <c r="AH3" s="6"/>
      <c r="AI3" s="13" t="n">
        <v>0.6</v>
      </c>
      <c r="AJ3" s="6"/>
      <c r="AK3" s="6"/>
      <c r="AL3" s="13" t="n">
        <v>1.3</v>
      </c>
      <c r="AM3" s="13" t="n">
        <v>0</v>
      </c>
      <c r="AN3" s="13" t="n">
        <v>36</v>
      </c>
      <c r="AO3" s="6"/>
      <c r="AP3" s="6"/>
      <c r="AQ3" s="13" t="n">
        <v>66</v>
      </c>
      <c r="AR3" s="13" t="n">
        <v>7</v>
      </c>
      <c r="AS3" s="13" t="n">
        <v>1</v>
      </c>
      <c r="AT3" s="13" t="n">
        <v>1</v>
      </c>
      <c r="AU3" s="13" t="n">
        <v>2111</v>
      </c>
      <c r="AV3" s="13" t="n">
        <v>2740.2</v>
      </c>
      <c r="AW3" s="13" t="n">
        <v>1723.5</v>
      </c>
      <c r="AX3" s="13" t="n">
        <v>1724.1</v>
      </c>
      <c r="AY3" s="15" t="s">
        <v>156</v>
      </c>
      <c r="AZ3" s="6"/>
      <c r="BA3" s="6"/>
      <c r="BB3" s="6"/>
      <c r="BC3" s="13" t="n">
        <v>0.9</v>
      </c>
      <c r="BD3" s="13" t="n">
        <v>0.42</v>
      </c>
      <c r="BE3" s="6"/>
      <c r="BF3" s="6"/>
      <c r="BG3" s="6"/>
      <c r="BH3" s="6"/>
      <c r="BI3" s="6"/>
      <c r="BJ3" s="6"/>
      <c r="BK3" s="13" t="n">
        <v>0.94</v>
      </c>
      <c r="BL3" s="13" t="n">
        <v>0.21</v>
      </c>
      <c r="BM3" s="6"/>
      <c r="BN3" s="6"/>
      <c r="BO3" s="13" t="n">
        <v>51</v>
      </c>
      <c r="BP3" s="13" t="n">
        <v>22</v>
      </c>
    </row>
    <row r="4" customFormat="false" ht="46.5" hidden="false" customHeight="false" outlineLevel="0" collapsed="false">
      <c r="A4" s="6" t="s">
        <v>33</v>
      </c>
      <c r="B4" s="6" t="n">
        <v>69</v>
      </c>
      <c r="C4" s="11" t="s">
        <v>182</v>
      </c>
      <c r="D4" s="11" t="s">
        <v>150</v>
      </c>
      <c r="E4" s="11" t="s">
        <v>151</v>
      </c>
      <c r="F4" s="11" t="s">
        <v>152</v>
      </c>
      <c r="G4" s="11" t="s">
        <v>153</v>
      </c>
      <c r="H4" s="11" t="s">
        <v>82</v>
      </c>
      <c r="I4" s="11" t="s">
        <v>154</v>
      </c>
      <c r="J4" s="13" t="n">
        <v>0.08</v>
      </c>
      <c r="K4" s="11" t="s">
        <v>155</v>
      </c>
      <c r="L4" s="13" t="n">
        <v>1.6</v>
      </c>
      <c r="M4" s="13" t="n">
        <f aca="false">L4/'Concentration Factors'!$H$4</f>
        <v>0.176</v>
      </c>
      <c r="N4" s="14" t="n">
        <f aca="false">1000*1000*M4/'Concentration Factors'!$D$32</f>
        <v>176</v>
      </c>
      <c r="O4" s="8" t="n">
        <v>0</v>
      </c>
      <c r="P4" s="6"/>
      <c r="Q4" s="6"/>
      <c r="R4" s="13" t="n">
        <v>0.38</v>
      </c>
      <c r="S4" s="13" t="n">
        <v>0</v>
      </c>
      <c r="T4" s="13" t="n">
        <v>1</v>
      </c>
      <c r="U4" s="13" t="n">
        <v>14884</v>
      </c>
      <c r="V4" s="13" t="n">
        <v>1</v>
      </c>
      <c r="W4" s="13" t="n">
        <v>0</v>
      </c>
      <c r="X4" s="13" t="n">
        <v>0</v>
      </c>
      <c r="Y4" s="13" t="n">
        <v>14884</v>
      </c>
      <c r="Z4" s="13" t="n">
        <v>0.079</v>
      </c>
      <c r="AA4" s="13" t="n">
        <v>14885</v>
      </c>
      <c r="AB4" s="6"/>
      <c r="AC4" s="6"/>
      <c r="AD4" s="6"/>
      <c r="AE4" s="6"/>
      <c r="AF4" s="6"/>
      <c r="AG4" s="6"/>
      <c r="AH4" s="6"/>
      <c r="AI4" s="13" t="n">
        <v>1</v>
      </c>
      <c r="AJ4" s="6"/>
      <c r="AK4" s="6"/>
      <c r="AL4" s="13" t="n">
        <v>4.3</v>
      </c>
      <c r="AM4" s="13" t="n">
        <v>0</v>
      </c>
      <c r="AN4" s="13" t="n">
        <v>50</v>
      </c>
      <c r="AO4" s="6"/>
      <c r="AP4" s="6"/>
      <c r="AQ4" s="13" t="n">
        <v>130</v>
      </c>
      <c r="AR4" s="13" t="n">
        <v>0</v>
      </c>
      <c r="AS4" s="13" t="n">
        <v>1</v>
      </c>
      <c r="AT4" s="13" t="n">
        <v>1</v>
      </c>
      <c r="AU4" s="13" t="n">
        <v>2111</v>
      </c>
      <c r="AV4" s="13" t="n">
        <v>2851.1</v>
      </c>
      <c r="AW4" s="13" t="n">
        <v>1802.1</v>
      </c>
      <c r="AX4" s="13" t="n">
        <v>1802.2</v>
      </c>
      <c r="AY4" s="15" t="s">
        <v>156</v>
      </c>
      <c r="AZ4" s="6"/>
      <c r="BA4" s="6"/>
      <c r="BB4" s="6"/>
      <c r="BC4" s="13" t="n">
        <v>0.2</v>
      </c>
      <c r="BD4" s="13" t="n">
        <v>0.02</v>
      </c>
      <c r="BE4" s="6"/>
      <c r="BF4" s="6"/>
      <c r="BG4" s="6"/>
      <c r="BH4" s="6"/>
      <c r="BI4" s="6"/>
      <c r="BJ4" s="6"/>
      <c r="BK4" s="13" t="n">
        <v>2.6</v>
      </c>
      <c r="BL4" s="13" t="n">
        <v>0</v>
      </c>
      <c r="BM4" s="6"/>
      <c r="BN4" s="6"/>
      <c r="BO4" s="13" t="n">
        <v>89</v>
      </c>
      <c r="BP4" s="13" t="n">
        <v>11</v>
      </c>
    </row>
    <row r="5" customFormat="false" ht="46.5" hidden="false" customHeight="false" outlineLevel="0" collapsed="false">
      <c r="A5" s="6" t="s">
        <v>33</v>
      </c>
      <c r="B5" s="6" t="n">
        <v>69</v>
      </c>
      <c r="C5" s="11" t="s">
        <v>183</v>
      </c>
      <c r="D5" s="11" t="s">
        <v>150</v>
      </c>
      <c r="E5" s="11" t="s">
        <v>151</v>
      </c>
      <c r="F5" s="11" t="s">
        <v>152</v>
      </c>
      <c r="G5" s="11" t="s">
        <v>153</v>
      </c>
      <c r="H5" s="11" t="s">
        <v>82</v>
      </c>
      <c r="I5" s="11" t="s">
        <v>154</v>
      </c>
      <c r="J5" s="13" t="n">
        <v>0.45</v>
      </c>
      <c r="K5" s="11" t="s">
        <v>155</v>
      </c>
      <c r="L5" s="13" t="n">
        <v>9</v>
      </c>
      <c r="M5" s="13" t="n">
        <f aca="false">L5/'Concentration Factors'!$H$4</f>
        <v>0.99</v>
      </c>
      <c r="N5" s="14" t="n">
        <f aca="false">1000*1000*M5/'Concentration Factors'!$D$32</f>
        <v>990</v>
      </c>
      <c r="O5" s="8" t="n">
        <v>22</v>
      </c>
      <c r="P5" s="6"/>
      <c r="Q5" s="6"/>
      <c r="R5" s="13" t="n">
        <v>0.98</v>
      </c>
      <c r="S5" s="13" t="n">
        <v>0.16</v>
      </c>
      <c r="T5" s="13" t="n">
        <v>5</v>
      </c>
      <c r="U5" s="13" t="n">
        <v>13089</v>
      </c>
      <c r="V5" s="13" t="n">
        <v>2</v>
      </c>
      <c r="W5" s="13" t="n">
        <v>5</v>
      </c>
      <c r="X5" s="13" t="n">
        <v>3</v>
      </c>
      <c r="Y5" s="13" t="n">
        <v>13084</v>
      </c>
      <c r="Z5" s="13" t="n">
        <v>0.18</v>
      </c>
      <c r="AA5" s="13" t="n">
        <v>13094</v>
      </c>
      <c r="AB5" s="6"/>
      <c r="AC5" s="6"/>
      <c r="AD5" s="6"/>
      <c r="AE5" s="6"/>
      <c r="AF5" s="6"/>
      <c r="AG5" s="6"/>
      <c r="AH5" s="6"/>
      <c r="AI5" s="13" t="n">
        <v>1.4</v>
      </c>
      <c r="AJ5" s="6"/>
      <c r="AK5" s="6"/>
      <c r="AL5" s="13" t="n">
        <v>3.1</v>
      </c>
      <c r="AM5" s="13" t="n">
        <v>0</v>
      </c>
      <c r="AN5" s="13" t="n">
        <v>58</v>
      </c>
      <c r="AO5" s="6"/>
      <c r="AP5" s="6"/>
      <c r="AQ5" s="13" t="n">
        <v>87</v>
      </c>
      <c r="AR5" s="13" t="n">
        <v>29</v>
      </c>
      <c r="AS5" s="13" t="n">
        <v>1</v>
      </c>
      <c r="AT5" s="13" t="n">
        <v>1</v>
      </c>
      <c r="AU5" s="13" t="n">
        <v>2111</v>
      </c>
      <c r="AV5" s="13" t="n">
        <v>2719.5</v>
      </c>
      <c r="AW5" s="13" t="n">
        <v>1598.6</v>
      </c>
      <c r="AX5" s="13" t="n">
        <v>1599.1</v>
      </c>
      <c r="AY5" s="15" t="s">
        <v>156</v>
      </c>
      <c r="AZ5" s="6"/>
      <c r="BA5" s="6"/>
      <c r="BB5" s="6"/>
      <c r="BC5" s="13" t="n">
        <v>0.68</v>
      </c>
      <c r="BD5" s="13" t="n">
        <v>0.28</v>
      </c>
      <c r="BE5" s="6"/>
      <c r="BF5" s="6"/>
      <c r="BG5" s="6"/>
      <c r="BH5" s="6"/>
      <c r="BI5" s="6"/>
      <c r="BJ5" s="6"/>
      <c r="BK5" s="13" t="n">
        <v>2.2</v>
      </c>
      <c r="BL5" s="13" t="n">
        <v>0.6</v>
      </c>
      <c r="BM5" s="6"/>
      <c r="BN5" s="6"/>
      <c r="BO5" s="13" t="n">
        <v>73</v>
      </c>
      <c r="BP5" s="13" t="n">
        <v>44</v>
      </c>
    </row>
    <row r="6" customFormat="false" ht="46.5" hidden="false" customHeight="false" outlineLevel="0" collapsed="false">
      <c r="A6" s="6" t="s">
        <v>40</v>
      </c>
      <c r="B6" s="6" t="s">
        <v>41</v>
      </c>
      <c r="C6" s="11" t="s">
        <v>184</v>
      </c>
      <c r="D6" s="11" t="s">
        <v>150</v>
      </c>
      <c r="E6" s="11" t="s">
        <v>151</v>
      </c>
      <c r="F6" s="11" t="s">
        <v>152</v>
      </c>
      <c r="G6" s="11" t="s">
        <v>153</v>
      </c>
      <c r="H6" s="11" t="s">
        <v>82</v>
      </c>
      <c r="I6" s="11" t="s">
        <v>154</v>
      </c>
      <c r="J6" s="13" t="n">
        <v>1.5</v>
      </c>
      <c r="K6" s="11" t="s">
        <v>155</v>
      </c>
      <c r="L6" s="13" t="n">
        <v>30</v>
      </c>
      <c r="M6" s="13" t="n">
        <f aca="false">L6/'Concentration Factors'!$H$4</f>
        <v>3.3</v>
      </c>
      <c r="N6" s="14" t="n">
        <f aca="false">1000*1000*M6/'Concentration Factors'!$D$32</f>
        <v>3300</v>
      </c>
      <c r="O6" s="8" t="n">
        <v>44</v>
      </c>
      <c r="P6" s="6"/>
      <c r="Q6" s="6"/>
      <c r="R6" s="13" t="n">
        <v>2.4</v>
      </c>
      <c r="S6" s="13" t="n">
        <v>0.9</v>
      </c>
      <c r="T6" s="13" t="n">
        <v>17</v>
      </c>
      <c r="U6" s="13" t="n">
        <v>12903</v>
      </c>
      <c r="V6" s="13" t="n">
        <v>10</v>
      </c>
      <c r="W6" s="13" t="n">
        <v>73</v>
      </c>
      <c r="X6" s="13" t="n">
        <v>7</v>
      </c>
      <c r="Y6" s="13" t="n">
        <v>12830</v>
      </c>
      <c r="Z6" s="13" t="n">
        <v>0.907</v>
      </c>
      <c r="AA6" s="13" t="n">
        <v>12920</v>
      </c>
      <c r="AB6" s="6"/>
      <c r="AC6" s="6"/>
      <c r="AD6" s="6"/>
      <c r="AE6" s="6"/>
      <c r="AF6" s="6"/>
      <c r="AG6" s="6"/>
      <c r="AH6" s="6"/>
      <c r="AI6" s="13" t="n">
        <v>4.9</v>
      </c>
      <c r="AJ6" s="6"/>
      <c r="AK6" s="6"/>
      <c r="AL6" s="13" t="n">
        <v>7.5</v>
      </c>
      <c r="AM6" s="13" t="n">
        <v>2.3</v>
      </c>
      <c r="AN6" s="13" t="n">
        <v>83</v>
      </c>
      <c r="AO6" s="6"/>
      <c r="AP6" s="6"/>
      <c r="AQ6" s="13" t="n">
        <v>90</v>
      </c>
      <c r="AR6" s="13" t="n">
        <v>76</v>
      </c>
      <c r="AS6" s="13" t="n">
        <v>1</v>
      </c>
      <c r="AT6" s="13" t="n">
        <v>1</v>
      </c>
      <c r="AU6" s="13" t="n">
        <v>2069</v>
      </c>
      <c r="AV6" s="13" t="n">
        <v>2626</v>
      </c>
      <c r="AW6" s="13" t="n">
        <v>1565.1</v>
      </c>
      <c r="AX6" s="13" t="n">
        <v>1566.5</v>
      </c>
      <c r="AY6" s="15" t="s">
        <v>156</v>
      </c>
      <c r="AZ6" s="6"/>
      <c r="BA6" s="6"/>
      <c r="BB6" s="6"/>
      <c r="BC6" s="13" t="n">
        <v>1.96</v>
      </c>
      <c r="BD6" s="13" t="n">
        <v>1.2</v>
      </c>
      <c r="BE6" s="6"/>
      <c r="BF6" s="6"/>
      <c r="BG6" s="6"/>
      <c r="BH6" s="6"/>
      <c r="BI6" s="6"/>
      <c r="BJ6" s="6"/>
      <c r="BK6" s="13" t="n">
        <v>6.2</v>
      </c>
      <c r="BL6" s="13" t="n">
        <v>3.6</v>
      </c>
      <c r="BM6" s="6"/>
      <c r="BN6" s="6"/>
      <c r="BO6" s="13" t="n">
        <v>86.8</v>
      </c>
      <c r="BP6" s="13" t="n">
        <v>79.3</v>
      </c>
    </row>
    <row r="7" customFormat="false" ht="46.5" hidden="false" customHeight="false" outlineLevel="0" collapsed="false">
      <c r="A7" s="6" t="s">
        <v>40</v>
      </c>
      <c r="B7" s="6" t="s">
        <v>41</v>
      </c>
      <c r="C7" s="11" t="s">
        <v>185</v>
      </c>
      <c r="D7" s="11" t="s">
        <v>150</v>
      </c>
      <c r="E7" s="11" t="s">
        <v>151</v>
      </c>
      <c r="F7" s="11" t="s">
        <v>152</v>
      </c>
      <c r="G7" s="11" t="s">
        <v>153</v>
      </c>
      <c r="H7" s="11" t="s">
        <v>82</v>
      </c>
      <c r="I7" s="11" t="s">
        <v>154</v>
      </c>
      <c r="J7" s="13" t="n">
        <v>1.6</v>
      </c>
      <c r="K7" s="11" t="s">
        <v>155</v>
      </c>
      <c r="L7" s="13" t="n">
        <v>32</v>
      </c>
      <c r="M7" s="13" t="n">
        <f aca="false">L7/'Concentration Factors'!$H$4</f>
        <v>3.52</v>
      </c>
      <c r="N7" s="14" t="n">
        <f aca="false">1000*1000*M7/'Concentration Factors'!$D$32</f>
        <v>3520</v>
      </c>
      <c r="O7" s="8" t="n">
        <v>28</v>
      </c>
      <c r="P7" s="6"/>
      <c r="Q7" s="6"/>
      <c r="R7" s="13" t="n">
        <v>2.5</v>
      </c>
      <c r="S7" s="13" t="n">
        <v>0.9</v>
      </c>
      <c r="T7" s="13" t="n">
        <v>15</v>
      </c>
      <c r="U7" s="13" t="n">
        <v>11372</v>
      </c>
      <c r="V7" s="13" t="n">
        <v>6</v>
      </c>
      <c r="W7" s="13" t="n">
        <v>15</v>
      </c>
      <c r="X7" s="13" t="n">
        <v>9</v>
      </c>
      <c r="Y7" s="13" t="n">
        <v>11357</v>
      </c>
      <c r="Z7" s="13" t="n">
        <v>0.619</v>
      </c>
      <c r="AA7" s="13" t="n">
        <v>11387</v>
      </c>
      <c r="AB7" s="6"/>
      <c r="AC7" s="6"/>
      <c r="AD7" s="6"/>
      <c r="AE7" s="6"/>
      <c r="AF7" s="6"/>
      <c r="AG7" s="6"/>
      <c r="AH7" s="6"/>
      <c r="AI7" s="13" t="n">
        <v>1.4</v>
      </c>
      <c r="AJ7" s="6"/>
      <c r="AK7" s="6"/>
      <c r="AL7" s="13" t="n">
        <v>2.3</v>
      </c>
      <c r="AM7" s="13" t="n">
        <v>0.5</v>
      </c>
      <c r="AN7" s="13" t="n">
        <v>58</v>
      </c>
      <c r="AO7" s="6"/>
      <c r="AP7" s="6"/>
      <c r="AQ7" s="13" t="n">
        <v>75</v>
      </c>
      <c r="AR7" s="13" t="n">
        <v>42</v>
      </c>
      <c r="AS7" s="13" t="n">
        <v>1</v>
      </c>
      <c r="AT7" s="13" t="n">
        <v>1</v>
      </c>
      <c r="AU7" s="13" t="n">
        <v>1917</v>
      </c>
      <c r="AV7" s="13" t="n">
        <v>2598.2</v>
      </c>
      <c r="AW7" s="13" t="n">
        <v>1537.7</v>
      </c>
      <c r="AX7" s="13" t="n">
        <v>1539.1</v>
      </c>
      <c r="AY7" s="15" t="s">
        <v>156</v>
      </c>
      <c r="AZ7" s="6"/>
      <c r="BA7" s="6"/>
      <c r="BB7" s="6"/>
      <c r="BC7" s="13" t="n">
        <v>1.99</v>
      </c>
      <c r="BD7" s="13" t="n">
        <v>1.18</v>
      </c>
      <c r="BE7" s="6"/>
      <c r="BF7" s="6"/>
      <c r="BG7" s="6"/>
      <c r="BH7" s="6"/>
      <c r="BI7" s="6"/>
      <c r="BJ7" s="6"/>
      <c r="BK7" s="13" t="n">
        <v>1.87</v>
      </c>
      <c r="BL7" s="13" t="n">
        <v>0.93</v>
      </c>
      <c r="BM7" s="6"/>
      <c r="BN7" s="6"/>
      <c r="BO7" s="13" t="n">
        <v>67</v>
      </c>
      <c r="BP7" s="13" t="n">
        <v>50</v>
      </c>
    </row>
    <row r="8" customFormat="false" ht="46.5" hidden="false" customHeight="false" outlineLevel="0" collapsed="false">
      <c r="A8" s="6" t="s">
        <v>40</v>
      </c>
      <c r="B8" s="6" t="s">
        <v>41</v>
      </c>
      <c r="C8" s="11" t="s">
        <v>186</v>
      </c>
      <c r="D8" s="11" t="s">
        <v>150</v>
      </c>
      <c r="E8" s="11" t="s">
        <v>151</v>
      </c>
      <c r="F8" s="11" t="s">
        <v>152</v>
      </c>
      <c r="G8" s="11" t="s">
        <v>153</v>
      </c>
      <c r="H8" s="11" t="s">
        <v>82</v>
      </c>
      <c r="I8" s="11" t="s">
        <v>154</v>
      </c>
      <c r="J8" s="13" t="n">
        <v>0.9</v>
      </c>
      <c r="K8" s="11" t="s">
        <v>155</v>
      </c>
      <c r="L8" s="13" t="n">
        <v>18</v>
      </c>
      <c r="M8" s="13" t="n">
        <f aca="false">L8/'Concentration Factors'!$H$4</f>
        <v>1.98</v>
      </c>
      <c r="N8" s="14" t="n">
        <f aca="false">1000*1000*M8/'Concentration Factors'!$D$32</f>
        <v>1980</v>
      </c>
      <c r="O8" s="8" t="n">
        <v>18</v>
      </c>
      <c r="P8" s="6"/>
      <c r="Q8" s="6"/>
      <c r="R8" s="13" t="n">
        <v>1.6</v>
      </c>
      <c r="S8" s="13" t="n">
        <v>0.5</v>
      </c>
      <c r="T8" s="13" t="n">
        <v>11</v>
      </c>
      <c r="U8" s="13" t="n">
        <v>13679</v>
      </c>
      <c r="V8" s="13" t="n">
        <v>6</v>
      </c>
      <c r="W8" s="13" t="n">
        <v>16</v>
      </c>
      <c r="X8" s="13" t="n">
        <v>5</v>
      </c>
      <c r="Y8" s="13" t="n">
        <v>13663</v>
      </c>
      <c r="Z8" s="13" t="n">
        <v>0.515</v>
      </c>
      <c r="AA8" s="13" t="n">
        <v>13690</v>
      </c>
      <c r="AB8" s="6"/>
      <c r="AC8" s="6"/>
      <c r="AD8" s="6"/>
      <c r="AE8" s="6"/>
      <c r="AF8" s="6"/>
      <c r="AG8" s="6"/>
      <c r="AH8" s="6"/>
      <c r="AI8" s="13" t="n">
        <v>2</v>
      </c>
      <c r="AJ8" s="6"/>
      <c r="AK8" s="6"/>
      <c r="AL8" s="13" t="n">
        <v>3.5</v>
      </c>
      <c r="AM8" s="13" t="n">
        <v>0.5</v>
      </c>
      <c r="AN8" s="13" t="n">
        <v>67</v>
      </c>
      <c r="AO8" s="6"/>
      <c r="AP8" s="6"/>
      <c r="AQ8" s="13" t="n">
        <v>83</v>
      </c>
      <c r="AR8" s="13" t="n">
        <v>50</v>
      </c>
      <c r="AS8" s="13" t="n">
        <v>1</v>
      </c>
      <c r="AT8" s="13" t="n">
        <v>1</v>
      </c>
      <c r="AU8" s="13" t="n">
        <v>1930</v>
      </c>
      <c r="AV8" s="13" t="n">
        <v>2658.3</v>
      </c>
      <c r="AW8" s="13" t="n">
        <v>1553.3</v>
      </c>
      <c r="AX8" s="13" t="n">
        <v>1554.2</v>
      </c>
      <c r="AY8" s="15" t="s">
        <v>156</v>
      </c>
      <c r="AZ8" s="6"/>
      <c r="BA8" s="6"/>
      <c r="BB8" s="6"/>
      <c r="BC8" s="13" t="n">
        <v>1.26</v>
      </c>
      <c r="BD8" s="13" t="n">
        <v>0.69</v>
      </c>
      <c r="BE8" s="6"/>
      <c r="BF8" s="6"/>
      <c r="BG8" s="6"/>
      <c r="BH8" s="6"/>
      <c r="BI8" s="6"/>
      <c r="BJ8" s="6"/>
      <c r="BK8" s="13" t="n">
        <v>2.7</v>
      </c>
      <c r="BL8" s="13" t="n">
        <v>1.3</v>
      </c>
      <c r="BM8" s="6"/>
      <c r="BN8" s="6"/>
      <c r="BO8" s="13" t="n">
        <v>75</v>
      </c>
      <c r="BP8" s="13" t="n">
        <v>58</v>
      </c>
    </row>
    <row r="9" customFormat="false" ht="46.5" hidden="false" customHeight="false" outlineLevel="0" collapsed="false">
      <c r="A9" s="6" t="s">
        <v>46</v>
      </c>
      <c r="B9" s="6" t="s">
        <v>47</v>
      </c>
      <c r="C9" s="11" t="s">
        <v>187</v>
      </c>
      <c r="D9" s="11" t="s">
        <v>150</v>
      </c>
      <c r="E9" s="11" t="s">
        <v>151</v>
      </c>
      <c r="F9" s="11" t="s">
        <v>152</v>
      </c>
      <c r="G9" s="11" t="s">
        <v>153</v>
      </c>
      <c r="H9" s="11" t="s">
        <v>82</v>
      </c>
      <c r="I9" s="11" t="s">
        <v>154</v>
      </c>
      <c r="J9" s="13" t="n">
        <v>5.4</v>
      </c>
      <c r="K9" s="11" t="s">
        <v>155</v>
      </c>
      <c r="L9" s="13" t="n">
        <v>108</v>
      </c>
      <c r="M9" s="13" t="n">
        <f aca="false">L9/'Concentration Factors'!$H$4</f>
        <v>11.88</v>
      </c>
      <c r="N9" s="14" t="n">
        <f aca="false">1000*1000*M9/'Concentration Factors'!$D$32</f>
        <v>11880</v>
      </c>
      <c r="O9" s="8" t="n">
        <v>84</v>
      </c>
      <c r="P9" s="6"/>
      <c r="Q9" s="6"/>
      <c r="R9" s="13" t="n">
        <v>6.7</v>
      </c>
      <c r="S9" s="13" t="n">
        <v>4.2</v>
      </c>
      <c r="T9" s="13" t="n">
        <v>75</v>
      </c>
      <c r="U9" s="13" t="n">
        <v>16366</v>
      </c>
      <c r="V9" s="13" t="n">
        <v>36</v>
      </c>
      <c r="W9" s="13" t="n">
        <v>30</v>
      </c>
      <c r="X9" s="13" t="n">
        <v>39</v>
      </c>
      <c r="Y9" s="13" t="n">
        <v>16336</v>
      </c>
      <c r="Z9" s="13" t="n">
        <v>2.57</v>
      </c>
      <c r="AA9" s="13" t="n">
        <v>16441</v>
      </c>
      <c r="AB9" s="6"/>
      <c r="AC9" s="6"/>
      <c r="AD9" s="6"/>
      <c r="AE9" s="6"/>
      <c r="AF9" s="6"/>
      <c r="AG9" s="6"/>
      <c r="AH9" s="6"/>
      <c r="AI9" s="13" t="n">
        <v>0.88</v>
      </c>
      <c r="AJ9" s="6"/>
      <c r="AK9" s="6"/>
      <c r="AL9" s="13" t="n">
        <v>1.17</v>
      </c>
      <c r="AM9" s="13" t="n">
        <v>0.59</v>
      </c>
      <c r="AN9" s="13" t="n">
        <v>47</v>
      </c>
      <c r="AO9" s="6"/>
      <c r="AP9" s="6"/>
      <c r="AQ9" s="13" t="n">
        <v>55</v>
      </c>
      <c r="AR9" s="13" t="n">
        <v>39</v>
      </c>
      <c r="AS9" s="13" t="n">
        <v>1</v>
      </c>
      <c r="AT9" s="13" t="n">
        <v>1</v>
      </c>
      <c r="AU9" s="13" t="n">
        <v>1735</v>
      </c>
      <c r="AV9" s="13" t="n">
        <v>2356.6</v>
      </c>
      <c r="AW9" s="13" t="n">
        <v>1471.4</v>
      </c>
      <c r="AX9" s="13" t="n">
        <v>1475.5</v>
      </c>
      <c r="AY9" s="15" t="s">
        <v>156</v>
      </c>
      <c r="AZ9" s="6"/>
      <c r="BA9" s="6"/>
      <c r="BB9" s="6"/>
      <c r="BC9" s="13" t="n">
        <v>6</v>
      </c>
      <c r="BD9" s="13" t="n">
        <v>4.8</v>
      </c>
      <c r="BE9" s="6"/>
      <c r="BF9" s="6"/>
      <c r="BG9" s="6"/>
      <c r="BH9" s="6"/>
      <c r="BI9" s="6"/>
      <c r="BJ9" s="6"/>
      <c r="BK9" s="13" t="n">
        <v>1.03</v>
      </c>
      <c r="BL9" s="13" t="n">
        <v>0.73</v>
      </c>
      <c r="BM9" s="6"/>
      <c r="BN9" s="6"/>
      <c r="BO9" s="13" t="n">
        <v>51</v>
      </c>
      <c r="BP9" s="13" t="n">
        <v>42.6</v>
      </c>
    </row>
    <row r="10" customFormat="false" ht="46.5" hidden="false" customHeight="false" outlineLevel="0" collapsed="false">
      <c r="A10" s="6" t="s">
        <v>46</v>
      </c>
      <c r="B10" s="6" t="s">
        <v>47</v>
      </c>
      <c r="C10" s="11" t="s">
        <v>188</v>
      </c>
      <c r="D10" s="11" t="s">
        <v>150</v>
      </c>
      <c r="E10" s="11" t="s">
        <v>151</v>
      </c>
      <c r="F10" s="11" t="s">
        <v>152</v>
      </c>
      <c r="G10" s="11" t="s">
        <v>153</v>
      </c>
      <c r="H10" s="11" t="s">
        <v>82</v>
      </c>
      <c r="I10" s="11" t="s">
        <v>154</v>
      </c>
      <c r="J10" s="13" t="n">
        <v>2</v>
      </c>
      <c r="K10" s="11" t="s">
        <v>155</v>
      </c>
      <c r="L10" s="13" t="n">
        <v>40</v>
      </c>
      <c r="M10" s="13" t="n">
        <f aca="false">L10/'Concentration Factors'!$H$4</f>
        <v>4.4</v>
      </c>
      <c r="N10" s="14" t="n">
        <f aca="false">1000*1000*M10/'Concentration Factors'!$D$32</f>
        <v>4400</v>
      </c>
      <c r="O10" s="8" t="n">
        <v>56</v>
      </c>
      <c r="P10" s="6"/>
      <c r="Q10" s="6"/>
      <c r="R10" s="13" t="n">
        <v>3</v>
      </c>
      <c r="S10" s="13" t="n">
        <v>1.2</v>
      </c>
      <c r="T10" s="13" t="n">
        <v>19</v>
      </c>
      <c r="U10" s="13" t="n">
        <v>11168</v>
      </c>
      <c r="V10" s="13" t="n">
        <v>6</v>
      </c>
      <c r="W10" s="13" t="n">
        <v>12</v>
      </c>
      <c r="X10" s="13" t="n">
        <v>13</v>
      </c>
      <c r="Y10" s="13" t="n">
        <v>11156</v>
      </c>
      <c r="Z10" s="13" t="n">
        <v>0.63</v>
      </c>
      <c r="AA10" s="13" t="n">
        <v>11187</v>
      </c>
      <c r="AB10" s="6"/>
      <c r="AC10" s="6"/>
      <c r="AD10" s="6"/>
      <c r="AE10" s="6"/>
      <c r="AF10" s="6"/>
      <c r="AG10" s="6"/>
      <c r="AH10" s="6"/>
      <c r="AI10" s="13" t="n">
        <v>0.9</v>
      </c>
      <c r="AJ10" s="6"/>
      <c r="AK10" s="6"/>
      <c r="AL10" s="13" t="n">
        <v>1.6</v>
      </c>
      <c r="AM10" s="13" t="n">
        <v>0.3</v>
      </c>
      <c r="AN10" s="13" t="n">
        <v>49</v>
      </c>
      <c r="AO10" s="6"/>
      <c r="AP10" s="6"/>
      <c r="AQ10" s="13" t="n">
        <v>65</v>
      </c>
      <c r="AR10" s="13" t="n">
        <v>32</v>
      </c>
      <c r="AS10" s="13" t="n">
        <v>1</v>
      </c>
      <c r="AT10" s="13" t="n">
        <v>1</v>
      </c>
      <c r="AU10" s="13" t="n">
        <v>2189</v>
      </c>
      <c r="AV10" s="13" t="n">
        <v>2855.2</v>
      </c>
      <c r="AW10" s="13" t="n">
        <v>1768.5</v>
      </c>
      <c r="AX10" s="13" t="n">
        <v>1770.3</v>
      </c>
      <c r="AY10" s="15" t="s">
        <v>156</v>
      </c>
      <c r="AZ10" s="6"/>
      <c r="BA10" s="6"/>
      <c r="BB10" s="6"/>
      <c r="BC10" s="13" t="n">
        <v>2.49</v>
      </c>
      <c r="BD10" s="13" t="n">
        <v>1.58</v>
      </c>
      <c r="BE10" s="6"/>
      <c r="BF10" s="6"/>
      <c r="BG10" s="6"/>
      <c r="BH10" s="6"/>
      <c r="BI10" s="6"/>
      <c r="BJ10" s="6"/>
      <c r="BK10" s="13" t="n">
        <v>1.26</v>
      </c>
      <c r="BL10" s="13" t="n">
        <v>0.64</v>
      </c>
      <c r="BM10" s="6"/>
      <c r="BN10" s="6"/>
      <c r="BO10" s="13" t="n">
        <v>57</v>
      </c>
      <c r="BP10" s="13" t="n">
        <v>40</v>
      </c>
    </row>
    <row r="11" customFormat="false" ht="46.5" hidden="false" customHeight="false" outlineLevel="0" collapsed="false">
      <c r="A11" s="6" t="s">
        <v>46</v>
      </c>
      <c r="B11" s="6" t="s">
        <v>47</v>
      </c>
      <c r="C11" s="11" t="s">
        <v>189</v>
      </c>
      <c r="D11" s="11" t="s">
        <v>150</v>
      </c>
      <c r="E11" s="11" t="s">
        <v>151</v>
      </c>
      <c r="F11" s="11" t="s">
        <v>152</v>
      </c>
      <c r="G11" s="11" t="s">
        <v>153</v>
      </c>
      <c r="H11" s="11" t="s">
        <v>82</v>
      </c>
      <c r="I11" s="11" t="s">
        <v>154</v>
      </c>
      <c r="J11" s="13" t="n">
        <v>2.2</v>
      </c>
      <c r="K11" s="11" t="s">
        <v>155</v>
      </c>
      <c r="L11" s="13" t="n">
        <v>44</v>
      </c>
      <c r="M11" s="13" t="n">
        <f aca="false">L11/'Concentration Factors'!$H$4</f>
        <v>4.84</v>
      </c>
      <c r="N11" s="14" t="n">
        <f aca="false">1000*1000*M11/'Concentration Factors'!$D$32</f>
        <v>4840</v>
      </c>
      <c r="O11" s="8" t="n">
        <v>60</v>
      </c>
      <c r="P11" s="6"/>
      <c r="Q11" s="6"/>
      <c r="R11" s="13" t="n">
        <v>3.2</v>
      </c>
      <c r="S11" s="13" t="n">
        <v>1.5</v>
      </c>
      <c r="T11" s="13" t="n">
        <v>25</v>
      </c>
      <c r="U11" s="13" t="n">
        <v>13268</v>
      </c>
      <c r="V11" s="13" t="n">
        <v>9</v>
      </c>
      <c r="W11" s="13" t="n">
        <v>22</v>
      </c>
      <c r="X11" s="13" t="n">
        <v>16</v>
      </c>
      <c r="Y11" s="13" t="n">
        <v>13246</v>
      </c>
      <c r="Z11" s="13" t="n">
        <v>0.794</v>
      </c>
      <c r="AA11" s="13" t="n">
        <v>13293</v>
      </c>
      <c r="AB11" s="6"/>
      <c r="AC11" s="6"/>
      <c r="AD11" s="6"/>
      <c r="AE11" s="6"/>
      <c r="AF11" s="6"/>
      <c r="AG11" s="6"/>
      <c r="AH11" s="6"/>
      <c r="AI11" s="13" t="n">
        <v>1.2</v>
      </c>
      <c r="AJ11" s="6"/>
      <c r="AK11" s="6"/>
      <c r="AL11" s="13" t="n">
        <v>1.9</v>
      </c>
      <c r="AM11" s="13" t="n">
        <v>0.6</v>
      </c>
      <c r="AN11" s="13" t="n">
        <v>55</v>
      </c>
      <c r="AO11" s="6"/>
      <c r="AP11" s="6"/>
      <c r="AQ11" s="13" t="n">
        <v>68</v>
      </c>
      <c r="AR11" s="13" t="n">
        <v>42</v>
      </c>
      <c r="AS11" s="13" t="n">
        <v>1</v>
      </c>
      <c r="AT11" s="13" t="n">
        <v>1</v>
      </c>
      <c r="AU11" s="13" t="n">
        <v>2078</v>
      </c>
      <c r="AV11" s="13" t="n">
        <v>2774.6</v>
      </c>
      <c r="AW11" s="13" t="n">
        <v>1707.8</v>
      </c>
      <c r="AX11" s="13" t="n">
        <v>1709.9</v>
      </c>
      <c r="AY11" s="15" t="s">
        <v>156</v>
      </c>
      <c r="AZ11" s="6"/>
      <c r="BA11" s="6"/>
      <c r="BB11" s="6"/>
      <c r="BC11" s="13" t="n">
        <v>2.69</v>
      </c>
      <c r="BD11" s="13" t="n">
        <v>1.8</v>
      </c>
      <c r="BE11" s="6"/>
      <c r="BF11" s="6"/>
      <c r="BG11" s="6"/>
      <c r="BH11" s="6"/>
      <c r="BI11" s="6"/>
      <c r="BJ11" s="6"/>
      <c r="BK11" s="13" t="n">
        <v>1.57</v>
      </c>
      <c r="BL11" s="13" t="n">
        <v>0.91</v>
      </c>
      <c r="BM11" s="6"/>
      <c r="BN11" s="6"/>
      <c r="BO11" s="13" t="n">
        <v>62</v>
      </c>
      <c r="BP11" s="13" t="n">
        <v>49</v>
      </c>
    </row>
    <row r="12" customFormat="false" ht="46.5" hidden="false" customHeight="false" outlineLevel="0" collapsed="false">
      <c r="A12" s="6" t="s">
        <v>52</v>
      </c>
      <c r="B12" s="6" t="s">
        <v>53</v>
      </c>
      <c r="C12" s="11" t="s">
        <v>190</v>
      </c>
      <c r="D12" s="11" t="s">
        <v>150</v>
      </c>
      <c r="E12" s="11" t="s">
        <v>151</v>
      </c>
      <c r="F12" s="11" t="s">
        <v>152</v>
      </c>
      <c r="G12" s="11" t="s">
        <v>153</v>
      </c>
      <c r="H12" s="11" t="s">
        <v>82</v>
      </c>
      <c r="I12" s="11" t="s">
        <v>154</v>
      </c>
      <c r="J12" s="13" t="n">
        <v>0.59</v>
      </c>
      <c r="K12" s="11" t="s">
        <v>155</v>
      </c>
      <c r="L12" s="13" t="n">
        <v>11.8</v>
      </c>
      <c r="M12" s="13" t="n">
        <f aca="false">L12/'Concentration Factors'!$H$4</f>
        <v>1.298</v>
      </c>
      <c r="N12" s="14" t="n">
        <f aca="false">1000*1000*M12/'Concentration Factors'!$D$32</f>
        <v>1298</v>
      </c>
      <c r="O12" s="8" t="n">
        <v>3.2</v>
      </c>
      <c r="P12" s="6"/>
      <c r="Q12" s="6"/>
      <c r="R12" s="13" t="n">
        <v>1.14</v>
      </c>
      <c r="S12" s="13" t="n">
        <v>0.25</v>
      </c>
      <c r="T12" s="13" t="n">
        <v>7</v>
      </c>
      <c r="U12" s="13" t="n">
        <v>14051</v>
      </c>
      <c r="V12" s="13" t="n">
        <v>3</v>
      </c>
      <c r="W12" s="13" t="n">
        <v>3</v>
      </c>
      <c r="X12" s="13" t="n">
        <v>4</v>
      </c>
      <c r="Y12" s="13" t="n">
        <v>14048</v>
      </c>
      <c r="Z12" s="13" t="n">
        <v>0.251</v>
      </c>
      <c r="AA12" s="13" t="n">
        <v>14058</v>
      </c>
      <c r="AB12" s="6"/>
      <c r="AC12" s="6"/>
      <c r="AD12" s="6"/>
      <c r="AE12" s="6"/>
      <c r="AF12" s="6"/>
      <c r="AG12" s="6"/>
      <c r="AH12" s="6"/>
      <c r="AI12" s="13" t="n">
        <v>0.9</v>
      </c>
      <c r="AJ12" s="6"/>
      <c r="AK12" s="6"/>
      <c r="AL12" s="13" t="n">
        <v>1.8</v>
      </c>
      <c r="AM12" s="13" t="n">
        <v>0</v>
      </c>
      <c r="AN12" s="13" t="n">
        <v>46</v>
      </c>
      <c r="AO12" s="6"/>
      <c r="AP12" s="6"/>
      <c r="AQ12" s="13" t="n">
        <v>74</v>
      </c>
      <c r="AR12" s="13" t="n">
        <v>18</v>
      </c>
      <c r="AS12" s="13" t="n">
        <v>1</v>
      </c>
      <c r="AT12" s="13" t="n">
        <v>1</v>
      </c>
      <c r="AU12" s="13" t="n">
        <v>2236</v>
      </c>
      <c r="AV12" s="13" t="n">
        <v>2931.1</v>
      </c>
      <c r="AW12" s="13" t="n">
        <v>1791.2</v>
      </c>
      <c r="AX12" s="13" t="n">
        <v>1791.8</v>
      </c>
      <c r="AY12" s="15" t="s">
        <v>156</v>
      </c>
      <c r="AZ12" s="6"/>
      <c r="BA12" s="6"/>
      <c r="BB12" s="6"/>
      <c r="BC12" s="13" t="n">
        <v>0.84</v>
      </c>
      <c r="BD12" s="13" t="n">
        <v>0.39</v>
      </c>
      <c r="BE12" s="6"/>
      <c r="BF12" s="6"/>
      <c r="BG12" s="6"/>
      <c r="BH12" s="6"/>
      <c r="BI12" s="6"/>
      <c r="BJ12" s="6"/>
      <c r="BK12" s="13" t="n">
        <v>1.34</v>
      </c>
      <c r="BL12" s="13" t="n">
        <v>0.37</v>
      </c>
      <c r="BM12" s="6"/>
      <c r="BN12" s="6"/>
      <c r="BO12" s="13" t="n">
        <v>60</v>
      </c>
      <c r="BP12" s="13" t="n">
        <v>32</v>
      </c>
    </row>
    <row r="13" customFormat="false" ht="46.5" hidden="false" customHeight="false" outlineLevel="0" collapsed="false">
      <c r="A13" s="6" t="s">
        <v>52</v>
      </c>
      <c r="B13" s="6" t="s">
        <v>53</v>
      </c>
      <c r="C13" s="11" t="s">
        <v>191</v>
      </c>
      <c r="D13" s="11" t="s">
        <v>150</v>
      </c>
      <c r="E13" s="11" t="s">
        <v>151</v>
      </c>
      <c r="F13" s="11" t="s">
        <v>152</v>
      </c>
      <c r="G13" s="11" t="s">
        <v>153</v>
      </c>
      <c r="H13" s="11" t="s">
        <v>82</v>
      </c>
      <c r="I13" s="11" t="s">
        <v>154</v>
      </c>
      <c r="J13" s="13" t="n">
        <v>0.34</v>
      </c>
      <c r="K13" s="11" t="s">
        <v>155</v>
      </c>
      <c r="L13" s="13" t="n">
        <v>6.8</v>
      </c>
      <c r="M13" s="13" t="n">
        <f aca="false">L13/'Concentration Factors'!$H$4</f>
        <v>0.748</v>
      </c>
      <c r="N13" s="14" t="n">
        <f aca="false">1000*1000*M13/'Concentration Factors'!$D$32</f>
        <v>748</v>
      </c>
      <c r="O13" s="8" t="n">
        <v>8.8</v>
      </c>
      <c r="P13" s="6"/>
      <c r="Q13" s="6"/>
      <c r="R13" s="13" t="n">
        <v>0.8</v>
      </c>
      <c r="S13" s="13" t="n">
        <v>0.1</v>
      </c>
      <c r="T13" s="13" t="n">
        <v>4</v>
      </c>
      <c r="U13" s="13" t="n">
        <v>13786</v>
      </c>
      <c r="V13" s="13" t="n">
        <v>2</v>
      </c>
      <c r="W13" s="13" t="n">
        <v>1</v>
      </c>
      <c r="X13" s="13" t="n">
        <v>2</v>
      </c>
      <c r="Y13" s="13" t="n">
        <v>13785</v>
      </c>
      <c r="Z13" s="13" t="n">
        <v>0.171</v>
      </c>
      <c r="AA13" s="13" t="n">
        <v>13790</v>
      </c>
      <c r="AB13" s="6"/>
      <c r="AC13" s="6"/>
      <c r="AD13" s="6"/>
      <c r="AE13" s="6"/>
      <c r="AF13" s="6"/>
      <c r="AG13" s="6"/>
      <c r="AH13" s="6"/>
      <c r="AI13" s="13" t="n">
        <v>0.7</v>
      </c>
      <c r="AJ13" s="6"/>
      <c r="AK13" s="6"/>
      <c r="AL13" s="13" t="n">
        <v>1.9</v>
      </c>
      <c r="AM13" s="13" t="n">
        <v>0</v>
      </c>
      <c r="AN13" s="13" t="n">
        <v>43</v>
      </c>
      <c r="AO13" s="6"/>
      <c r="AP13" s="6"/>
      <c r="AQ13" s="13" t="n">
        <v>82</v>
      </c>
      <c r="AR13" s="13" t="n">
        <v>4</v>
      </c>
      <c r="AS13" s="13" t="n">
        <v>1</v>
      </c>
      <c r="AT13" s="13" t="n">
        <v>1</v>
      </c>
      <c r="AU13" s="13" t="n">
        <v>1891</v>
      </c>
      <c r="AV13" s="13" t="n">
        <v>2528.7</v>
      </c>
      <c r="AW13" s="13" t="n">
        <v>1602.8</v>
      </c>
      <c r="AX13" s="13" t="n">
        <v>1603.1</v>
      </c>
      <c r="AY13" s="15" t="s">
        <v>156</v>
      </c>
      <c r="AZ13" s="6"/>
      <c r="BA13" s="6"/>
      <c r="BB13" s="6"/>
      <c r="BC13" s="13" t="n">
        <v>0.55</v>
      </c>
      <c r="BD13" s="13" t="n">
        <v>0.2</v>
      </c>
      <c r="BE13" s="6"/>
      <c r="BF13" s="6"/>
      <c r="BG13" s="6"/>
      <c r="BH13" s="6"/>
      <c r="BI13" s="6"/>
      <c r="BJ13" s="6"/>
      <c r="BK13" s="13" t="n">
        <v>1.3</v>
      </c>
      <c r="BL13" s="13" t="n">
        <v>0.2</v>
      </c>
      <c r="BM13" s="6"/>
      <c r="BN13" s="6"/>
      <c r="BO13" s="13" t="n">
        <v>62</v>
      </c>
      <c r="BP13" s="13" t="n">
        <v>24</v>
      </c>
    </row>
    <row r="14" customFormat="false" ht="46.5" hidden="false" customHeight="false" outlineLevel="0" collapsed="false">
      <c r="A14" s="6" t="s">
        <v>52</v>
      </c>
      <c r="B14" s="6" t="s">
        <v>53</v>
      </c>
      <c r="C14" s="11" t="s">
        <v>192</v>
      </c>
      <c r="D14" s="11" t="s">
        <v>150</v>
      </c>
      <c r="E14" s="11" t="s">
        <v>151</v>
      </c>
      <c r="F14" s="11" t="s">
        <v>152</v>
      </c>
      <c r="G14" s="11" t="s">
        <v>153</v>
      </c>
      <c r="H14" s="11" t="s">
        <v>82</v>
      </c>
      <c r="I14" s="11" t="s">
        <v>154</v>
      </c>
      <c r="J14" s="13" t="n">
        <v>0.37</v>
      </c>
      <c r="K14" s="11" t="s">
        <v>155</v>
      </c>
      <c r="L14" s="13" t="n">
        <v>7.4</v>
      </c>
      <c r="M14" s="13" t="n">
        <f aca="false">L14/'Concentration Factors'!$H$4</f>
        <v>0.814</v>
      </c>
      <c r="N14" s="14" t="n">
        <f aca="false">1000*1000*M14/'Concentration Factors'!$D$32</f>
        <v>814</v>
      </c>
      <c r="O14" s="8" t="n">
        <v>12.2</v>
      </c>
      <c r="P14" s="6"/>
      <c r="Q14" s="6"/>
      <c r="R14" s="13" t="n">
        <v>0.88</v>
      </c>
      <c r="S14" s="13" t="n">
        <v>0.11</v>
      </c>
      <c r="T14" s="13" t="n">
        <v>4</v>
      </c>
      <c r="U14" s="13" t="n">
        <v>12585</v>
      </c>
      <c r="V14" s="13" t="n">
        <v>1</v>
      </c>
      <c r="W14" s="13" t="n">
        <v>2</v>
      </c>
      <c r="X14" s="13" t="n">
        <v>3</v>
      </c>
      <c r="Y14" s="13" t="n">
        <v>12583</v>
      </c>
      <c r="Z14" s="13" t="n">
        <v>0.0934</v>
      </c>
      <c r="AA14" s="13" t="n">
        <v>12589</v>
      </c>
      <c r="AB14" s="6"/>
      <c r="AC14" s="6"/>
      <c r="AD14" s="6"/>
      <c r="AE14" s="6"/>
      <c r="AF14" s="6"/>
      <c r="AG14" s="6"/>
      <c r="AH14" s="6"/>
      <c r="AI14" s="13" t="n">
        <v>0.7</v>
      </c>
      <c r="AJ14" s="6"/>
      <c r="AK14" s="6"/>
      <c r="AL14" s="13" t="n">
        <v>1.9</v>
      </c>
      <c r="AM14" s="13" t="n">
        <v>0</v>
      </c>
      <c r="AN14" s="13" t="n">
        <v>43</v>
      </c>
      <c r="AO14" s="6"/>
      <c r="AP14" s="6"/>
      <c r="AQ14" s="13" t="n">
        <v>82</v>
      </c>
      <c r="AR14" s="13" t="n">
        <v>4</v>
      </c>
      <c r="AS14" s="13" t="n">
        <v>1</v>
      </c>
      <c r="AT14" s="13" t="n">
        <v>1</v>
      </c>
      <c r="AU14" s="13" t="n">
        <v>2019</v>
      </c>
      <c r="AV14" s="13" t="n">
        <v>2659.7</v>
      </c>
      <c r="AW14" s="13" t="n">
        <v>1725.5</v>
      </c>
      <c r="AX14" s="13" t="n">
        <v>1725.8</v>
      </c>
      <c r="AY14" s="15" t="s">
        <v>156</v>
      </c>
      <c r="AZ14" s="6"/>
      <c r="BA14" s="6"/>
      <c r="BB14" s="6"/>
      <c r="BC14" s="13" t="n">
        <v>0.6</v>
      </c>
      <c r="BD14" s="13" t="n">
        <v>0.21</v>
      </c>
      <c r="BE14" s="6"/>
      <c r="BF14" s="6"/>
      <c r="BG14" s="6"/>
      <c r="BH14" s="6"/>
      <c r="BI14" s="6"/>
      <c r="BJ14" s="6"/>
      <c r="BK14" s="13" t="n">
        <v>1.3</v>
      </c>
      <c r="BL14" s="13" t="n">
        <v>0.2</v>
      </c>
      <c r="BM14" s="6"/>
      <c r="BN14" s="6"/>
      <c r="BO14" s="13" t="n">
        <v>62</v>
      </c>
      <c r="BP14" s="13" t="n">
        <v>24</v>
      </c>
    </row>
    <row r="15" customFormat="false" ht="46.5" hidden="false" customHeight="false" outlineLevel="0" collapsed="false">
      <c r="A15" s="6" t="s">
        <v>58</v>
      </c>
      <c r="B15" s="6" t="s">
        <v>59</v>
      </c>
      <c r="C15" s="11" t="s">
        <v>193</v>
      </c>
      <c r="D15" s="11" t="s">
        <v>150</v>
      </c>
      <c r="E15" s="11" t="s">
        <v>151</v>
      </c>
      <c r="F15" s="11" t="s">
        <v>152</v>
      </c>
      <c r="G15" s="11" t="s">
        <v>153</v>
      </c>
      <c r="H15" s="11" t="s">
        <v>82</v>
      </c>
      <c r="I15" s="11" t="s">
        <v>154</v>
      </c>
      <c r="J15" s="13" t="n">
        <v>0.25</v>
      </c>
      <c r="K15" s="11" t="s">
        <v>155</v>
      </c>
      <c r="L15" s="13" t="n">
        <v>5</v>
      </c>
      <c r="M15" s="13" t="n">
        <f aca="false">L15/'Concentration Factors'!$H$4</f>
        <v>0.55</v>
      </c>
      <c r="N15" s="14" t="n">
        <f aca="false">1000*1000*M15/'Concentration Factors'!$D$32</f>
        <v>550</v>
      </c>
      <c r="O15" s="8" t="n">
        <v>11.6</v>
      </c>
      <c r="P15" s="6"/>
      <c r="Q15" s="6"/>
      <c r="R15" s="13" t="n">
        <v>0.68</v>
      </c>
      <c r="S15" s="13" t="n">
        <v>0.06</v>
      </c>
      <c r="T15" s="13" t="n">
        <v>3</v>
      </c>
      <c r="U15" s="13" t="n">
        <v>13846</v>
      </c>
      <c r="V15" s="13" t="n">
        <v>1</v>
      </c>
      <c r="W15" s="13" t="n">
        <v>1</v>
      </c>
      <c r="X15" s="13" t="n">
        <v>2</v>
      </c>
      <c r="Y15" s="13" t="n">
        <v>13845</v>
      </c>
      <c r="Z15" s="13" t="n">
        <v>0.0849</v>
      </c>
      <c r="AA15" s="13" t="n">
        <v>13849</v>
      </c>
      <c r="AB15" s="6"/>
      <c r="AC15" s="6"/>
      <c r="AD15" s="6"/>
      <c r="AE15" s="6"/>
      <c r="AF15" s="6"/>
      <c r="AG15" s="6"/>
      <c r="AH15" s="6"/>
      <c r="AI15" s="13" t="n">
        <v>0.7</v>
      </c>
      <c r="AJ15" s="6"/>
      <c r="AK15" s="6"/>
      <c r="AL15" s="13" t="n">
        <v>2</v>
      </c>
      <c r="AM15" s="13" t="n">
        <v>0</v>
      </c>
      <c r="AN15" s="13" t="n">
        <v>40</v>
      </c>
      <c r="AO15" s="6"/>
      <c r="AP15" s="6"/>
      <c r="AQ15" s="13" t="n">
        <v>87</v>
      </c>
      <c r="AR15" s="13" t="n">
        <v>0</v>
      </c>
      <c r="AS15" s="13" t="n">
        <v>1</v>
      </c>
      <c r="AT15" s="13" t="n">
        <v>1</v>
      </c>
      <c r="AU15" s="13" t="n">
        <v>1926</v>
      </c>
      <c r="AV15" s="13" t="n">
        <v>2775.1</v>
      </c>
      <c r="AW15" s="13" t="n">
        <v>1640.4</v>
      </c>
      <c r="AX15" s="13" t="n">
        <v>1640.7</v>
      </c>
      <c r="AY15" s="15" t="s">
        <v>156</v>
      </c>
      <c r="AZ15" s="6"/>
      <c r="BA15" s="6"/>
      <c r="BB15" s="6"/>
      <c r="BC15" s="13" t="n">
        <v>0.44</v>
      </c>
      <c r="BD15" s="13" t="n">
        <v>0.13</v>
      </c>
      <c r="BE15" s="6"/>
      <c r="BF15" s="6"/>
      <c r="BG15" s="6"/>
      <c r="BH15" s="6"/>
      <c r="BI15" s="6"/>
      <c r="BJ15" s="6"/>
      <c r="BK15" s="13" t="n">
        <v>1.3</v>
      </c>
      <c r="BL15" s="13" t="n">
        <v>0</v>
      </c>
      <c r="BM15" s="6"/>
      <c r="BN15" s="6"/>
      <c r="BO15" s="13" t="n">
        <v>63</v>
      </c>
      <c r="BP15" s="13" t="n">
        <v>17</v>
      </c>
    </row>
    <row r="16" customFormat="false" ht="46.5" hidden="false" customHeight="false" outlineLevel="0" collapsed="false">
      <c r="A16" s="6" t="s">
        <v>58</v>
      </c>
      <c r="B16" s="6" t="s">
        <v>59</v>
      </c>
      <c r="C16" s="11" t="s">
        <v>194</v>
      </c>
      <c r="D16" s="11" t="s">
        <v>150</v>
      </c>
      <c r="E16" s="11" t="s">
        <v>151</v>
      </c>
      <c r="F16" s="11" t="s">
        <v>152</v>
      </c>
      <c r="G16" s="11" t="s">
        <v>153</v>
      </c>
      <c r="H16" s="11" t="s">
        <v>82</v>
      </c>
      <c r="I16" s="11" t="s">
        <v>154</v>
      </c>
      <c r="J16" s="13" t="n">
        <v>0.21</v>
      </c>
      <c r="K16" s="11" t="s">
        <v>155</v>
      </c>
      <c r="L16" s="13" t="n">
        <v>4.2</v>
      </c>
      <c r="M16" s="13" t="n">
        <f aca="false">L16/'Concentration Factors'!$H$4</f>
        <v>0.462</v>
      </c>
      <c r="N16" s="14" t="n">
        <f aca="false">1000*1000*M16/'Concentration Factors'!$D$32</f>
        <v>462</v>
      </c>
      <c r="O16" s="8" t="n">
        <v>4</v>
      </c>
      <c r="P16" s="6"/>
      <c r="Q16" s="6"/>
      <c r="R16" s="13" t="n">
        <v>0.67</v>
      </c>
      <c r="S16" s="13" t="n">
        <v>0.03</v>
      </c>
      <c r="T16" s="13" t="n">
        <v>2</v>
      </c>
      <c r="U16" s="13" t="n">
        <v>11197</v>
      </c>
      <c r="V16" s="13" t="n">
        <v>1</v>
      </c>
      <c r="W16" s="13" t="n">
        <v>1</v>
      </c>
      <c r="X16" s="13" t="n">
        <v>1</v>
      </c>
      <c r="Y16" s="13" t="n">
        <v>11196</v>
      </c>
      <c r="Z16" s="13" t="n">
        <v>0.105</v>
      </c>
      <c r="AA16" s="13" t="n">
        <v>11199</v>
      </c>
      <c r="AB16" s="6"/>
      <c r="AC16" s="6"/>
      <c r="AD16" s="6"/>
      <c r="AE16" s="6"/>
      <c r="AF16" s="6"/>
      <c r="AG16" s="6"/>
      <c r="AH16" s="6"/>
      <c r="AI16" s="13" t="n">
        <v>1</v>
      </c>
      <c r="AJ16" s="6"/>
      <c r="AK16" s="6"/>
      <c r="AL16" s="13" t="n">
        <v>3.2</v>
      </c>
      <c r="AM16" s="13" t="n">
        <v>0</v>
      </c>
      <c r="AN16" s="13" t="n">
        <v>50</v>
      </c>
      <c r="AO16" s="6"/>
      <c r="AP16" s="6"/>
      <c r="AQ16" s="13" t="n">
        <v>100</v>
      </c>
      <c r="AR16" s="13" t="n">
        <v>0</v>
      </c>
      <c r="AS16" s="13" t="n">
        <v>1</v>
      </c>
      <c r="AT16" s="13" t="n">
        <v>1</v>
      </c>
      <c r="AU16" s="13" t="n">
        <v>2150</v>
      </c>
      <c r="AV16" s="13" t="n">
        <v>2716.1</v>
      </c>
      <c r="AW16" s="13" t="n">
        <v>1858.1</v>
      </c>
      <c r="AX16" s="13" t="n">
        <v>1858.3</v>
      </c>
      <c r="AY16" s="15" t="s">
        <v>156</v>
      </c>
      <c r="AZ16" s="6"/>
      <c r="BA16" s="6"/>
      <c r="BB16" s="6"/>
      <c r="BC16" s="13" t="n">
        <v>0.4</v>
      </c>
      <c r="BD16" s="13" t="n">
        <v>0.09</v>
      </c>
      <c r="BE16" s="6"/>
      <c r="BF16" s="6"/>
      <c r="BG16" s="6"/>
      <c r="BH16" s="6"/>
      <c r="BI16" s="6"/>
      <c r="BJ16" s="6"/>
      <c r="BK16" s="13" t="n">
        <v>2.1</v>
      </c>
      <c r="BL16" s="13" t="n">
        <v>0</v>
      </c>
      <c r="BM16" s="6"/>
      <c r="BN16" s="6"/>
      <c r="BO16" s="13" t="n">
        <v>76</v>
      </c>
      <c r="BP16" s="13" t="n">
        <v>24</v>
      </c>
    </row>
    <row r="17" customFormat="false" ht="46.5" hidden="false" customHeight="false" outlineLevel="0" collapsed="false">
      <c r="A17" s="6" t="s">
        <v>58</v>
      </c>
      <c r="B17" s="6" t="s">
        <v>59</v>
      </c>
      <c r="C17" s="11" t="s">
        <v>195</v>
      </c>
      <c r="D17" s="11" t="s">
        <v>150</v>
      </c>
      <c r="E17" s="11" t="s">
        <v>151</v>
      </c>
      <c r="F17" s="11" t="s">
        <v>152</v>
      </c>
      <c r="G17" s="11" t="s">
        <v>153</v>
      </c>
      <c r="H17" s="11" t="s">
        <v>82</v>
      </c>
      <c r="I17" s="11" t="s">
        <v>154</v>
      </c>
      <c r="J17" s="13" t="n">
        <v>0.24</v>
      </c>
      <c r="K17" s="11" t="s">
        <v>155</v>
      </c>
      <c r="L17" s="13" t="n">
        <v>4.8</v>
      </c>
      <c r="M17" s="13" t="n">
        <f aca="false">L17/'Concentration Factors'!$H$4</f>
        <v>0.528</v>
      </c>
      <c r="N17" s="14" t="n">
        <f aca="false">1000*1000*M17/'Concentration Factors'!$D$32</f>
        <v>528</v>
      </c>
      <c r="O17" s="8" t="n">
        <v>1.8</v>
      </c>
      <c r="P17" s="6"/>
      <c r="Q17" s="6"/>
      <c r="R17" s="13" t="n">
        <v>0.78</v>
      </c>
      <c r="S17" s="13" t="n">
        <v>0.04</v>
      </c>
      <c r="T17" s="13" t="n">
        <v>2</v>
      </c>
      <c r="U17" s="13" t="n">
        <v>9618</v>
      </c>
      <c r="V17" s="13" t="n">
        <v>1</v>
      </c>
      <c r="W17" s="13" t="n">
        <v>1</v>
      </c>
      <c r="X17" s="13" t="n">
        <v>1</v>
      </c>
      <c r="Y17" s="13" t="n">
        <v>9617</v>
      </c>
      <c r="Z17" s="13" t="n">
        <v>0.122</v>
      </c>
      <c r="AA17" s="13" t="n">
        <v>9620</v>
      </c>
      <c r="AB17" s="6"/>
      <c r="AC17" s="6"/>
      <c r="AD17" s="6"/>
      <c r="AE17" s="6"/>
      <c r="AF17" s="6"/>
      <c r="AG17" s="6"/>
      <c r="AH17" s="6"/>
      <c r="AI17" s="13" t="n">
        <v>1</v>
      </c>
      <c r="AJ17" s="6"/>
      <c r="AK17" s="6"/>
      <c r="AL17" s="13" t="n">
        <v>3.2</v>
      </c>
      <c r="AM17" s="13" t="n">
        <v>0</v>
      </c>
      <c r="AN17" s="13" t="n">
        <v>50</v>
      </c>
      <c r="AO17" s="6"/>
      <c r="AP17" s="6"/>
      <c r="AQ17" s="13" t="n">
        <v>100</v>
      </c>
      <c r="AR17" s="13" t="n">
        <v>0</v>
      </c>
      <c r="AS17" s="13" t="n">
        <v>1</v>
      </c>
      <c r="AT17" s="13" t="n">
        <v>1</v>
      </c>
      <c r="AU17" s="13" t="n">
        <v>1965</v>
      </c>
      <c r="AV17" s="13" t="n">
        <v>2515.3</v>
      </c>
      <c r="AW17" s="13" t="n">
        <v>1580</v>
      </c>
      <c r="AX17" s="13" t="n">
        <v>1580.2</v>
      </c>
      <c r="AY17" s="15" t="s">
        <v>156</v>
      </c>
      <c r="AZ17" s="6"/>
      <c r="BA17" s="6"/>
      <c r="BB17" s="6"/>
      <c r="BC17" s="13" t="n">
        <v>0.47</v>
      </c>
      <c r="BD17" s="13" t="n">
        <v>0.11</v>
      </c>
      <c r="BE17" s="6"/>
      <c r="BF17" s="6"/>
      <c r="BG17" s="6"/>
      <c r="BH17" s="6"/>
      <c r="BI17" s="6"/>
      <c r="BJ17" s="6"/>
      <c r="BK17" s="13" t="n">
        <v>2.1</v>
      </c>
      <c r="BL17" s="13" t="n">
        <v>0</v>
      </c>
      <c r="BM17" s="6"/>
      <c r="BN17" s="6"/>
      <c r="BO17" s="13" t="n">
        <v>76</v>
      </c>
      <c r="BP17" s="13" t="n">
        <v>24</v>
      </c>
    </row>
    <row r="18" customFormat="false" ht="46.5" hidden="false" customHeight="false" outlineLevel="0" collapsed="false">
      <c r="A18" s="6" t="s">
        <v>64</v>
      </c>
      <c r="B18" s="6" t="s">
        <v>65</v>
      </c>
      <c r="C18" s="11" t="s">
        <v>196</v>
      </c>
      <c r="D18" s="11" t="s">
        <v>150</v>
      </c>
      <c r="E18" s="11" t="s">
        <v>151</v>
      </c>
      <c r="F18" s="11" t="s">
        <v>152</v>
      </c>
      <c r="G18" s="11" t="s">
        <v>153</v>
      </c>
      <c r="H18" s="11" t="s">
        <v>82</v>
      </c>
      <c r="I18" s="11" t="s">
        <v>154</v>
      </c>
      <c r="J18" s="13" t="n">
        <v>8.8</v>
      </c>
      <c r="K18" s="11" t="s">
        <v>155</v>
      </c>
      <c r="L18" s="13" t="n">
        <v>176</v>
      </c>
      <c r="M18" s="13" t="n">
        <f aca="false">L18/'Concentration Factors'!$H$4</f>
        <v>19.36</v>
      </c>
      <c r="N18" s="14" t="n">
        <f aca="false">1000*1000*M18/'Concentration Factors'!$D$32</f>
        <v>19360</v>
      </c>
      <c r="O18" s="8" t="n">
        <v>142</v>
      </c>
      <c r="P18" s="6"/>
      <c r="Q18" s="6"/>
      <c r="R18" s="13" t="n">
        <v>10.7</v>
      </c>
      <c r="S18" s="13" t="n">
        <v>7.2</v>
      </c>
      <c r="T18" s="13" t="n">
        <v>98</v>
      </c>
      <c r="U18" s="13" t="n">
        <v>13020</v>
      </c>
      <c r="V18" s="13" t="n">
        <v>51</v>
      </c>
      <c r="W18" s="13" t="n">
        <v>42</v>
      </c>
      <c r="X18" s="13" t="n">
        <v>47</v>
      </c>
      <c r="Y18" s="13" t="n">
        <v>12978</v>
      </c>
      <c r="Z18" s="13" t="n">
        <v>4.57</v>
      </c>
      <c r="AA18" s="13" t="n">
        <v>13118</v>
      </c>
      <c r="AB18" s="6"/>
      <c r="AC18" s="6"/>
      <c r="AD18" s="6"/>
      <c r="AE18" s="6"/>
      <c r="AF18" s="6"/>
      <c r="AG18" s="6"/>
      <c r="AH18" s="6"/>
      <c r="AI18" s="13" t="n">
        <v>0.95</v>
      </c>
      <c r="AJ18" s="6"/>
      <c r="AK18" s="6"/>
      <c r="AL18" s="13" t="n">
        <v>1.22</v>
      </c>
      <c r="AM18" s="13" t="n">
        <v>0.68</v>
      </c>
      <c r="AN18" s="13" t="n">
        <v>49</v>
      </c>
      <c r="AO18" s="6"/>
      <c r="AP18" s="6"/>
      <c r="AQ18" s="13" t="n">
        <v>56</v>
      </c>
      <c r="AR18" s="13" t="n">
        <v>42</v>
      </c>
      <c r="AS18" s="13" t="n">
        <v>1</v>
      </c>
      <c r="AT18" s="13" t="n">
        <v>1</v>
      </c>
      <c r="AU18" s="13" t="n">
        <v>2301</v>
      </c>
      <c r="AV18" s="13" t="n">
        <v>3022.2</v>
      </c>
      <c r="AW18" s="13" t="n">
        <v>1857.7</v>
      </c>
      <c r="AX18" s="13" t="n">
        <v>1866.4</v>
      </c>
      <c r="AY18" s="15" t="s">
        <v>156</v>
      </c>
      <c r="AZ18" s="6"/>
      <c r="BA18" s="6"/>
      <c r="BB18" s="6"/>
      <c r="BC18" s="13" t="n">
        <v>9.7</v>
      </c>
      <c r="BD18" s="13" t="n">
        <v>8</v>
      </c>
      <c r="BE18" s="6"/>
      <c r="BF18" s="6"/>
      <c r="BG18" s="6"/>
      <c r="BH18" s="6"/>
      <c r="BI18" s="6"/>
      <c r="BJ18" s="6"/>
      <c r="BK18" s="13" t="n">
        <v>1.09</v>
      </c>
      <c r="BL18" s="13" t="n">
        <v>0.81</v>
      </c>
      <c r="BM18" s="6"/>
      <c r="BN18" s="6"/>
      <c r="BO18" s="13" t="n">
        <v>52.3</v>
      </c>
      <c r="BP18" s="13" t="n">
        <v>45.1</v>
      </c>
    </row>
    <row r="19" customFormat="false" ht="46.5" hidden="false" customHeight="false" outlineLevel="0" collapsed="false">
      <c r="A19" s="6" t="s">
        <v>64</v>
      </c>
      <c r="B19" s="6" t="s">
        <v>65</v>
      </c>
      <c r="C19" s="11" t="s">
        <v>197</v>
      </c>
      <c r="D19" s="11" t="s">
        <v>150</v>
      </c>
      <c r="E19" s="11" t="s">
        <v>151</v>
      </c>
      <c r="F19" s="11" t="s">
        <v>152</v>
      </c>
      <c r="G19" s="11" t="s">
        <v>153</v>
      </c>
      <c r="H19" s="11" t="s">
        <v>82</v>
      </c>
      <c r="I19" s="11" t="s">
        <v>154</v>
      </c>
      <c r="J19" s="13" t="n">
        <v>4.7</v>
      </c>
      <c r="K19" s="11" t="s">
        <v>155</v>
      </c>
      <c r="L19" s="13" t="n">
        <v>94</v>
      </c>
      <c r="M19" s="13" t="n">
        <f aca="false">L19/'Concentration Factors'!$H$4</f>
        <v>10.34</v>
      </c>
      <c r="N19" s="14" t="n">
        <f aca="false">1000*1000*M19/'Concentration Factors'!$D$32</f>
        <v>10340</v>
      </c>
      <c r="O19" s="8" t="n">
        <v>86</v>
      </c>
      <c r="P19" s="6"/>
      <c r="Q19" s="6"/>
      <c r="R19" s="13" t="n">
        <v>6.2</v>
      </c>
      <c r="S19" s="13" t="n">
        <v>3.4</v>
      </c>
      <c r="T19" s="13" t="n">
        <v>45</v>
      </c>
      <c r="U19" s="13" t="n">
        <v>11301</v>
      </c>
      <c r="V19" s="13" t="n">
        <v>16</v>
      </c>
      <c r="W19" s="13" t="n">
        <v>22</v>
      </c>
      <c r="X19" s="13" t="n">
        <v>29</v>
      </c>
      <c r="Y19" s="13" t="n">
        <v>11279</v>
      </c>
      <c r="Z19" s="13" t="n">
        <v>1.65</v>
      </c>
      <c r="AA19" s="13" t="n">
        <v>11346</v>
      </c>
      <c r="AB19" s="6"/>
      <c r="AC19" s="6"/>
      <c r="AD19" s="6"/>
      <c r="AE19" s="6"/>
      <c r="AF19" s="6"/>
      <c r="AG19" s="6"/>
      <c r="AH19" s="6"/>
      <c r="AI19" s="13" t="n">
        <v>0.84</v>
      </c>
      <c r="AJ19" s="6"/>
      <c r="AK19" s="6"/>
      <c r="AL19" s="13" t="n">
        <v>1.21</v>
      </c>
      <c r="AM19" s="13" t="n">
        <v>0.48</v>
      </c>
      <c r="AN19" s="13" t="n">
        <v>46</v>
      </c>
      <c r="AO19" s="6"/>
      <c r="AP19" s="6"/>
      <c r="AQ19" s="13" t="n">
        <v>57</v>
      </c>
      <c r="AR19" s="13" t="n">
        <v>35</v>
      </c>
      <c r="AS19" s="13" t="n">
        <v>1</v>
      </c>
      <c r="AT19" s="13" t="n">
        <v>1</v>
      </c>
      <c r="AU19" s="13" t="n">
        <v>2150</v>
      </c>
      <c r="AV19" s="13" t="n">
        <v>2888.5</v>
      </c>
      <c r="AW19" s="13" t="n">
        <v>1768.1</v>
      </c>
      <c r="AX19" s="13" t="n">
        <v>1772.6</v>
      </c>
      <c r="AY19" s="15" t="s">
        <v>156</v>
      </c>
      <c r="AZ19" s="6"/>
      <c r="BA19" s="6"/>
      <c r="BB19" s="6"/>
      <c r="BC19" s="13" t="n">
        <v>5.4</v>
      </c>
      <c r="BD19" s="13" t="n">
        <v>4</v>
      </c>
      <c r="BE19" s="6"/>
      <c r="BF19" s="6"/>
      <c r="BG19" s="6"/>
      <c r="BH19" s="6"/>
      <c r="BI19" s="6"/>
      <c r="BJ19" s="6"/>
      <c r="BK19" s="13" t="n">
        <v>1.03</v>
      </c>
      <c r="BL19" s="13" t="n">
        <v>0.66</v>
      </c>
      <c r="BM19" s="6"/>
      <c r="BN19" s="6"/>
      <c r="BO19" s="13" t="n">
        <v>51</v>
      </c>
      <c r="BP19" s="13" t="n">
        <v>40</v>
      </c>
    </row>
    <row r="20" customFormat="false" ht="46.5" hidden="false" customHeight="false" outlineLevel="0" collapsed="false">
      <c r="A20" s="6" t="s">
        <v>64</v>
      </c>
      <c r="B20" s="6" t="s">
        <v>65</v>
      </c>
      <c r="C20" s="11" t="s">
        <v>198</v>
      </c>
      <c r="D20" s="11" t="s">
        <v>150</v>
      </c>
      <c r="E20" s="11" t="s">
        <v>151</v>
      </c>
      <c r="F20" s="11" t="s">
        <v>152</v>
      </c>
      <c r="G20" s="11" t="s">
        <v>153</v>
      </c>
      <c r="H20" s="11" t="s">
        <v>82</v>
      </c>
      <c r="I20" s="11" t="s">
        <v>154</v>
      </c>
      <c r="J20" s="13" t="n">
        <v>7.9</v>
      </c>
      <c r="K20" s="11" t="s">
        <v>155</v>
      </c>
      <c r="L20" s="13" t="n">
        <v>158</v>
      </c>
      <c r="M20" s="13" t="n">
        <f aca="false">L20/'Concentration Factors'!$H$4</f>
        <v>17.38</v>
      </c>
      <c r="N20" s="14" t="n">
        <f aca="false">1000*1000*M20/'Concentration Factors'!$D$32</f>
        <v>17380</v>
      </c>
      <c r="O20" s="8" t="n">
        <v>114</v>
      </c>
      <c r="P20" s="6"/>
      <c r="Q20" s="6"/>
      <c r="R20" s="13" t="n">
        <v>9.9</v>
      </c>
      <c r="S20" s="13" t="n">
        <v>6.2</v>
      </c>
      <c r="T20" s="13" t="n">
        <v>72</v>
      </c>
      <c r="U20" s="13" t="n">
        <v>10652</v>
      </c>
      <c r="V20" s="13" t="n">
        <v>37</v>
      </c>
      <c r="W20" s="13" t="n">
        <v>28</v>
      </c>
      <c r="X20" s="13" t="n">
        <v>35</v>
      </c>
      <c r="Y20" s="13" t="n">
        <v>10624</v>
      </c>
      <c r="Z20" s="13" t="n">
        <v>4.06</v>
      </c>
      <c r="AA20" s="13" t="n">
        <v>10724</v>
      </c>
      <c r="AB20" s="6"/>
      <c r="AC20" s="6"/>
      <c r="AD20" s="6"/>
      <c r="AE20" s="6"/>
      <c r="AF20" s="6"/>
      <c r="AG20" s="6"/>
      <c r="AH20" s="6"/>
      <c r="AI20" s="13" t="n">
        <v>0.9</v>
      </c>
      <c r="AJ20" s="6"/>
      <c r="AK20" s="6"/>
      <c r="AL20" s="13" t="n">
        <v>1.21</v>
      </c>
      <c r="AM20" s="13" t="n">
        <v>0.6</v>
      </c>
      <c r="AN20" s="13" t="n">
        <v>47</v>
      </c>
      <c r="AO20" s="6"/>
      <c r="AP20" s="6"/>
      <c r="AQ20" s="13" t="n">
        <v>56</v>
      </c>
      <c r="AR20" s="13" t="n">
        <v>39</v>
      </c>
      <c r="AS20" s="13" t="n">
        <v>1</v>
      </c>
      <c r="AT20" s="13" t="n">
        <v>1</v>
      </c>
      <c r="AU20" s="13" t="n">
        <v>2130</v>
      </c>
      <c r="AV20" s="13" t="n">
        <v>2853.3</v>
      </c>
      <c r="AW20" s="13" t="n">
        <v>1789</v>
      </c>
      <c r="AX20" s="13" t="n">
        <v>1796.2</v>
      </c>
      <c r="AY20" s="15" t="s">
        <v>156</v>
      </c>
      <c r="AZ20" s="6"/>
      <c r="BA20" s="6"/>
      <c r="BB20" s="6"/>
      <c r="BC20" s="13" t="n">
        <v>8.9</v>
      </c>
      <c r="BD20" s="13" t="n">
        <v>7</v>
      </c>
      <c r="BE20" s="6"/>
      <c r="BF20" s="6"/>
      <c r="BG20" s="6"/>
      <c r="BH20" s="6"/>
      <c r="BI20" s="6"/>
      <c r="BJ20" s="6"/>
      <c r="BK20" s="13" t="n">
        <v>1.06</v>
      </c>
      <c r="BL20" s="13" t="n">
        <v>0.75</v>
      </c>
      <c r="BM20" s="6"/>
      <c r="BN20" s="6"/>
      <c r="BO20" s="13" t="n">
        <v>51.7</v>
      </c>
      <c r="BP20" s="13" t="n">
        <v>43.2</v>
      </c>
    </row>
    <row r="21" customFormat="false" ht="46.5" hidden="false" customHeight="false" outlineLevel="0" collapsed="false">
      <c r="A21" s="6" t="s">
        <v>76</v>
      </c>
      <c r="B21" s="6" t="s">
        <v>77</v>
      </c>
      <c r="C21" s="11" t="s">
        <v>199</v>
      </c>
      <c r="D21" s="11" t="s">
        <v>150</v>
      </c>
      <c r="E21" s="11" t="s">
        <v>151</v>
      </c>
      <c r="F21" s="11" t="s">
        <v>152</v>
      </c>
      <c r="G21" s="11" t="s">
        <v>153</v>
      </c>
      <c r="H21" s="11" t="s">
        <v>82</v>
      </c>
      <c r="I21" s="11" t="s">
        <v>154</v>
      </c>
      <c r="J21" s="13" t="n">
        <v>2.4</v>
      </c>
      <c r="K21" s="11" t="s">
        <v>155</v>
      </c>
      <c r="L21" s="13" t="n">
        <v>48</v>
      </c>
      <c r="M21" s="13" t="n">
        <f aca="false">L21/'Concentration Factors'!$H$4</f>
        <v>5.28</v>
      </c>
      <c r="N21" s="13" t="n">
        <f aca="false">1000*1000*M21/'Concentration Factors'!$D$32</f>
        <v>5280</v>
      </c>
      <c r="O21" s="13"/>
      <c r="P21" s="6"/>
      <c r="Q21" s="6"/>
      <c r="R21" s="13" t="n">
        <v>3.3</v>
      </c>
      <c r="S21" s="13" t="n">
        <v>1.6</v>
      </c>
      <c r="T21" s="13" t="n">
        <v>31</v>
      </c>
      <c r="U21" s="13" t="n">
        <v>15347</v>
      </c>
      <c r="V21" s="13" t="n">
        <v>13</v>
      </c>
      <c r="W21" s="13" t="n">
        <v>15</v>
      </c>
      <c r="X21" s="13" t="n">
        <v>18</v>
      </c>
      <c r="Y21" s="13" t="n">
        <v>15332</v>
      </c>
      <c r="Z21" s="13" t="n">
        <v>0.994</v>
      </c>
      <c r="AA21" s="13" t="n">
        <v>15378</v>
      </c>
      <c r="AB21" s="6"/>
      <c r="AC21" s="6"/>
      <c r="AD21" s="6"/>
      <c r="AE21" s="6"/>
      <c r="AF21" s="6"/>
      <c r="AG21" s="6"/>
      <c r="AH21" s="6"/>
      <c r="AI21" s="13" t="n">
        <v>0.9</v>
      </c>
      <c r="AJ21" s="6"/>
      <c r="AK21" s="6"/>
      <c r="AL21" s="13" t="n">
        <v>1.37</v>
      </c>
      <c r="AM21" s="13" t="n">
        <v>0.44</v>
      </c>
      <c r="AN21" s="13" t="n">
        <v>47</v>
      </c>
      <c r="AO21" s="6"/>
      <c r="AP21" s="6"/>
      <c r="AQ21" s="13" t="n">
        <v>60</v>
      </c>
      <c r="AR21" s="13" t="n">
        <v>35</v>
      </c>
      <c r="AS21" s="13" t="n">
        <v>1</v>
      </c>
      <c r="AT21" s="13" t="n">
        <v>1</v>
      </c>
      <c r="AU21" s="13" t="n">
        <v>1863</v>
      </c>
      <c r="AV21" s="13" t="n">
        <v>2550.1</v>
      </c>
      <c r="AW21" s="13" t="n">
        <v>1568.7</v>
      </c>
      <c r="AX21" s="13" t="n">
        <v>1570.7</v>
      </c>
      <c r="AY21" s="15" t="s">
        <v>156</v>
      </c>
      <c r="AZ21" s="6"/>
      <c r="BA21" s="6"/>
      <c r="BB21" s="6"/>
      <c r="BC21" s="13" t="n">
        <v>2.83</v>
      </c>
      <c r="BD21" s="13" t="n">
        <v>1.97</v>
      </c>
      <c r="BE21" s="6"/>
      <c r="BF21" s="6"/>
      <c r="BG21" s="6"/>
      <c r="BH21" s="6"/>
      <c r="BI21" s="6"/>
      <c r="BJ21" s="6"/>
      <c r="BK21" s="13" t="n">
        <v>1.14</v>
      </c>
      <c r="BL21" s="13" t="n">
        <v>0.67</v>
      </c>
      <c r="BM21" s="6"/>
      <c r="BN21" s="6"/>
      <c r="BO21" s="13" t="n">
        <v>54</v>
      </c>
      <c r="BP21" s="13" t="n">
        <v>41</v>
      </c>
    </row>
    <row r="22" customFormat="false" ht="46.5" hidden="false" customHeight="false" outlineLevel="0" collapsed="false">
      <c r="A22" s="6" t="s">
        <v>76</v>
      </c>
      <c r="B22" s="6" t="s">
        <v>77</v>
      </c>
      <c r="C22" s="11" t="s">
        <v>200</v>
      </c>
      <c r="D22" s="11" t="s">
        <v>150</v>
      </c>
      <c r="E22" s="11" t="s">
        <v>151</v>
      </c>
      <c r="F22" s="11" t="s">
        <v>152</v>
      </c>
      <c r="G22" s="11" t="s">
        <v>153</v>
      </c>
      <c r="H22" s="11" t="s">
        <v>82</v>
      </c>
      <c r="I22" s="11" t="s">
        <v>154</v>
      </c>
      <c r="J22" s="13" t="n">
        <v>0.9</v>
      </c>
      <c r="K22" s="11" t="s">
        <v>155</v>
      </c>
      <c r="L22" s="13" t="n">
        <v>18</v>
      </c>
      <c r="M22" s="13" t="n">
        <f aca="false">L22/'Concentration Factors'!$H$4</f>
        <v>1.98</v>
      </c>
      <c r="N22" s="13" t="n">
        <f aca="false">1000*1000*M22/'Concentration Factors'!$D$32</f>
        <v>1980</v>
      </c>
      <c r="O22" s="13"/>
      <c r="P22" s="6"/>
      <c r="Q22" s="6"/>
      <c r="R22" s="13" t="n">
        <v>1.6</v>
      </c>
      <c r="S22" s="13" t="n">
        <v>0.5</v>
      </c>
      <c r="T22" s="13" t="n">
        <v>10</v>
      </c>
      <c r="U22" s="13" t="n">
        <v>12691</v>
      </c>
      <c r="V22" s="13" t="n">
        <v>4</v>
      </c>
      <c r="W22" s="13" t="n">
        <v>10</v>
      </c>
      <c r="X22" s="13" t="n">
        <v>6</v>
      </c>
      <c r="Y22" s="13" t="n">
        <v>12681</v>
      </c>
      <c r="Z22" s="13" t="n">
        <v>0.37</v>
      </c>
      <c r="AA22" s="13" t="n">
        <v>12701</v>
      </c>
      <c r="AB22" s="6"/>
      <c r="AC22" s="6"/>
      <c r="AD22" s="6"/>
      <c r="AE22" s="6"/>
      <c r="AF22" s="6"/>
      <c r="AG22" s="6"/>
      <c r="AH22" s="6"/>
      <c r="AI22" s="13" t="n">
        <v>1.4</v>
      </c>
      <c r="AJ22" s="6"/>
      <c r="AK22" s="6"/>
      <c r="AL22" s="13" t="n">
        <v>2.6</v>
      </c>
      <c r="AM22" s="13" t="n">
        <v>0.2</v>
      </c>
      <c r="AN22" s="13" t="n">
        <v>58</v>
      </c>
      <c r="AO22" s="6"/>
      <c r="AP22" s="6"/>
      <c r="AQ22" s="13" t="n">
        <v>78</v>
      </c>
      <c r="AR22" s="13" t="n">
        <v>38</v>
      </c>
      <c r="AS22" s="13" t="n">
        <v>1</v>
      </c>
      <c r="AT22" s="13" t="n">
        <v>1</v>
      </c>
      <c r="AU22" s="13" t="n">
        <v>1955</v>
      </c>
      <c r="AV22" s="13" t="n">
        <v>2701.8</v>
      </c>
      <c r="AW22" s="13" t="n">
        <v>1634.9</v>
      </c>
      <c r="AX22" s="13" t="n">
        <v>1635.7</v>
      </c>
      <c r="AY22" s="15" t="s">
        <v>156</v>
      </c>
      <c r="AZ22" s="6"/>
      <c r="BA22" s="6"/>
      <c r="BB22" s="6"/>
      <c r="BC22" s="13" t="n">
        <v>1.25</v>
      </c>
      <c r="BD22" s="13" t="n">
        <v>0.66</v>
      </c>
      <c r="BE22" s="6"/>
      <c r="BF22" s="6"/>
      <c r="BG22" s="6"/>
      <c r="BH22" s="6"/>
      <c r="BI22" s="6"/>
      <c r="BJ22" s="6"/>
      <c r="BK22" s="13" t="n">
        <v>2</v>
      </c>
      <c r="BL22" s="13" t="n">
        <v>0.8</v>
      </c>
      <c r="BM22" s="6"/>
      <c r="BN22" s="6"/>
      <c r="BO22" s="13" t="n">
        <v>68</v>
      </c>
      <c r="BP22" s="13" t="n">
        <v>48</v>
      </c>
    </row>
    <row r="23" customFormat="false" ht="46.5" hidden="false" customHeight="false" outlineLevel="0" collapsed="false">
      <c r="A23" s="6" t="s">
        <v>76</v>
      </c>
      <c r="B23" s="6" t="s">
        <v>77</v>
      </c>
      <c r="C23" s="11" t="s">
        <v>201</v>
      </c>
      <c r="D23" s="11" t="s">
        <v>150</v>
      </c>
      <c r="E23" s="11" t="s">
        <v>151</v>
      </c>
      <c r="F23" s="11" t="s">
        <v>152</v>
      </c>
      <c r="G23" s="11" t="s">
        <v>153</v>
      </c>
      <c r="H23" s="11" t="s">
        <v>82</v>
      </c>
      <c r="I23" s="11" t="s">
        <v>154</v>
      </c>
      <c r="J23" s="13" t="n">
        <v>2.9</v>
      </c>
      <c r="K23" s="11" t="s">
        <v>155</v>
      </c>
      <c r="L23" s="13" t="n">
        <v>58</v>
      </c>
      <c r="M23" s="13" t="n">
        <f aca="false">L23/'Concentration Factors'!$H$4</f>
        <v>6.38</v>
      </c>
      <c r="N23" s="13" t="n">
        <f aca="false">1000*1000*M23/'Concentration Factors'!$D$32</f>
        <v>6380</v>
      </c>
      <c r="O23" s="13"/>
      <c r="P23" s="6"/>
      <c r="Q23" s="6"/>
      <c r="R23" s="13" t="n">
        <v>3.9</v>
      </c>
      <c r="S23" s="13" t="n">
        <v>2.1</v>
      </c>
      <c r="T23" s="13" t="n">
        <v>40</v>
      </c>
      <c r="U23" s="13" t="n">
        <v>16292</v>
      </c>
      <c r="V23" s="13" t="n">
        <v>11</v>
      </c>
      <c r="W23" s="13" t="n">
        <v>18</v>
      </c>
      <c r="X23" s="13" t="n">
        <v>29</v>
      </c>
      <c r="Y23" s="13" t="n">
        <v>16274</v>
      </c>
      <c r="Z23" s="13" t="n">
        <v>0.79</v>
      </c>
      <c r="AA23" s="13" t="n">
        <v>16332</v>
      </c>
      <c r="AB23" s="6"/>
      <c r="AC23" s="6"/>
      <c r="AD23" s="6"/>
      <c r="AE23" s="6"/>
      <c r="AF23" s="6"/>
      <c r="AG23" s="6"/>
      <c r="AH23" s="6"/>
      <c r="AI23" s="13" t="n">
        <v>0.72</v>
      </c>
      <c r="AJ23" s="6"/>
      <c r="AK23" s="6"/>
      <c r="AL23" s="13" t="n">
        <v>1.07</v>
      </c>
      <c r="AM23" s="13" t="n">
        <v>0.38</v>
      </c>
      <c r="AN23" s="13" t="n">
        <v>42</v>
      </c>
      <c r="AO23" s="6"/>
      <c r="AP23" s="6"/>
      <c r="AQ23" s="13" t="n">
        <v>54</v>
      </c>
      <c r="AR23" s="13" t="n">
        <v>30</v>
      </c>
      <c r="AS23" s="13" t="n">
        <v>1</v>
      </c>
      <c r="AT23" s="13" t="n">
        <v>1</v>
      </c>
      <c r="AU23" s="13" t="n">
        <v>1724</v>
      </c>
      <c r="AV23" s="13" t="n">
        <v>2283.4</v>
      </c>
      <c r="AW23" s="13" t="n">
        <v>1416.7</v>
      </c>
      <c r="AX23" s="13" t="n">
        <v>1418.9</v>
      </c>
      <c r="AY23" s="15" t="s">
        <v>156</v>
      </c>
      <c r="AZ23" s="6"/>
      <c r="BA23" s="6"/>
      <c r="BB23" s="6"/>
      <c r="BC23" s="13" t="n">
        <v>3.36</v>
      </c>
      <c r="BD23" s="13" t="n">
        <v>2.45</v>
      </c>
      <c r="BE23" s="6"/>
      <c r="BF23" s="6"/>
      <c r="BG23" s="6"/>
      <c r="BH23" s="6"/>
      <c r="BI23" s="6"/>
      <c r="BJ23" s="6"/>
      <c r="BK23" s="13" t="n">
        <v>0.9</v>
      </c>
      <c r="BL23" s="13" t="n">
        <v>0.55</v>
      </c>
      <c r="BM23" s="6"/>
      <c r="BN23" s="6"/>
      <c r="BO23" s="13" t="n">
        <v>48</v>
      </c>
      <c r="BP23" s="13" t="n">
        <v>36</v>
      </c>
    </row>
    <row r="24" customFormat="false" ht="46.5" hidden="false" customHeight="false" outlineLevel="0" collapsed="false">
      <c r="A24" s="6"/>
      <c r="B24" s="6" t="s">
        <v>202</v>
      </c>
      <c r="C24" s="11" t="s">
        <v>203</v>
      </c>
      <c r="D24" s="11" t="s">
        <v>150</v>
      </c>
      <c r="E24" s="11" t="s">
        <v>151</v>
      </c>
      <c r="F24" s="11" t="s">
        <v>152</v>
      </c>
      <c r="G24" s="11" t="s">
        <v>153</v>
      </c>
      <c r="H24" s="11" t="s">
        <v>82</v>
      </c>
      <c r="I24" s="11" t="s">
        <v>154</v>
      </c>
      <c r="J24" s="13" t="n">
        <v>0</v>
      </c>
      <c r="K24" s="11" t="s">
        <v>155</v>
      </c>
      <c r="L24" s="13" t="n">
        <v>0</v>
      </c>
      <c r="M24" s="13" t="n">
        <f aca="false">L24/'Concentration Factors'!$H$4</f>
        <v>0</v>
      </c>
      <c r="N24" s="13" t="n">
        <f aca="false">1000*1000*M24/'Concentration Factors'!$D$32</f>
        <v>0</v>
      </c>
      <c r="O24" s="13"/>
      <c r="P24" s="6"/>
      <c r="Q24" s="6"/>
      <c r="R24" s="13" t="n">
        <v>0.3</v>
      </c>
      <c r="S24" s="13" t="n">
        <v>0</v>
      </c>
      <c r="T24" s="13" t="n">
        <v>0</v>
      </c>
      <c r="U24" s="13" t="n">
        <v>11912</v>
      </c>
      <c r="V24" s="13" t="n">
        <v>0</v>
      </c>
      <c r="W24" s="13" t="n">
        <v>0</v>
      </c>
      <c r="X24" s="13" t="n">
        <v>0</v>
      </c>
      <c r="Y24" s="13" t="n">
        <v>11912</v>
      </c>
      <c r="Z24" s="13" t="n">
        <v>0</v>
      </c>
      <c r="AA24" s="13" t="n">
        <v>11912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3" t="n">
        <v>1</v>
      </c>
      <c r="AT24" s="13" t="n">
        <v>1</v>
      </c>
      <c r="AU24" s="13" t="n">
        <v>5668</v>
      </c>
      <c r="AV24" s="13" t="n">
        <v>0</v>
      </c>
      <c r="AW24" s="13" t="n">
        <v>4437.2</v>
      </c>
      <c r="AX24" s="13" t="n">
        <v>4437.2</v>
      </c>
      <c r="AY24" s="15" t="s">
        <v>156</v>
      </c>
      <c r="AZ24" s="6"/>
      <c r="BA24" s="6"/>
      <c r="BB24" s="6"/>
      <c r="BC24" s="13" t="n">
        <v>0.14</v>
      </c>
      <c r="BD24" s="13" t="n">
        <v>0</v>
      </c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</row>
    <row r="25" customFormat="false" ht="46.5" hidden="false" customHeight="false" outlineLevel="0" collapsed="false">
      <c r="A25" s="6"/>
      <c r="B25" s="6" t="s">
        <v>202</v>
      </c>
      <c r="C25" s="11" t="s">
        <v>204</v>
      </c>
      <c r="D25" s="11" t="s">
        <v>150</v>
      </c>
      <c r="E25" s="11" t="s">
        <v>151</v>
      </c>
      <c r="F25" s="11" t="s">
        <v>152</v>
      </c>
      <c r="G25" s="11" t="s">
        <v>153</v>
      </c>
      <c r="H25" s="11" t="s">
        <v>82</v>
      </c>
      <c r="I25" s="11" t="s">
        <v>154</v>
      </c>
      <c r="J25" s="13" t="n">
        <v>0</v>
      </c>
      <c r="K25" s="11" t="s">
        <v>155</v>
      </c>
      <c r="L25" s="13" t="n">
        <v>0</v>
      </c>
      <c r="M25" s="13" t="n">
        <f aca="false">L25/'Concentration Factors'!$H$4</f>
        <v>0</v>
      </c>
      <c r="N25" s="13" t="n">
        <f aca="false">1000*1000*M25/'Concentration Factors'!$D$32</f>
        <v>0</v>
      </c>
      <c r="O25" s="13"/>
      <c r="P25" s="6"/>
      <c r="Q25" s="6"/>
      <c r="R25" s="13" t="n">
        <v>0.26</v>
      </c>
      <c r="S25" s="13" t="n">
        <v>0</v>
      </c>
      <c r="T25" s="13" t="n">
        <v>0</v>
      </c>
      <c r="U25" s="13" t="n">
        <v>13495</v>
      </c>
      <c r="V25" s="13" t="n">
        <v>0</v>
      </c>
      <c r="W25" s="13" t="n">
        <v>0</v>
      </c>
      <c r="X25" s="13" t="n">
        <v>0</v>
      </c>
      <c r="Y25" s="13" t="n">
        <v>13495</v>
      </c>
      <c r="Z25" s="13" t="n">
        <v>0</v>
      </c>
      <c r="AA25" s="13" t="n">
        <v>13495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3" t="n">
        <v>1</v>
      </c>
      <c r="AT25" s="13" t="n">
        <v>1</v>
      </c>
      <c r="AU25" s="13" t="n">
        <v>2352</v>
      </c>
      <c r="AV25" s="13" t="n">
        <v>0</v>
      </c>
      <c r="AW25" s="13" t="n">
        <v>1994.6</v>
      </c>
      <c r="AX25" s="13" t="n">
        <v>1994.6</v>
      </c>
      <c r="AY25" s="15" t="s">
        <v>156</v>
      </c>
      <c r="AZ25" s="6"/>
      <c r="BA25" s="6"/>
      <c r="BB25" s="6"/>
      <c r="BC25" s="13" t="n">
        <v>0.12</v>
      </c>
      <c r="BD25" s="13" t="n">
        <v>0</v>
      </c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</row>
    <row r="26" customFormat="false" ht="46.5" hidden="false" customHeight="false" outlineLevel="0" collapsed="false">
      <c r="A26" s="6"/>
      <c r="B26" s="6" t="s">
        <v>202</v>
      </c>
      <c r="C26" s="11" t="s">
        <v>205</v>
      </c>
      <c r="D26" s="11" t="s">
        <v>150</v>
      </c>
      <c r="E26" s="11" t="s">
        <v>151</v>
      </c>
      <c r="F26" s="11" t="s">
        <v>152</v>
      </c>
      <c r="G26" s="11" t="s">
        <v>153</v>
      </c>
      <c r="H26" s="11" t="s">
        <v>82</v>
      </c>
      <c r="I26" s="11" t="s">
        <v>154</v>
      </c>
      <c r="J26" s="13" t="n">
        <v>0.09</v>
      </c>
      <c r="K26" s="11" t="s">
        <v>155</v>
      </c>
      <c r="L26" s="13" t="n">
        <v>1.8</v>
      </c>
      <c r="M26" s="13" t="n">
        <f aca="false">L26/'Concentration Factors'!$H$4</f>
        <v>0.198</v>
      </c>
      <c r="N26" s="13" t="n">
        <f aca="false">1000*1000*M26/'Concentration Factors'!$D$32</f>
        <v>198</v>
      </c>
      <c r="O26" s="13"/>
      <c r="P26" s="6"/>
      <c r="Q26" s="6"/>
      <c r="R26" s="13" t="n">
        <v>0.45</v>
      </c>
      <c r="S26" s="13" t="n">
        <v>0</v>
      </c>
      <c r="T26" s="13" t="n">
        <v>1</v>
      </c>
      <c r="U26" s="13" t="n">
        <v>12461</v>
      </c>
      <c r="V26" s="13" t="n">
        <v>1</v>
      </c>
      <c r="W26" s="13" t="n">
        <v>0</v>
      </c>
      <c r="X26" s="13" t="n">
        <v>0</v>
      </c>
      <c r="Y26" s="13" t="n">
        <v>12461</v>
      </c>
      <c r="Z26" s="13" t="n">
        <v>0.0944</v>
      </c>
      <c r="AA26" s="13" t="n">
        <v>12462</v>
      </c>
      <c r="AB26" s="6"/>
      <c r="AC26" s="6"/>
      <c r="AD26" s="6"/>
      <c r="AE26" s="6"/>
      <c r="AF26" s="6"/>
      <c r="AG26" s="6"/>
      <c r="AH26" s="6"/>
      <c r="AI26" s="13" t="n">
        <v>1</v>
      </c>
      <c r="AJ26" s="6"/>
      <c r="AK26" s="6"/>
      <c r="AL26" s="13" t="n">
        <v>4.3</v>
      </c>
      <c r="AM26" s="13" t="n">
        <v>0</v>
      </c>
      <c r="AN26" s="13" t="n">
        <v>50</v>
      </c>
      <c r="AO26" s="6"/>
      <c r="AP26" s="6"/>
      <c r="AQ26" s="13" t="n">
        <v>130</v>
      </c>
      <c r="AR26" s="13" t="n">
        <v>0</v>
      </c>
      <c r="AS26" s="13" t="n">
        <v>1</v>
      </c>
      <c r="AT26" s="13" t="n">
        <v>1</v>
      </c>
      <c r="AU26" s="13" t="n">
        <v>2040</v>
      </c>
      <c r="AV26" s="13" t="n">
        <v>2316.2</v>
      </c>
      <c r="AW26" s="13" t="n">
        <v>1745.8</v>
      </c>
      <c r="AX26" s="13" t="n">
        <v>1745.8</v>
      </c>
      <c r="AY26" s="15" t="s">
        <v>156</v>
      </c>
      <c r="AZ26" s="6"/>
      <c r="BA26" s="6"/>
      <c r="BB26" s="6"/>
      <c r="BC26" s="13" t="n">
        <v>0.23</v>
      </c>
      <c r="BD26" s="13" t="n">
        <v>0.03</v>
      </c>
      <c r="BE26" s="6"/>
      <c r="BF26" s="6"/>
      <c r="BG26" s="6"/>
      <c r="BH26" s="6"/>
      <c r="BI26" s="6"/>
      <c r="BJ26" s="6"/>
      <c r="BK26" s="13" t="n">
        <v>2.6</v>
      </c>
      <c r="BL26" s="13" t="n">
        <v>0</v>
      </c>
      <c r="BM26" s="6"/>
      <c r="BN26" s="6"/>
      <c r="BO26" s="13" t="n">
        <v>89</v>
      </c>
      <c r="BP26" s="13" t="n">
        <v>11</v>
      </c>
    </row>
    <row r="27" customFormat="false" ht="15.75" hidden="false" customHeight="false" outlineLevel="0" collapsed="false">
      <c r="A27" s="6"/>
      <c r="B27" s="6"/>
      <c r="C27" s="6"/>
      <c r="M27" s="13"/>
      <c r="N27" s="13"/>
      <c r="O27" s="17"/>
    </row>
    <row r="28" customFormat="false" ht="15.75" hidden="false" customHeight="false" outlineLevel="0" collapsed="false">
      <c r="A28" s="6"/>
      <c r="B28" s="6"/>
      <c r="C28" s="6"/>
      <c r="M28" s="13"/>
      <c r="N28" s="13"/>
      <c r="O28" s="17"/>
    </row>
    <row r="29" customFormat="false" ht="15.75" hidden="false" customHeight="false" outlineLevel="0" collapsed="false">
      <c r="A29" s="6" t="s">
        <v>83</v>
      </c>
      <c r="B29" s="6"/>
      <c r="C29" s="6"/>
      <c r="M29" s="13"/>
      <c r="N29" s="13"/>
      <c r="O29" s="17"/>
    </row>
    <row r="30" customFormat="false" ht="28.3" hidden="false" customHeight="false" outlineLevel="0" collapsed="false">
      <c r="A30" s="5" t="s">
        <v>15</v>
      </c>
      <c r="C30" s="11" t="s">
        <v>84</v>
      </c>
      <c r="D30" s="11" t="s">
        <v>85</v>
      </c>
      <c r="E30" s="11" t="s">
        <v>86</v>
      </c>
      <c r="F30" s="11" t="s">
        <v>87</v>
      </c>
      <c r="G30" s="11" t="s">
        <v>88</v>
      </c>
      <c r="H30" s="11" t="s">
        <v>18</v>
      </c>
      <c r="I30" s="11" t="s">
        <v>89</v>
      </c>
      <c r="J30" s="11" t="s">
        <v>90</v>
      </c>
      <c r="K30" s="11" t="s">
        <v>91</v>
      </c>
      <c r="L30" s="11" t="s">
        <v>92</v>
      </c>
      <c r="M30" s="11" t="s">
        <v>93</v>
      </c>
      <c r="N30" s="5"/>
      <c r="O30" s="11"/>
      <c r="P30" s="11" t="s">
        <v>96</v>
      </c>
      <c r="Q30" s="11" t="s">
        <v>97</v>
      </c>
      <c r="R30" s="11" t="s">
        <v>98</v>
      </c>
      <c r="S30" s="11" t="s">
        <v>99</v>
      </c>
      <c r="T30" s="11" t="s">
        <v>100</v>
      </c>
      <c r="U30" s="11" t="s">
        <v>101</v>
      </c>
      <c r="V30" s="11" t="s">
        <v>102</v>
      </c>
      <c r="W30" s="11" t="s">
        <v>103</v>
      </c>
      <c r="X30" s="11" t="s">
        <v>104</v>
      </c>
      <c r="Y30" s="11" t="s">
        <v>105</v>
      </c>
      <c r="Z30" s="11" t="s">
        <v>106</v>
      </c>
      <c r="AA30" s="11" t="s">
        <v>107</v>
      </c>
      <c r="AB30" s="11" t="s">
        <v>108</v>
      </c>
      <c r="AC30" s="11" t="s">
        <v>109</v>
      </c>
      <c r="AD30" s="11" t="s">
        <v>110</v>
      </c>
      <c r="AE30" s="11" t="s">
        <v>111</v>
      </c>
      <c r="AF30" s="11" t="s">
        <v>112</v>
      </c>
      <c r="AG30" s="11" t="s">
        <v>113</v>
      </c>
      <c r="AH30" s="11" t="s">
        <v>114</v>
      </c>
      <c r="AI30" s="11" t="s">
        <v>115</v>
      </c>
      <c r="AJ30" s="11" t="s">
        <v>116</v>
      </c>
      <c r="AK30" s="11" t="s">
        <v>117</v>
      </c>
      <c r="AL30" s="11" t="s">
        <v>118</v>
      </c>
      <c r="AM30" s="11" t="s">
        <v>119</v>
      </c>
      <c r="AN30" s="11" t="s">
        <v>120</v>
      </c>
      <c r="AO30" s="11" t="s">
        <v>121</v>
      </c>
      <c r="AP30" s="11" t="s">
        <v>122</v>
      </c>
      <c r="AQ30" s="11" t="s">
        <v>123</v>
      </c>
      <c r="AR30" s="11" t="s">
        <v>124</v>
      </c>
      <c r="AS30" s="11" t="s">
        <v>125</v>
      </c>
      <c r="AT30" s="11" t="s">
        <v>126</v>
      </c>
      <c r="AU30" s="11" t="s">
        <v>127</v>
      </c>
      <c r="AV30" s="11" t="s">
        <v>128</v>
      </c>
      <c r="AW30" s="11" t="s">
        <v>129</v>
      </c>
      <c r="AX30" s="11" t="s">
        <v>130</v>
      </c>
      <c r="AY30" s="11" t="s">
        <v>131</v>
      </c>
      <c r="AZ30" s="11" t="s">
        <v>132</v>
      </c>
      <c r="BA30" s="11" t="s">
        <v>133</v>
      </c>
      <c r="BB30" s="11" t="s">
        <v>134</v>
      </c>
      <c r="BC30" s="11" t="s">
        <v>135</v>
      </c>
      <c r="BD30" s="11" t="s">
        <v>136</v>
      </c>
      <c r="BE30" s="11" t="s">
        <v>137</v>
      </c>
      <c r="BF30" s="11" t="s">
        <v>138</v>
      </c>
      <c r="BG30" s="11" t="s">
        <v>139</v>
      </c>
      <c r="BH30" s="11" t="s">
        <v>140</v>
      </c>
      <c r="BI30" s="11" t="s">
        <v>141</v>
      </c>
      <c r="BJ30" s="11" t="s">
        <v>142</v>
      </c>
      <c r="BK30" s="11" t="s">
        <v>143</v>
      </c>
      <c r="BL30" s="11" t="s">
        <v>144</v>
      </c>
      <c r="BM30" s="11" t="s">
        <v>145</v>
      </c>
      <c r="BN30" s="11" t="s">
        <v>146</v>
      </c>
      <c r="BO30" s="11" t="s">
        <v>147</v>
      </c>
      <c r="BP30" s="11" t="s">
        <v>148</v>
      </c>
    </row>
    <row r="31" customFormat="false" ht="46.5" hidden="false" customHeight="false" outlineLevel="0" collapsed="false">
      <c r="A31" s="6" t="s">
        <v>33</v>
      </c>
      <c r="B31" s="6" t="n">
        <v>69</v>
      </c>
      <c r="C31" s="11" t="s">
        <v>181</v>
      </c>
      <c r="D31" s="11" t="s">
        <v>150</v>
      </c>
      <c r="E31" s="11" t="s">
        <v>151</v>
      </c>
      <c r="F31" s="11" t="s">
        <v>152</v>
      </c>
      <c r="G31" s="11" t="s">
        <v>180</v>
      </c>
      <c r="H31" s="11" t="s">
        <v>83</v>
      </c>
      <c r="I31" s="11" t="s">
        <v>154</v>
      </c>
      <c r="J31" s="13" t="n">
        <v>0.36</v>
      </c>
      <c r="K31" s="11" t="s">
        <v>155</v>
      </c>
      <c r="L31" s="13" t="n">
        <v>7.2</v>
      </c>
      <c r="M31" s="13" t="n">
        <f aca="false">L31/'Concentration Factors'!$H$4</f>
        <v>0.792</v>
      </c>
      <c r="N31" s="18" t="n">
        <f aca="false">1000*1000*M31/'Concentration Factors'!$D$32</f>
        <v>792</v>
      </c>
      <c r="O31" s="8" t="n">
        <v>7.6</v>
      </c>
      <c r="P31" s="6"/>
      <c r="Q31" s="6"/>
      <c r="R31" s="13" t="n">
        <v>0.85</v>
      </c>
      <c r="S31" s="13" t="n">
        <v>0.11</v>
      </c>
      <c r="T31" s="13" t="n">
        <v>4</v>
      </c>
      <c r="U31" s="13" t="n">
        <v>13051</v>
      </c>
      <c r="V31" s="13" t="n">
        <v>2</v>
      </c>
      <c r="W31" s="13" t="n">
        <v>2</v>
      </c>
      <c r="X31" s="13" t="n">
        <v>5</v>
      </c>
      <c r="Y31" s="13" t="n">
        <v>13046</v>
      </c>
      <c r="Z31" s="13" t="n">
        <v>0.18</v>
      </c>
      <c r="AA31" s="13" t="n">
        <v>13055</v>
      </c>
      <c r="AB31" s="6"/>
      <c r="AC31" s="6"/>
      <c r="AD31" s="6"/>
      <c r="AE31" s="6"/>
      <c r="AF31" s="6"/>
      <c r="AG31" s="6"/>
      <c r="AH31" s="6"/>
      <c r="AI31" s="13" t="n">
        <v>0.6</v>
      </c>
      <c r="AJ31" s="6"/>
      <c r="AK31" s="6"/>
      <c r="AL31" s="13" t="n">
        <v>1.3</v>
      </c>
      <c r="AM31" s="13" t="n">
        <v>0</v>
      </c>
      <c r="AN31" s="13" t="n">
        <v>36</v>
      </c>
      <c r="AO31" s="6"/>
      <c r="AP31" s="6"/>
      <c r="AQ31" s="13" t="n">
        <v>66</v>
      </c>
      <c r="AR31" s="13" t="n">
        <v>7</v>
      </c>
      <c r="AS31" s="13" t="n">
        <v>1</v>
      </c>
      <c r="AT31" s="13" t="n">
        <v>1</v>
      </c>
      <c r="AU31" s="13" t="n">
        <v>1776</v>
      </c>
      <c r="AV31" s="13" t="n">
        <v>4836.7</v>
      </c>
      <c r="AW31" s="13" t="n">
        <v>1397.1</v>
      </c>
      <c r="AX31" s="13" t="n">
        <v>1398.1</v>
      </c>
      <c r="AY31" s="15" t="s">
        <v>156</v>
      </c>
      <c r="AZ31" s="6"/>
      <c r="BA31" s="6"/>
      <c r="BB31" s="6"/>
      <c r="BC31" s="13" t="n">
        <v>0.58</v>
      </c>
      <c r="BD31" s="13" t="n">
        <v>0.21</v>
      </c>
      <c r="BE31" s="6"/>
      <c r="BF31" s="6"/>
      <c r="BG31" s="6"/>
      <c r="BH31" s="6"/>
      <c r="BI31" s="6"/>
      <c r="BJ31" s="6"/>
      <c r="BK31" s="13" t="n">
        <v>0.94</v>
      </c>
      <c r="BL31" s="13" t="n">
        <v>0.21</v>
      </c>
      <c r="BM31" s="6"/>
      <c r="BN31" s="6"/>
      <c r="BO31" s="13" t="n">
        <v>51</v>
      </c>
      <c r="BP31" s="13" t="n">
        <v>22</v>
      </c>
    </row>
    <row r="32" customFormat="false" ht="46.5" hidden="false" customHeight="false" outlineLevel="0" collapsed="false">
      <c r="A32" s="6" t="s">
        <v>33</v>
      </c>
      <c r="B32" s="6" t="n">
        <v>69</v>
      </c>
      <c r="C32" s="11" t="s">
        <v>182</v>
      </c>
      <c r="D32" s="11" t="s">
        <v>150</v>
      </c>
      <c r="E32" s="11" t="s">
        <v>151</v>
      </c>
      <c r="F32" s="11" t="s">
        <v>152</v>
      </c>
      <c r="G32" s="11" t="s">
        <v>180</v>
      </c>
      <c r="H32" s="11" t="s">
        <v>83</v>
      </c>
      <c r="I32" s="11" t="s">
        <v>154</v>
      </c>
      <c r="J32" s="13" t="n">
        <v>0.08</v>
      </c>
      <c r="K32" s="11" t="s">
        <v>155</v>
      </c>
      <c r="L32" s="13" t="n">
        <v>1.6</v>
      </c>
      <c r="M32" s="13" t="n">
        <f aca="false">L32/'Concentration Factors'!$H$4</f>
        <v>0.176</v>
      </c>
      <c r="N32" s="18" t="n">
        <f aca="false">1000*1000*M32/'Concentration Factors'!$D$32</f>
        <v>176</v>
      </c>
      <c r="O32" s="8" t="n">
        <v>0</v>
      </c>
      <c r="P32" s="6"/>
      <c r="Q32" s="6"/>
      <c r="R32" s="13" t="n">
        <v>0.38</v>
      </c>
      <c r="S32" s="13" t="n">
        <v>0</v>
      </c>
      <c r="T32" s="13" t="n">
        <v>1</v>
      </c>
      <c r="U32" s="13" t="n">
        <v>14884</v>
      </c>
      <c r="V32" s="13" t="n">
        <v>1</v>
      </c>
      <c r="W32" s="13" t="n">
        <v>0</v>
      </c>
      <c r="X32" s="13" t="n">
        <v>0</v>
      </c>
      <c r="Y32" s="13" t="n">
        <v>14884</v>
      </c>
      <c r="Z32" s="13" t="n">
        <v>0.079</v>
      </c>
      <c r="AA32" s="13" t="n">
        <v>14885</v>
      </c>
      <c r="AB32" s="6"/>
      <c r="AC32" s="6"/>
      <c r="AD32" s="6"/>
      <c r="AE32" s="6"/>
      <c r="AF32" s="6"/>
      <c r="AG32" s="6"/>
      <c r="AH32" s="6"/>
      <c r="AI32" s="13" t="n">
        <v>1</v>
      </c>
      <c r="AJ32" s="6"/>
      <c r="AK32" s="6"/>
      <c r="AL32" s="13" t="n">
        <v>4.3</v>
      </c>
      <c r="AM32" s="13" t="n">
        <v>0</v>
      </c>
      <c r="AN32" s="13" t="n">
        <v>50</v>
      </c>
      <c r="AO32" s="6"/>
      <c r="AP32" s="6"/>
      <c r="AQ32" s="13" t="n">
        <v>130</v>
      </c>
      <c r="AR32" s="13" t="n">
        <v>0</v>
      </c>
      <c r="AS32" s="13" t="n">
        <v>1</v>
      </c>
      <c r="AT32" s="13" t="n">
        <v>1</v>
      </c>
      <c r="AU32" s="13" t="n">
        <v>1776</v>
      </c>
      <c r="AV32" s="13" t="n">
        <v>3608</v>
      </c>
      <c r="AW32" s="13" t="n">
        <v>1416.4</v>
      </c>
      <c r="AX32" s="13" t="n">
        <v>1416.5</v>
      </c>
      <c r="AY32" s="15" t="s">
        <v>156</v>
      </c>
      <c r="AZ32" s="6"/>
      <c r="BA32" s="6"/>
      <c r="BB32" s="6"/>
      <c r="BC32" s="13" t="n">
        <v>0.2</v>
      </c>
      <c r="BD32" s="13" t="n">
        <v>0.02</v>
      </c>
      <c r="BE32" s="6"/>
      <c r="BF32" s="6"/>
      <c r="BG32" s="6"/>
      <c r="BH32" s="6"/>
      <c r="BI32" s="6"/>
      <c r="BJ32" s="6"/>
      <c r="BK32" s="13" t="n">
        <v>2.6</v>
      </c>
      <c r="BL32" s="13" t="n">
        <v>0</v>
      </c>
      <c r="BM32" s="6"/>
      <c r="BN32" s="6"/>
      <c r="BO32" s="13" t="n">
        <v>89</v>
      </c>
      <c r="BP32" s="13" t="n">
        <v>11</v>
      </c>
    </row>
    <row r="33" customFormat="false" ht="46.5" hidden="false" customHeight="false" outlineLevel="0" collapsed="false">
      <c r="A33" s="6" t="s">
        <v>33</v>
      </c>
      <c r="B33" s="6" t="n">
        <v>69</v>
      </c>
      <c r="C33" s="11" t="s">
        <v>183</v>
      </c>
      <c r="D33" s="11" t="s">
        <v>150</v>
      </c>
      <c r="E33" s="11" t="s">
        <v>151</v>
      </c>
      <c r="F33" s="11" t="s">
        <v>152</v>
      </c>
      <c r="G33" s="11" t="s">
        <v>180</v>
      </c>
      <c r="H33" s="11" t="s">
        <v>83</v>
      </c>
      <c r="I33" s="11" t="s">
        <v>154</v>
      </c>
      <c r="J33" s="13" t="n">
        <v>0.63</v>
      </c>
      <c r="K33" s="11" t="s">
        <v>155</v>
      </c>
      <c r="L33" s="13" t="n">
        <v>12.6</v>
      </c>
      <c r="M33" s="13" t="n">
        <f aca="false">L33/'Concentration Factors'!$H$4</f>
        <v>1.386</v>
      </c>
      <c r="N33" s="18" t="n">
        <f aca="false">1000*1000*M33/'Concentration Factors'!$D$32</f>
        <v>1386</v>
      </c>
      <c r="O33" s="8" t="n">
        <v>16</v>
      </c>
      <c r="P33" s="6"/>
      <c r="Q33" s="6"/>
      <c r="R33" s="13" t="n">
        <v>1.23</v>
      </c>
      <c r="S33" s="13" t="n">
        <v>0.27</v>
      </c>
      <c r="T33" s="13" t="n">
        <v>7</v>
      </c>
      <c r="U33" s="13" t="n">
        <v>13087</v>
      </c>
      <c r="V33" s="13" t="n">
        <v>2</v>
      </c>
      <c r="W33" s="13" t="n">
        <v>5</v>
      </c>
      <c r="X33" s="13" t="n">
        <v>3</v>
      </c>
      <c r="Y33" s="13" t="n">
        <v>13084</v>
      </c>
      <c r="Z33" s="13" t="n">
        <v>0.18</v>
      </c>
      <c r="AA33" s="13" t="n">
        <v>13094</v>
      </c>
      <c r="AB33" s="6"/>
      <c r="AC33" s="6"/>
      <c r="AD33" s="6"/>
      <c r="AE33" s="6"/>
      <c r="AF33" s="6"/>
      <c r="AG33" s="6"/>
      <c r="AH33" s="6"/>
      <c r="AI33" s="13" t="n">
        <v>1.4</v>
      </c>
      <c r="AJ33" s="6"/>
      <c r="AK33" s="6"/>
      <c r="AL33" s="13" t="n">
        <v>3.1</v>
      </c>
      <c r="AM33" s="13" t="n">
        <v>0</v>
      </c>
      <c r="AN33" s="13" t="n">
        <v>58</v>
      </c>
      <c r="AO33" s="6"/>
      <c r="AP33" s="6"/>
      <c r="AQ33" s="13" t="n">
        <v>87</v>
      </c>
      <c r="AR33" s="13" t="n">
        <v>29</v>
      </c>
      <c r="AS33" s="13" t="n">
        <v>1</v>
      </c>
      <c r="AT33" s="13" t="n">
        <v>1</v>
      </c>
      <c r="AU33" s="13" t="n">
        <v>1776</v>
      </c>
      <c r="AV33" s="13" t="n">
        <v>3993.6</v>
      </c>
      <c r="AW33" s="13" t="n">
        <v>1308.1</v>
      </c>
      <c r="AX33" s="13" t="n">
        <v>1309.5</v>
      </c>
      <c r="AY33" s="15" t="s">
        <v>156</v>
      </c>
      <c r="AZ33" s="6"/>
      <c r="BA33" s="6"/>
      <c r="BB33" s="6"/>
      <c r="BC33" s="13" t="n">
        <v>0.9</v>
      </c>
      <c r="BD33" s="13" t="n">
        <v>0.42</v>
      </c>
      <c r="BE33" s="6"/>
      <c r="BF33" s="6"/>
      <c r="BG33" s="6"/>
      <c r="BH33" s="6"/>
      <c r="BI33" s="6"/>
      <c r="BJ33" s="6"/>
      <c r="BK33" s="13" t="n">
        <v>2.2</v>
      </c>
      <c r="BL33" s="13" t="n">
        <v>0.6</v>
      </c>
      <c r="BM33" s="6"/>
      <c r="BN33" s="6"/>
      <c r="BO33" s="13" t="n">
        <v>73</v>
      </c>
      <c r="BP33" s="13" t="n">
        <v>44</v>
      </c>
    </row>
    <row r="34" customFormat="false" ht="46.5" hidden="false" customHeight="false" outlineLevel="0" collapsed="false">
      <c r="A34" s="6" t="s">
        <v>40</v>
      </c>
      <c r="B34" s="6" t="s">
        <v>41</v>
      </c>
      <c r="C34" s="11" t="s">
        <v>184</v>
      </c>
      <c r="D34" s="11" t="s">
        <v>150</v>
      </c>
      <c r="E34" s="11" t="s">
        <v>151</v>
      </c>
      <c r="F34" s="11" t="s">
        <v>152</v>
      </c>
      <c r="G34" s="11" t="s">
        <v>180</v>
      </c>
      <c r="H34" s="11" t="s">
        <v>83</v>
      </c>
      <c r="I34" s="11" t="s">
        <v>154</v>
      </c>
      <c r="J34" s="13" t="n">
        <v>7.6</v>
      </c>
      <c r="K34" s="11" t="s">
        <v>155</v>
      </c>
      <c r="L34" s="13" t="n">
        <v>152</v>
      </c>
      <c r="M34" s="13" t="n">
        <f aca="false">L34/'Concentration Factors'!$H$4</f>
        <v>16.72</v>
      </c>
      <c r="N34" s="18" t="n">
        <f aca="false">1000*1000*M34/'Concentration Factors'!$D$32</f>
        <v>16720</v>
      </c>
      <c r="O34" s="8" t="n">
        <v>44</v>
      </c>
      <c r="P34" s="6"/>
      <c r="Q34" s="6"/>
      <c r="R34" s="13" t="n">
        <v>9.3</v>
      </c>
      <c r="S34" s="13" t="n">
        <v>6.1</v>
      </c>
      <c r="T34" s="13" t="n">
        <v>83</v>
      </c>
      <c r="U34" s="13" t="n">
        <v>12837</v>
      </c>
      <c r="V34" s="13" t="n">
        <v>10</v>
      </c>
      <c r="W34" s="13" t="n">
        <v>73</v>
      </c>
      <c r="X34" s="13" t="n">
        <v>7</v>
      </c>
      <c r="Y34" s="13" t="n">
        <v>12830</v>
      </c>
      <c r="Z34" s="13" t="n">
        <v>0.907</v>
      </c>
      <c r="AA34" s="13" t="n">
        <v>12920</v>
      </c>
      <c r="AB34" s="6"/>
      <c r="AC34" s="6"/>
      <c r="AD34" s="6"/>
      <c r="AE34" s="6"/>
      <c r="AF34" s="6"/>
      <c r="AG34" s="6"/>
      <c r="AH34" s="6"/>
      <c r="AI34" s="13" t="n">
        <v>4.9</v>
      </c>
      <c r="AJ34" s="6"/>
      <c r="AK34" s="6"/>
      <c r="AL34" s="13" t="n">
        <v>7.5</v>
      </c>
      <c r="AM34" s="13" t="n">
        <v>2.3</v>
      </c>
      <c r="AN34" s="13" t="n">
        <v>83</v>
      </c>
      <c r="AO34" s="6"/>
      <c r="AP34" s="6"/>
      <c r="AQ34" s="13" t="n">
        <v>90</v>
      </c>
      <c r="AR34" s="13" t="n">
        <v>76</v>
      </c>
      <c r="AS34" s="13" t="n">
        <v>1</v>
      </c>
      <c r="AT34" s="13" t="n">
        <v>1</v>
      </c>
      <c r="AU34" s="13" t="n">
        <v>1532</v>
      </c>
      <c r="AV34" s="13" t="n">
        <v>1958.7</v>
      </c>
      <c r="AW34" s="13" t="n">
        <v>1327.7</v>
      </c>
      <c r="AX34" s="13" t="n">
        <v>1331.8</v>
      </c>
      <c r="AY34" s="15" t="s">
        <v>156</v>
      </c>
      <c r="AZ34" s="6"/>
      <c r="BA34" s="6"/>
      <c r="BB34" s="6"/>
      <c r="BC34" s="13" t="n">
        <v>8.4</v>
      </c>
      <c r="BD34" s="13" t="n">
        <v>6.8</v>
      </c>
      <c r="BE34" s="6"/>
      <c r="BF34" s="6"/>
      <c r="BG34" s="6"/>
      <c r="BH34" s="6"/>
      <c r="BI34" s="6"/>
      <c r="BJ34" s="6"/>
      <c r="BK34" s="13" t="n">
        <v>6.2</v>
      </c>
      <c r="BL34" s="13" t="n">
        <v>3.6</v>
      </c>
      <c r="BM34" s="6"/>
      <c r="BN34" s="6"/>
      <c r="BO34" s="13" t="n">
        <v>86.8</v>
      </c>
      <c r="BP34" s="13" t="n">
        <v>79.3</v>
      </c>
    </row>
    <row r="35" customFormat="false" ht="46.5" hidden="false" customHeight="false" outlineLevel="0" collapsed="false">
      <c r="A35" s="6" t="s">
        <v>40</v>
      </c>
      <c r="B35" s="6" t="s">
        <v>41</v>
      </c>
      <c r="C35" s="11" t="s">
        <v>185</v>
      </c>
      <c r="D35" s="11" t="s">
        <v>150</v>
      </c>
      <c r="E35" s="11" t="s">
        <v>151</v>
      </c>
      <c r="F35" s="11" t="s">
        <v>152</v>
      </c>
      <c r="G35" s="11" t="s">
        <v>180</v>
      </c>
      <c r="H35" s="11" t="s">
        <v>83</v>
      </c>
      <c r="I35" s="11" t="s">
        <v>154</v>
      </c>
      <c r="J35" s="13" t="n">
        <v>2.2</v>
      </c>
      <c r="K35" s="11" t="s">
        <v>155</v>
      </c>
      <c r="L35" s="13" t="n">
        <v>44</v>
      </c>
      <c r="M35" s="13" t="n">
        <f aca="false">L35/'Concentration Factors'!$H$4</f>
        <v>4.84</v>
      </c>
      <c r="N35" s="18" t="n">
        <f aca="false">1000*1000*M35/'Concentration Factors'!$D$32</f>
        <v>4840</v>
      </c>
      <c r="O35" s="8" t="n">
        <v>28</v>
      </c>
      <c r="P35" s="6"/>
      <c r="Q35" s="6"/>
      <c r="R35" s="13" t="n">
        <v>3.2</v>
      </c>
      <c r="S35" s="13" t="n">
        <v>1.4</v>
      </c>
      <c r="T35" s="13" t="n">
        <v>21</v>
      </c>
      <c r="U35" s="13" t="n">
        <v>11366</v>
      </c>
      <c r="V35" s="13" t="n">
        <v>6</v>
      </c>
      <c r="W35" s="13" t="n">
        <v>15</v>
      </c>
      <c r="X35" s="13" t="n">
        <v>9</v>
      </c>
      <c r="Y35" s="13" t="n">
        <v>11357</v>
      </c>
      <c r="Z35" s="13" t="n">
        <v>0.619</v>
      </c>
      <c r="AA35" s="13" t="n">
        <v>11387</v>
      </c>
      <c r="AB35" s="6"/>
      <c r="AC35" s="6"/>
      <c r="AD35" s="6"/>
      <c r="AE35" s="6"/>
      <c r="AF35" s="6"/>
      <c r="AG35" s="6"/>
      <c r="AH35" s="6"/>
      <c r="AI35" s="13" t="n">
        <v>1.4</v>
      </c>
      <c r="AJ35" s="6"/>
      <c r="AK35" s="6"/>
      <c r="AL35" s="13" t="n">
        <v>2.3</v>
      </c>
      <c r="AM35" s="13" t="n">
        <v>0.5</v>
      </c>
      <c r="AN35" s="13" t="n">
        <v>58</v>
      </c>
      <c r="AO35" s="6"/>
      <c r="AP35" s="6"/>
      <c r="AQ35" s="13" t="n">
        <v>75</v>
      </c>
      <c r="AR35" s="13" t="n">
        <v>42</v>
      </c>
      <c r="AS35" s="13" t="n">
        <v>1</v>
      </c>
      <c r="AT35" s="13" t="n">
        <v>1</v>
      </c>
      <c r="AU35" s="13" t="n">
        <v>1532</v>
      </c>
      <c r="AV35" s="13" t="n">
        <v>2611.2</v>
      </c>
      <c r="AW35" s="13" t="n">
        <v>1289.6</v>
      </c>
      <c r="AX35" s="13" t="n">
        <v>1292</v>
      </c>
      <c r="AY35" s="15" t="s">
        <v>156</v>
      </c>
      <c r="AZ35" s="6"/>
      <c r="BA35" s="6"/>
      <c r="BB35" s="6"/>
      <c r="BC35" s="13" t="n">
        <v>2.68</v>
      </c>
      <c r="BD35" s="13" t="n">
        <v>1.73</v>
      </c>
      <c r="BE35" s="6"/>
      <c r="BF35" s="6"/>
      <c r="BG35" s="6"/>
      <c r="BH35" s="6"/>
      <c r="BI35" s="6"/>
      <c r="BJ35" s="6"/>
      <c r="BK35" s="13" t="n">
        <v>1.87</v>
      </c>
      <c r="BL35" s="13" t="n">
        <v>0.93</v>
      </c>
      <c r="BM35" s="6"/>
      <c r="BN35" s="6"/>
      <c r="BO35" s="13" t="n">
        <v>67</v>
      </c>
      <c r="BP35" s="13" t="n">
        <v>50</v>
      </c>
    </row>
    <row r="36" customFormat="false" ht="46.5" hidden="false" customHeight="false" outlineLevel="0" collapsed="false">
      <c r="A36" s="6" t="s">
        <v>40</v>
      </c>
      <c r="B36" s="6" t="s">
        <v>41</v>
      </c>
      <c r="C36" s="11" t="s">
        <v>186</v>
      </c>
      <c r="D36" s="11" t="s">
        <v>150</v>
      </c>
      <c r="E36" s="11" t="s">
        <v>151</v>
      </c>
      <c r="F36" s="11" t="s">
        <v>152</v>
      </c>
      <c r="G36" s="11" t="s">
        <v>180</v>
      </c>
      <c r="H36" s="11" t="s">
        <v>83</v>
      </c>
      <c r="I36" s="11" t="s">
        <v>154</v>
      </c>
      <c r="J36" s="13" t="n">
        <v>1.9</v>
      </c>
      <c r="K36" s="11" t="s">
        <v>155</v>
      </c>
      <c r="L36" s="13" t="n">
        <v>38</v>
      </c>
      <c r="M36" s="13" t="n">
        <f aca="false">L36/'Concentration Factors'!$H$4</f>
        <v>4.18</v>
      </c>
      <c r="N36" s="18" t="n">
        <f aca="false">1000*1000*M36/'Concentration Factors'!$D$32</f>
        <v>4180</v>
      </c>
      <c r="O36" s="8" t="n">
        <v>20</v>
      </c>
      <c r="P36" s="6"/>
      <c r="Q36" s="6"/>
      <c r="R36" s="13" t="n">
        <v>2.8</v>
      </c>
      <c r="S36" s="13" t="n">
        <v>1.2</v>
      </c>
      <c r="T36" s="13" t="n">
        <v>22</v>
      </c>
      <c r="U36" s="13" t="n">
        <v>13668</v>
      </c>
      <c r="V36" s="13" t="n">
        <v>6</v>
      </c>
      <c r="W36" s="13" t="n">
        <v>16</v>
      </c>
      <c r="X36" s="13" t="n">
        <v>5</v>
      </c>
      <c r="Y36" s="13" t="n">
        <v>13663</v>
      </c>
      <c r="Z36" s="13" t="n">
        <v>0.515</v>
      </c>
      <c r="AA36" s="13" t="n">
        <v>13690</v>
      </c>
      <c r="AB36" s="6"/>
      <c r="AC36" s="6"/>
      <c r="AD36" s="6"/>
      <c r="AE36" s="6"/>
      <c r="AF36" s="6"/>
      <c r="AG36" s="6"/>
      <c r="AH36" s="6"/>
      <c r="AI36" s="13" t="n">
        <v>2</v>
      </c>
      <c r="AJ36" s="6"/>
      <c r="AK36" s="6"/>
      <c r="AL36" s="13" t="n">
        <v>3.5</v>
      </c>
      <c r="AM36" s="13" t="n">
        <v>0.5</v>
      </c>
      <c r="AN36" s="13" t="n">
        <v>67</v>
      </c>
      <c r="AO36" s="6"/>
      <c r="AP36" s="6"/>
      <c r="AQ36" s="13" t="n">
        <v>83</v>
      </c>
      <c r="AR36" s="13" t="n">
        <v>50</v>
      </c>
      <c r="AS36" s="13" t="n">
        <v>1</v>
      </c>
      <c r="AT36" s="13" t="n">
        <v>1</v>
      </c>
      <c r="AU36" s="13" t="n">
        <v>1532</v>
      </c>
      <c r="AV36" s="13" t="n">
        <v>2148.2</v>
      </c>
      <c r="AW36" s="13" t="n">
        <v>1286.3</v>
      </c>
      <c r="AX36" s="13" t="n">
        <v>1287.7</v>
      </c>
      <c r="AY36" s="15" t="s">
        <v>156</v>
      </c>
      <c r="AZ36" s="6"/>
      <c r="BA36" s="6"/>
      <c r="BB36" s="6"/>
      <c r="BC36" s="13" t="n">
        <v>2.32</v>
      </c>
      <c r="BD36" s="13" t="n">
        <v>1.52</v>
      </c>
      <c r="BE36" s="6"/>
      <c r="BF36" s="6"/>
      <c r="BG36" s="6"/>
      <c r="BH36" s="6"/>
      <c r="BI36" s="6"/>
      <c r="BJ36" s="6"/>
      <c r="BK36" s="13" t="n">
        <v>2.7</v>
      </c>
      <c r="BL36" s="13" t="n">
        <v>1.3</v>
      </c>
      <c r="BM36" s="6"/>
      <c r="BN36" s="6"/>
      <c r="BO36" s="13" t="n">
        <v>75</v>
      </c>
      <c r="BP36" s="13" t="n">
        <v>58</v>
      </c>
    </row>
    <row r="37" customFormat="false" ht="46.5" hidden="false" customHeight="false" outlineLevel="0" collapsed="false">
      <c r="A37" s="6" t="s">
        <v>46</v>
      </c>
      <c r="B37" s="6" t="s">
        <v>47</v>
      </c>
      <c r="C37" s="11" t="s">
        <v>187</v>
      </c>
      <c r="D37" s="11" t="s">
        <v>150</v>
      </c>
      <c r="E37" s="11" t="s">
        <v>151</v>
      </c>
      <c r="F37" s="11" t="s">
        <v>152</v>
      </c>
      <c r="G37" s="11" t="s">
        <v>180</v>
      </c>
      <c r="H37" s="11" t="s">
        <v>83</v>
      </c>
      <c r="I37" s="11" t="s">
        <v>154</v>
      </c>
      <c r="J37" s="13" t="n">
        <v>4.7</v>
      </c>
      <c r="K37" s="11" t="s">
        <v>155</v>
      </c>
      <c r="L37" s="13" t="n">
        <v>94</v>
      </c>
      <c r="M37" s="13" t="n">
        <f aca="false">L37/'Concentration Factors'!$H$4</f>
        <v>10.34</v>
      </c>
      <c r="N37" s="18" t="n">
        <f aca="false">1000*1000*M37/'Concentration Factors'!$D$32</f>
        <v>10340</v>
      </c>
      <c r="O37" s="8" t="n">
        <v>66</v>
      </c>
      <c r="P37" s="6"/>
      <c r="Q37" s="6"/>
      <c r="R37" s="13" t="n">
        <v>6</v>
      </c>
      <c r="S37" s="13" t="n">
        <v>3.7</v>
      </c>
      <c r="T37" s="13" t="n">
        <v>66</v>
      </c>
      <c r="U37" s="13" t="n">
        <v>16375</v>
      </c>
      <c r="V37" s="13" t="n">
        <v>36</v>
      </c>
      <c r="W37" s="13" t="n">
        <v>30</v>
      </c>
      <c r="X37" s="13" t="n">
        <v>39</v>
      </c>
      <c r="Y37" s="13" t="n">
        <v>16336</v>
      </c>
      <c r="Z37" s="13" t="n">
        <v>2.57</v>
      </c>
      <c r="AA37" s="13" t="n">
        <v>16441</v>
      </c>
      <c r="AB37" s="6"/>
      <c r="AC37" s="6"/>
      <c r="AD37" s="6"/>
      <c r="AE37" s="6"/>
      <c r="AF37" s="6"/>
      <c r="AG37" s="6"/>
      <c r="AH37" s="6"/>
      <c r="AI37" s="13" t="n">
        <v>0.88</v>
      </c>
      <c r="AJ37" s="6"/>
      <c r="AK37" s="6"/>
      <c r="AL37" s="13" t="n">
        <v>1.17</v>
      </c>
      <c r="AM37" s="13" t="n">
        <v>0.59</v>
      </c>
      <c r="AN37" s="13" t="n">
        <v>47</v>
      </c>
      <c r="AO37" s="6"/>
      <c r="AP37" s="6"/>
      <c r="AQ37" s="13" t="n">
        <v>55</v>
      </c>
      <c r="AR37" s="13" t="n">
        <v>39</v>
      </c>
      <c r="AS37" s="13" t="n">
        <v>1</v>
      </c>
      <c r="AT37" s="13" t="n">
        <v>1</v>
      </c>
      <c r="AU37" s="13" t="n">
        <v>1662</v>
      </c>
      <c r="AV37" s="13" t="n">
        <v>3900.3</v>
      </c>
      <c r="AW37" s="13" t="n">
        <v>1249.2</v>
      </c>
      <c r="AX37" s="13" t="n">
        <v>1259.9</v>
      </c>
      <c r="AY37" s="15" t="s">
        <v>156</v>
      </c>
      <c r="AZ37" s="6"/>
      <c r="BA37" s="6"/>
      <c r="BB37" s="6"/>
      <c r="BC37" s="13" t="n">
        <v>5.3</v>
      </c>
      <c r="BD37" s="13" t="n">
        <v>4.2</v>
      </c>
      <c r="BE37" s="6"/>
      <c r="BF37" s="6"/>
      <c r="BG37" s="6"/>
      <c r="BH37" s="6"/>
      <c r="BI37" s="6"/>
      <c r="BJ37" s="6"/>
      <c r="BK37" s="13" t="n">
        <v>1.03</v>
      </c>
      <c r="BL37" s="13" t="n">
        <v>0.73</v>
      </c>
      <c r="BM37" s="6"/>
      <c r="BN37" s="6"/>
      <c r="BO37" s="13" t="n">
        <v>51</v>
      </c>
      <c r="BP37" s="13" t="n">
        <v>42.6</v>
      </c>
    </row>
    <row r="38" customFormat="false" ht="46.5" hidden="false" customHeight="false" outlineLevel="0" collapsed="false">
      <c r="A38" s="6" t="s">
        <v>46</v>
      </c>
      <c r="B38" s="6" t="s">
        <v>47</v>
      </c>
      <c r="C38" s="11" t="s">
        <v>188</v>
      </c>
      <c r="D38" s="11" t="s">
        <v>150</v>
      </c>
      <c r="E38" s="11" t="s">
        <v>151</v>
      </c>
      <c r="F38" s="11" t="s">
        <v>152</v>
      </c>
      <c r="G38" s="11" t="s">
        <v>180</v>
      </c>
      <c r="H38" s="11" t="s">
        <v>83</v>
      </c>
      <c r="I38" s="11" t="s">
        <v>154</v>
      </c>
      <c r="J38" s="13" t="n">
        <v>1.9</v>
      </c>
      <c r="K38" s="11" t="s">
        <v>155</v>
      </c>
      <c r="L38" s="13" t="n">
        <v>38</v>
      </c>
      <c r="M38" s="13" t="n">
        <f aca="false">L38/'Concentration Factors'!$H$4</f>
        <v>4.18</v>
      </c>
      <c r="N38" s="18" t="n">
        <f aca="false">1000*1000*M38/'Concentration Factors'!$D$32</f>
        <v>4180</v>
      </c>
      <c r="O38" s="8" t="n">
        <v>46</v>
      </c>
      <c r="P38" s="6"/>
      <c r="Q38" s="6"/>
      <c r="R38" s="13" t="n">
        <v>2.9</v>
      </c>
      <c r="S38" s="13" t="n">
        <v>1.1</v>
      </c>
      <c r="T38" s="13" t="n">
        <v>18</v>
      </c>
      <c r="U38" s="13" t="n">
        <v>11169</v>
      </c>
      <c r="V38" s="13" t="n">
        <v>6</v>
      </c>
      <c r="W38" s="13" t="n">
        <v>12</v>
      </c>
      <c r="X38" s="13" t="n">
        <v>13</v>
      </c>
      <c r="Y38" s="13" t="n">
        <v>11156</v>
      </c>
      <c r="Z38" s="13" t="n">
        <v>0.63</v>
      </c>
      <c r="AA38" s="13" t="n">
        <v>11187</v>
      </c>
      <c r="AB38" s="6"/>
      <c r="AC38" s="6"/>
      <c r="AD38" s="6"/>
      <c r="AE38" s="6"/>
      <c r="AF38" s="6"/>
      <c r="AG38" s="6"/>
      <c r="AH38" s="6"/>
      <c r="AI38" s="13" t="n">
        <v>0.9</v>
      </c>
      <c r="AJ38" s="6"/>
      <c r="AK38" s="6"/>
      <c r="AL38" s="13" t="n">
        <v>1.6</v>
      </c>
      <c r="AM38" s="13" t="n">
        <v>0.3</v>
      </c>
      <c r="AN38" s="13" t="n">
        <v>49</v>
      </c>
      <c r="AO38" s="6"/>
      <c r="AP38" s="6"/>
      <c r="AQ38" s="13" t="n">
        <v>65</v>
      </c>
      <c r="AR38" s="13" t="n">
        <v>32</v>
      </c>
      <c r="AS38" s="13" t="n">
        <v>1</v>
      </c>
      <c r="AT38" s="13" t="n">
        <v>1</v>
      </c>
      <c r="AU38" s="13" t="n">
        <v>1890</v>
      </c>
      <c r="AV38" s="13" t="n">
        <v>4725.9</v>
      </c>
      <c r="AW38" s="13" t="n">
        <v>1429.2</v>
      </c>
      <c r="AX38" s="13" t="n">
        <v>1434.5</v>
      </c>
      <c r="AY38" s="15" t="s">
        <v>156</v>
      </c>
      <c r="AZ38" s="6"/>
      <c r="BA38" s="6"/>
      <c r="BB38" s="6"/>
      <c r="BC38" s="13" t="n">
        <v>2.38</v>
      </c>
      <c r="BD38" s="13" t="n">
        <v>1.48</v>
      </c>
      <c r="BE38" s="6"/>
      <c r="BF38" s="6"/>
      <c r="BG38" s="6"/>
      <c r="BH38" s="6"/>
      <c r="BI38" s="6"/>
      <c r="BJ38" s="6"/>
      <c r="BK38" s="13" t="n">
        <v>1.26</v>
      </c>
      <c r="BL38" s="13" t="n">
        <v>0.64</v>
      </c>
      <c r="BM38" s="6"/>
      <c r="BN38" s="6"/>
      <c r="BO38" s="13" t="n">
        <v>57</v>
      </c>
      <c r="BP38" s="13" t="n">
        <v>40</v>
      </c>
    </row>
    <row r="39" customFormat="false" ht="46.5" hidden="false" customHeight="false" outlineLevel="0" collapsed="false">
      <c r="A39" s="6" t="s">
        <v>46</v>
      </c>
      <c r="B39" s="6" t="s">
        <v>47</v>
      </c>
      <c r="C39" s="11" t="s">
        <v>189</v>
      </c>
      <c r="D39" s="11" t="s">
        <v>150</v>
      </c>
      <c r="E39" s="11" t="s">
        <v>151</v>
      </c>
      <c r="F39" s="11" t="s">
        <v>152</v>
      </c>
      <c r="G39" s="11" t="s">
        <v>180</v>
      </c>
      <c r="H39" s="11" t="s">
        <v>83</v>
      </c>
      <c r="I39" s="11" t="s">
        <v>154</v>
      </c>
      <c r="J39" s="13" t="n">
        <v>2.7</v>
      </c>
      <c r="K39" s="11" t="s">
        <v>155</v>
      </c>
      <c r="L39" s="13" t="n">
        <v>54</v>
      </c>
      <c r="M39" s="13" t="n">
        <f aca="false">L39/'Concentration Factors'!$H$4</f>
        <v>5.94</v>
      </c>
      <c r="N39" s="18" t="n">
        <f aca="false">1000*1000*M39/'Concentration Factors'!$D$32</f>
        <v>5940</v>
      </c>
      <c r="O39" s="8" t="n">
        <v>60</v>
      </c>
      <c r="P39" s="6"/>
      <c r="Q39" s="6"/>
      <c r="R39" s="13" t="n">
        <v>3.8</v>
      </c>
      <c r="S39" s="13" t="n">
        <v>1.9</v>
      </c>
      <c r="T39" s="13" t="n">
        <v>31</v>
      </c>
      <c r="U39" s="13" t="n">
        <v>13262</v>
      </c>
      <c r="V39" s="13" t="n">
        <v>9</v>
      </c>
      <c r="W39" s="13" t="n">
        <v>22</v>
      </c>
      <c r="X39" s="13" t="n">
        <v>16</v>
      </c>
      <c r="Y39" s="13" t="n">
        <v>13246</v>
      </c>
      <c r="Z39" s="13" t="n">
        <v>0.794</v>
      </c>
      <c r="AA39" s="13" t="n">
        <v>13293</v>
      </c>
      <c r="AB39" s="6"/>
      <c r="AC39" s="6"/>
      <c r="AD39" s="6"/>
      <c r="AE39" s="6"/>
      <c r="AF39" s="6"/>
      <c r="AG39" s="6"/>
      <c r="AH39" s="6"/>
      <c r="AI39" s="13" t="n">
        <v>1.2</v>
      </c>
      <c r="AJ39" s="6"/>
      <c r="AK39" s="6"/>
      <c r="AL39" s="13" t="n">
        <v>1.9</v>
      </c>
      <c r="AM39" s="13" t="n">
        <v>0.6</v>
      </c>
      <c r="AN39" s="13" t="n">
        <v>55</v>
      </c>
      <c r="AO39" s="6"/>
      <c r="AP39" s="6"/>
      <c r="AQ39" s="13" t="n">
        <v>68</v>
      </c>
      <c r="AR39" s="13" t="n">
        <v>42</v>
      </c>
      <c r="AS39" s="13" t="n">
        <v>1</v>
      </c>
      <c r="AT39" s="13" t="n">
        <v>1</v>
      </c>
      <c r="AU39" s="13" t="n">
        <v>1919</v>
      </c>
      <c r="AV39" s="13" t="n">
        <v>4524.5</v>
      </c>
      <c r="AW39" s="13" t="n">
        <v>1386.4</v>
      </c>
      <c r="AX39" s="13" t="n">
        <v>1393.7</v>
      </c>
      <c r="AY39" s="15" t="s">
        <v>156</v>
      </c>
      <c r="AZ39" s="6"/>
      <c r="BA39" s="6"/>
      <c r="BB39" s="6"/>
      <c r="BC39" s="13" t="n">
        <v>3.27</v>
      </c>
      <c r="BD39" s="13" t="n">
        <v>2.28</v>
      </c>
      <c r="BE39" s="6"/>
      <c r="BF39" s="6"/>
      <c r="BG39" s="6"/>
      <c r="BH39" s="6"/>
      <c r="BI39" s="6"/>
      <c r="BJ39" s="6"/>
      <c r="BK39" s="13" t="n">
        <v>1.57</v>
      </c>
      <c r="BL39" s="13" t="n">
        <v>0.91</v>
      </c>
      <c r="BM39" s="6"/>
      <c r="BN39" s="6"/>
      <c r="BO39" s="13" t="n">
        <v>62</v>
      </c>
      <c r="BP39" s="13" t="n">
        <v>49</v>
      </c>
    </row>
    <row r="40" customFormat="false" ht="46.5" hidden="false" customHeight="false" outlineLevel="0" collapsed="false">
      <c r="A40" s="6" t="s">
        <v>52</v>
      </c>
      <c r="B40" s="6" t="s">
        <v>53</v>
      </c>
      <c r="C40" s="11" t="s">
        <v>190</v>
      </c>
      <c r="D40" s="11" t="s">
        <v>150</v>
      </c>
      <c r="E40" s="11" t="s">
        <v>151</v>
      </c>
      <c r="F40" s="11" t="s">
        <v>152</v>
      </c>
      <c r="G40" s="11" t="s">
        <v>180</v>
      </c>
      <c r="H40" s="11" t="s">
        <v>83</v>
      </c>
      <c r="I40" s="11" t="s">
        <v>154</v>
      </c>
      <c r="J40" s="13" t="n">
        <v>0.5</v>
      </c>
      <c r="K40" s="11" t="s">
        <v>155</v>
      </c>
      <c r="L40" s="13" t="n">
        <v>10</v>
      </c>
      <c r="M40" s="13" t="n">
        <f aca="false">L40/'Concentration Factors'!$H$4</f>
        <v>1.1</v>
      </c>
      <c r="N40" s="18" t="n">
        <f aca="false">1000*1000*M40/'Concentration Factors'!$D$32</f>
        <v>1100</v>
      </c>
      <c r="O40" s="8" t="n">
        <v>6.4</v>
      </c>
      <c r="P40" s="6"/>
      <c r="Q40" s="6"/>
      <c r="R40" s="13" t="n">
        <v>1.03</v>
      </c>
      <c r="S40" s="13" t="n">
        <v>0.2</v>
      </c>
      <c r="T40" s="13" t="n">
        <v>6</v>
      </c>
      <c r="U40" s="13" t="n">
        <v>14052</v>
      </c>
      <c r="V40" s="13" t="n">
        <v>3</v>
      </c>
      <c r="W40" s="13" t="n">
        <v>3</v>
      </c>
      <c r="X40" s="13" t="n">
        <v>4</v>
      </c>
      <c r="Y40" s="13" t="n">
        <v>14048</v>
      </c>
      <c r="Z40" s="13" t="n">
        <v>0.251</v>
      </c>
      <c r="AA40" s="13" t="n">
        <v>14058</v>
      </c>
      <c r="AB40" s="6"/>
      <c r="AC40" s="6"/>
      <c r="AD40" s="6"/>
      <c r="AE40" s="6"/>
      <c r="AF40" s="6"/>
      <c r="AG40" s="6"/>
      <c r="AH40" s="6"/>
      <c r="AI40" s="13" t="n">
        <v>0.9</v>
      </c>
      <c r="AJ40" s="6"/>
      <c r="AK40" s="6"/>
      <c r="AL40" s="13" t="n">
        <v>1.8</v>
      </c>
      <c r="AM40" s="13" t="n">
        <v>0</v>
      </c>
      <c r="AN40" s="13" t="n">
        <v>46</v>
      </c>
      <c r="AO40" s="6"/>
      <c r="AP40" s="6"/>
      <c r="AQ40" s="13" t="n">
        <v>74</v>
      </c>
      <c r="AR40" s="13" t="n">
        <v>18</v>
      </c>
      <c r="AS40" s="13" t="n">
        <v>1</v>
      </c>
      <c r="AT40" s="13" t="n">
        <v>1</v>
      </c>
      <c r="AU40" s="13" t="n">
        <v>2070</v>
      </c>
      <c r="AV40" s="13" t="n">
        <v>5082.8</v>
      </c>
      <c r="AW40" s="13" t="n">
        <v>1468.2</v>
      </c>
      <c r="AX40" s="13" t="n">
        <v>1469.8</v>
      </c>
      <c r="AY40" s="15" t="s">
        <v>156</v>
      </c>
      <c r="AZ40" s="6"/>
      <c r="BA40" s="6"/>
      <c r="BB40" s="6"/>
      <c r="BC40" s="13" t="n">
        <v>0.74</v>
      </c>
      <c r="BD40" s="13" t="n">
        <v>0.32</v>
      </c>
      <c r="BE40" s="6"/>
      <c r="BF40" s="6"/>
      <c r="BG40" s="6"/>
      <c r="BH40" s="6"/>
      <c r="BI40" s="6"/>
      <c r="BJ40" s="6"/>
      <c r="BK40" s="13" t="n">
        <v>1.34</v>
      </c>
      <c r="BL40" s="13" t="n">
        <v>0.37</v>
      </c>
      <c r="BM40" s="6"/>
      <c r="BN40" s="6"/>
      <c r="BO40" s="13" t="n">
        <v>60</v>
      </c>
      <c r="BP40" s="13" t="n">
        <v>32</v>
      </c>
    </row>
    <row r="41" customFormat="false" ht="46.5" hidden="false" customHeight="false" outlineLevel="0" collapsed="false">
      <c r="A41" s="6" t="s">
        <v>52</v>
      </c>
      <c r="B41" s="6" t="s">
        <v>53</v>
      </c>
      <c r="C41" s="11" t="s">
        <v>191</v>
      </c>
      <c r="D41" s="11" t="s">
        <v>150</v>
      </c>
      <c r="E41" s="11" t="s">
        <v>151</v>
      </c>
      <c r="F41" s="11" t="s">
        <v>152</v>
      </c>
      <c r="G41" s="11" t="s">
        <v>180</v>
      </c>
      <c r="H41" s="11" t="s">
        <v>83</v>
      </c>
      <c r="I41" s="11" t="s">
        <v>154</v>
      </c>
      <c r="J41" s="13" t="n">
        <v>0.26</v>
      </c>
      <c r="K41" s="11" t="s">
        <v>155</v>
      </c>
      <c r="L41" s="13" t="n">
        <v>5.2</v>
      </c>
      <c r="M41" s="13" t="n">
        <f aca="false">L41/'Concentration Factors'!$H$4</f>
        <v>0.572</v>
      </c>
      <c r="N41" s="18" t="n">
        <f aca="false">1000*1000*M41/'Concentration Factors'!$D$32</f>
        <v>572</v>
      </c>
      <c r="O41" s="8" t="n">
        <v>6.6</v>
      </c>
      <c r="P41" s="6"/>
      <c r="Q41" s="6"/>
      <c r="R41" s="13" t="n">
        <v>0.68</v>
      </c>
      <c r="S41" s="13" t="n">
        <v>0.06</v>
      </c>
      <c r="T41" s="13" t="n">
        <v>3</v>
      </c>
      <c r="U41" s="13" t="n">
        <v>13787</v>
      </c>
      <c r="V41" s="13" t="n">
        <v>2</v>
      </c>
      <c r="W41" s="13" t="n">
        <v>1</v>
      </c>
      <c r="X41" s="13" t="n">
        <v>2</v>
      </c>
      <c r="Y41" s="13" t="n">
        <v>13785</v>
      </c>
      <c r="Z41" s="13" t="n">
        <v>0.171</v>
      </c>
      <c r="AA41" s="13" t="n">
        <v>13790</v>
      </c>
      <c r="AB41" s="6"/>
      <c r="AC41" s="6"/>
      <c r="AD41" s="6"/>
      <c r="AE41" s="6"/>
      <c r="AF41" s="6"/>
      <c r="AG41" s="6"/>
      <c r="AH41" s="6"/>
      <c r="AI41" s="13" t="n">
        <v>0.7</v>
      </c>
      <c r="AJ41" s="6"/>
      <c r="AK41" s="6"/>
      <c r="AL41" s="13" t="n">
        <v>1.9</v>
      </c>
      <c r="AM41" s="13" t="n">
        <v>0</v>
      </c>
      <c r="AN41" s="13" t="n">
        <v>43</v>
      </c>
      <c r="AO41" s="6"/>
      <c r="AP41" s="6"/>
      <c r="AQ41" s="13" t="n">
        <v>82</v>
      </c>
      <c r="AR41" s="13" t="n">
        <v>4</v>
      </c>
      <c r="AS41" s="13" t="n">
        <v>1</v>
      </c>
      <c r="AT41" s="13" t="n">
        <v>1</v>
      </c>
      <c r="AU41" s="13" t="n">
        <v>1757</v>
      </c>
      <c r="AV41" s="13" t="n">
        <v>3445.9</v>
      </c>
      <c r="AW41" s="13" t="n">
        <v>1312.5</v>
      </c>
      <c r="AX41" s="13" t="n">
        <v>1313</v>
      </c>
      <c r="AY41" s="15" t="s">
        <v>156</v>
      </c>
      <c r="AZ41" s="6"/>
      <c r="BA41" s="6"/>
      <c r="BB41" s="6"/>
      <c r="BC41" s="13" t="n">
        <v>0.44</v>
      </c>
      <c r="BD41" s="13" t="n">
        <v>0.13</v>
      </c>
      <c r="BE41" s="6"/>
      <c r="BF41" s="6"/>
      <c r="BG41" s="6"/>
      <c r="BH41" s="6"/>
      <c r="BI41" s="6"/>
      <c r="BJ41" s="6"/>
      <c r="BK41" s="13" t="n">
        <v>1.3</v>
      </c>
      <c r="BL41" s="13" t="n">
        <v>0.2</v>
      </c>
      <c r="BM41" s="6"/>
      <c r="BN41" s="6"/>
      <c r="BO41" s="13" t="n">
        <v>62</v>
      </c>
      <c r="BP41" s="13" t="n">
        <v>24</v>
      </c>
    </row>
    <row r="42" customFormat="false" ht="46.5" hidden="false" customHeight="false" outlineLevel="0" collapsed="false">
      <c r="A42" s="6" t="s">
        <v>52</v>
      </c>
      <c r="B42" s="6" t="s">
        <v>53</v>
      </c>
      <c r="C42" s="11" t="s">
        <v>192</v>
      </c>
      <c r="D42" s="11" t="s">
        <v>150</v>
      </c>
      <c r="E42" s="11" t="s">
        <v>151</v>
      </c>
      <c r="F42" s="11" t="s">
        <v>152</v>
      </c>
      <c r="G42" s="11" t="s">
        <v>180</v>
      </c>
      <c r="H42" s="11" t="s">
        <v>83</v>
      </c>
      <c r="I42" s="11" t="s">
        <v>154</v>
      </c>
      <c r="J42" s="13" t="n">
        <v>0.28</v>
      </c>
      <c r="K42" s="11" t="s">
        <v>155</v>
      </c>
      <c r="L42" s="13" t="n">
        <v>5.6</v>
      </c>
      <c r="M42" s="13" t="n">
        <f aca="false">L42/'Concentration Factors'!$H$4</f>
        <v>0.616</v>
      </c>
      <c r="N42" s="18" t="n">
        <f aca="false">1000*1000*M42/'Concentration Factors'!$D$32</f>
        <v>616</v>
      </c>
      <c r="O42" s="8" t="n">
        <v>12.2</v>
      </c>
      <c r="P42" s="6"/>
      <c r="Q42" s="6"/>
      <c r="R42" s="13" t="n">
        <v>0.74</v>
      </c>
      <c r="S42" s="13" t="n">
        <v>0.07</v>
      </c>
      <c r="T42" s="13" t="n">
        <v>3</v>
      </c>
      <c r="U42" s="13" t="n">
        <v>12586</v>
      </c>
      <c r="V42" s="13" t="n">
        <v>1</v>
      </c>
      <c r="W42" s="13" t="n">
        <v>2</v>
      </c>
      <c r="X42" s="13" t="n">
        <v>3</v>
      </c>
      <c r="Y42" s="13" t="n">
        <v>12583</v>
      </c>
      <c r="Z42" s="13" t="n">
        <v>0.0934</v>
      </c>
      <c r="AA42" s="13" t="n">
        <v>12589</v>
      </c>
      <c r="AB42" s="6"/>
      <c r="AC42" s="6"/>
      <c r="AD42" s="6"/>
      <c r="AE42" s="6"/>
      <c r="AF42" s="6"/>
      <c r="AG42" s="6"/>
      <c r="AH42" s="6"/>
      <c r="AI42" s="13" t="n">
        <v>0.7</v>
      </c>
      <c r="AJ42" s="6"/>
      <c r="AK42" s="6"/>
      <c r="AL42" s="13" t="n">
        <v>1.9</v>
      </c>
      <c r="AM42" s="13" t="n">
        <v>0</v>
      </c>
      <c r="AN42" s="13" t="n">
        <v>43</v>
      </c>
      <c r="AO42" s="6"/>
      <c r="AP42" s="6"/>
      <c r="AQ42" s="13" t="n">
        <v>82</v>
      </c>
      <c r="AR42" s="13" t="n">
        <v>4</v>
      </c>
      <c r="AS42" s="13" t="n">
        <v>1</v>
      </c>
      <c r="AT42" s="13" t="n">
        <v>1</v>
      </c>
      <c r="AU42" s="13" t="n">
        <v>1786</v>
      </c>
      <c r="AV42" s="13" t="n">
        <v>4098.6</v>
      </c>
      <c r="AW42" s="13" t="n">
        <v>1403.8</v>
      </c>
      <c r="AX42" s="13" t="n">
        <v>1404.5</v>
      </c>
      <c r="AY42" s="15" t="s">
        <v>156</v>
      </c>
      <c r="AZ42" s="6"/>
      <c r="BA42" s="6"/>
      <c r="BB42" s="6"/>
      <c r="BC42" s="13" t="n">
        <v>0.48</v>
      </c>
      <c r="BD42" s="13" t="n">
        <v>0.15</v>
      </c>
      <c r="BE42" s="6"/>
      <c r="BF42" s="6"/>
      <c r="BG42" s="6"/>
      <c r="BH42" s="6"/>
      <c r="BI42" s="6"/>
      <c r="BJ42" s="6"/>
      <c r="BK42" s="13" t="n">
        <v>1.3</v>
      </c>
      <c r="BL42" s="13" t="n">
        <v>0.2</v>
      </c>
      <c r="BM42" s="6"/>
      <c r="BN42" s="6"/>
      <c r="BO42" s="13" t="n">
        <v>62</v>
      </c>
      <c r="BP42" s="13" t="n">
        <v>24</v>
      </c>
    </row>
    <row r="43" customFormat="false" ht="46.5" hidden="false" customHeight="false" outlineLevel="0" collapsed="false">
      <c r="A43" s="6" t="s">
        <v>58</v>
      </c>
      <c r="B43" s="6" t="s">
        <v>59</v>
      </c>
      <c r="C43" s="11" t="s">
        <v>193</v>
      </c>
      <c r="D43" s="11" t="s">
        <v>150</v>
      </c>
      <c r="E43" s="11" t="s">
        <v>151</v>
      </c>
      <c r="F43" s="11" t="s">
        <v>152</v>
      </c>
      <c r="G43" s="11" t="s">
        <v>180</v>
      </c>
      <c r="H43" s="11" t="s">
        <v>83</v>
      </c>
      <c r="I43" s="11" t="s">
        <v>154</v>
      </c>
      <c r="J43" s="13" t="n">
        <v>0.17</v>
      </c>
      <c r="K43" s="11" t="s">
        <v>155</v>
      </c>
      <c r="L43" s="13" t="n">
        <v>3.4</v>
      </c>
      <c r="M43" s="13" t="n">
        <f aca="false">L43/'Concentration Factors'!$H$4</f>
        <v>0.374</v>
      </c>
      <c r="N43" s="18" t="n">
        <f aca="false">1000*1000*M43/'Concentration Factors'!$D$32</f>
        <v>374</v>
      </c>
      <c r="O43" s="8" t="n">
        <v>3.8</v>
      </c>
      <c r="P43" s="6"/>
      <c r="Q43" s="6"/>
      <c r="R43" s="13" t="n">
        <v>0.54</v>
      </c>
      <c r="S43" s="13" t="n">
        <v>0.03</v>
      </c>
      <c r="T43" s="13" t="n">
        <v>2</v>
      </c>
      <c r="U43" s="13" t="n">
        <v>13847</v>
      </c>
      <c r="V43" s="13" t="n">
        <v>1</v>
      </c>
      <c r="W43" s="13" t="n">
        <v>1</v>
      </c>
      <c r="X43" s="13" t="n">
        <v>2</v>
      </c>
      <c r="Y43" s="13" t="n">
        <v>13845</v>
      </c>
      <c r="Z43" s="13" t="n">
        <v>0.0849</v>
      </c>
      <c r="AA43" s="13" t="n">
        <v>13849</v>
      </c>
      <c r="AB43" s="6"/>
      <c r="AC43" s="6"/>
      <c r="AD43" s="6"/>
      <c r="AE43" s="6"/>
      <c r="AF43" s="6"/>
      <c r="AG43" s="6"/>
      <c r="AH43" s="6"/>
      <c r="AI43" s="13" t="n">
        <v>0.7</v>
      </c>
      <c r="AJ43" s="6"/>
      <c r="AK43" s="6"/>
      <c r="AL43" s="13" t="n">
        <v>2</v>
      </c>
      <c r="AM43" s="13" t="n">
        <v>0</v>
      </c>
      <c r="AN43" s="13" t="n">
        <v>40</v>
      </c>
      <c r="AO43" s="6"/>
      <c r="AP43" s="6"/>
      <c r="AQ43" s="13" t="n">
        <v>87</v>
      </c>
      <c r="AR43" s="13" t="n">
        <v>0</v>
      </c>
      <c r="AS43" s="13" t="n">
        <v>1</v>
      </c>
      <c r="AT43" s="13" t="n">
        <v>1</v>
      </c>
      <c r="AU43" s="13" t="n">
        <v>1719</v>
      </c>
      <c r="AV43" s="13" t="n">
        <v>4872.5</v>
      </c>
      <c r="AW43" s="13" t="n">
        <v>1336.4</v>
      </c>
      <c r="AX43" s="13" t="n">
        <v>1336.9</v>
      </c>
      <c r="AY43" s="15" t="s">
        <v>156</v>
      </c>
      <c r="AZ43" s="6"/>
      <c r="BA43" s="6"/>
      <c r="BB43" s="6"/>
      <c r="BC43" s="13" t="n">
        <v>0.33</v>
      </c>
      <c r="BD43" s="13" t="n">
        <v>0.07</v>
      </c>
      <c r="BE43" s="6"/>
      <c r="BF43" s="6"/>
      <c r="BG43" s="6"/>
      <c r="BH43" s="6"/>
      <c r="BI43" s="6"/>
      <c r="BJ43" s="6"/>
      <c r="BK43" s="13" t="n">
        <v>1.3</v>
      </c>
      <c r="BL43" s="13" t="n">
        <v>0</v>
      </c>
      <c r="BM43" s="6"/>
      <c r="BN43" s="6"/>
      <c r="BO43" s="13" t="n">
        <v>63</v>
      </c>
      <c r="BP43" s="13" t="n">
        <v>17</v>
      </c>
    </row>
    <row r="44" customFormat="false" ht="46.5" hidden="false" customHeight="false" outlineLevel="0" collapsed="false">
      <c r="A44" s="6" t="s">
        <v>58</v>
      </c>
      <c r="B44" s="6" t="s">
        <v>59</v>
      </c>
      <c r="C44" s="11" t="s">
        <v>194</v>
      </c>
      <c r="D44" s="11" t="s">
        <v>150</v>
      </c>
      <c r="E44" s="11" t="s">
        <v>151</v>
      </c>
      <c r="F44" s="11" t="s">
        <v>152</v>
      </c>
      <c r="G44" s="11" t="s">
        <v>180</v>
      </c>
      <c r="H44" s="11" t="s">
        <v>83</v>
      </c>
      <c r="I44" s="11" t="s">
        <v>154</v>
      </c>
      <c r="J44" s="13" t="n">
        <v>0.21</v>
      </c>
      <c r="K44" s="11" t="s">
        <v>155</v>
      </c>
      <c r="L44" s="13" t="n">
        <v>4.2</v>
      </c>
      <c r="M44" s="13" t="n">
        <f aca="false">L44/'Concentration Factors'!$H$4</f>
        <v>0.462</v>
      </c>
      <c r="N44" s="18" t="n">
        <f aca="false">1000*1000*M44/'Concentration Factors'!$D$32</f>
        <v>462</v>
      </c>
      <c r="O44" s="8" t="n">
        <v>4</v>
      </c>
      <c r="P44" s="6"/>
      <c r="Q44" s="6"/>
      <c r="R44" s="13" t="n">
        <v>0.67</v>
      </c>
      <c r="S44" s="13" t="n">
        <v>0.03</v>
      </c>
      <c r="T44" s="13" t="n">
        <v>2</v>
      </c>
      <c r="U44" s="13" t="n">
        <v>11197</v>
      </c>
      <c r="V44" s="13" t="n">
        <v>1</v>
      </c>
      <c r="W44" s="13" t="n">
        <v>1</v>
      </c>
      <c r="X44" s="13" t="n">
        <v>1</v>
      </c>
      <c r="Y44" s="13" t="n">
        <v>11196</v>
      </c>
      <c r="Z44" s="13" t="n">
        <v>0.105</v>
      </c>
      <c r="AA44" s="13" t="n">
        <v>11199</v>
      </c>
      <c r="AB44" s="6"/>
      <c r="AC44" s="6"/>
      <c r="AD44" s="6"/>
      <c r="AE44" s="6"/>
      <c r="AF44" s="6"/>
      <c r="AG44" s="6"/>
      <c r="AH44" s="6"/>
      <c r="AI44" s="13" t="n">
        <v>1</v>
      </c>
      <c r="AJ44" s="6"/>
      <c r="AK44" s="6"/>
      <c r="AL44" s="13" t="n">
        <v>3.2</v>
      </c>
      <c r="AM44" s="13" t="n">
        <v>0</v>
      </c>
      <c r="AN44" s="13" t="n">
        <v>50</v>
      </c>
      <c r="AO44" s="6"/>
      <c r="AP44" s="6"/>
      <c r="AQ44" s="13" t="n">
        <v>100</v>
      </c>
      <c r="AR44" s="13" t="n">
        <v>0</v>
      </c>
      <c r="AS44" s="13" t="n">
        <v>1</v>
      </c>
      <c r="AT44" s="13" t="n">
        <v>1</v>
      </c>
      <c r="AU44" s="13" t="n">
        <v>1917</v>
      </c>
      <c r="AV44" s="13" t="n">
        <v>5712.3</v>
      </c>
      <c r="AW44" s="13" t="n">
        <v>1477.5</v>
      </c>
      <c r="AX44" s="13" t="n">
        <v>1478.3</v>
      </c>
      <c r="AY44" s="15" t="s">
        <v>156</v>
      </c>
      <c r="AZ44" s="6"/>
      <c r="BA44" s="6"/>
      <c r="BB44" s="6"/>
      <c r="BC44" s="13" t="n">
        <v>0.4</v>
      </c>
      <c r="BD44" s="13" t="n">
        <v>0.09</v>
      </c>
      <c r="BE44" s="6"/>
      <c r="BF44" s="6"/>
      <c r="BG44" s="6"/>
      <c r="BH44" s="6"/>
      <c r="BI44" s="6"/>
      <c r="BJ44" s="6"/>
      <c r="BK44" s="13" t="n">
        <v>2.1</v>
      </c>
      <c r="BL44" s="13" t="n">
        <v>0</v>
      </c>
      <c r="BM44" s="6"/>
      <c r="BN44" s="6"/>
      <c r="BO44" s="13" t="n">
        <v>76</v>
      </c>
      <c r="BP44" s="13" t="n">
        <v>24</v>
      </c>
    </row>
    <row r="45" customFormat="false" ht="46.5" hidden="false" customHeight="false" outlineLevel="0" collapsed="false">
      <c r="A45" s="6" t="s">
        <v>58</v>
      </c>
      <c r="B45" s="6" t="s">
        <v>59</v>
      </c>
      <c r="C45" s="11" t="s">
        <v>195</v>
      </c>
      <c r="D45" s="11" t="s">
        <v>150</v>
      </c>
      <c r="E45" s="11" t="s">
        <v>151</v>
      </c>
      <c r="F45" s="11" t="s">
        <v>152</v>
      </c>
      <c r="G45" s="11" t="s">
        <v>180</v>
      </c>
      <c r="H45" s="11" t="s">
        <v>83</v>
      </c>
      <c r="I45" s="11" t="s">
        <v>154</v>
      </c>
      <c r="J45" s="13" t="n">
        <v>0.24</v>
      </c>
      <c r="K45" s="11" t="s">
        <v>155</v>
      </c>
      <c r="L45" s="13" t="n">
        <v>4.8</v>
      </c>
      <c r="M45" s="13" t="n">
        <f aca="false">L45/'Concentration Factors'!$H$4</f>
        <v>0.528</v>
      </c>
      <c r="N45" s="18" t="n">
        <f aca="false">1000*1000*M45/'Concentration Factors'!$D$32</f>
        <v>528</v>
      </c>
      <c r="O45" s="8" t="n">
        <v>0</v>
      </c>
      <c r="P45" s="6"/>
      <c r="Q45" s="6"/>
      <c r="R45" s="13" t="n">
        <v>0.78</v>
      </c>
      <c r="S45" s="13" t="n">
        <v>0.04</v>
      </c>
      <c r="T45" s="13" t="n">
        <v>2</v>
      </c>
      <c r="U45" s="13" t="n">
        <v>9618</v>
      </c>
      <c r="V45" s="13" t="n">
        <v>1</v>
      </c>
      <c r="W45" s="13" t="n">
        <v>1</v>
      </c>
      <c r="X45" s="13" t="n">
        <v>1</v>
      </c>
      <c r="Y45" s="13" t="n">
        <v>9617</v>
      </c>
      <c r="Z45" s="13" t="n">
        <v>0.122</v>
      </c>
      <c r="AA45" s="13" t="n">
        <v>9620</v>
      </c>
      <c r="AB45" s="6"/>
      <c r="AC45" s="6"/>
      <c r="AD45" s="6"/>
      <c r="AE45" s="6"/>
      <c r="AF45" s="6"/>
      <c r="AG45" s="6"/>
      <c r="AH45" s="6"/>
      <c r="AI45" s="13" t="n">
        <v>1</v>
      </c>
      <c r="AJ45" s="6"/>
      <c r="AK45" s="6"/>
      <c r="AL45" s="13" t="n">
        <v>3.2</v>
      </c>
      <c r="AM45" s="13" t="n">
        <v>0</v>
      </c>
      <c r="AN45" s="13" t="n">
        <v>50</v>
      </c>
      <c r="AO45" s="6"/>
      <c r="AP45" s="6"/>
      <c r="AQ45" s="13" t="n">
        <v>100</v>
      </c>
      <c r="AR45" s="13" t="n">
        <v>0</v>
      </c>
      <c r="AS45" s="13" t="n">
        <v>1</v>
      </c>
      <c r="AT45" s="13" t="n">
        <v>1</v>
      </c>
      <c r="AU45" s="13" t="n">
        <v>1557</v>
      </c>
      <c r="AV45" s="13" t="n">
        <v>2765.5</v>
      </c>
      <c r="AW45" s="13" t="n">
        <v>1257.7</v>
      </c>
      <c r="AX45" s="13" t="n">
        <v>1258</v>
      </c>
      <c r="AY45" s="15" t="s">
        <v>156</v>
      </c>
      <c r="AZ45" s="6"/>
      <c r="BA45" s="6"/>
      <c r="BB45" s="6"/>
      <c r="BC45" s="13" t="n">
        <v>0.47</v>
      </c>
      <c r="BD45" s="13" t="n">
        <v>0.11</v>
      </c>
      <c r="BE45" s="6"/>
      <c r="BF45" s="6"/>
      <c r="BG45" s="6"/>
      <c r="BH45" s="6"/>
      <c r="BI45" s="6"/>
      <c r="BJ45" s="6"/>
      <c r="BK45" s="13" t="n">
        <v>2.1</v>
      </c>
      <c r="BL45" s="13" t="n">
        <v>0</v>
      </c>
      <c r="BM45" s="6"/>
      <c r="BN45" s="6"/>
      <c r="BO45" s="13" t="n">
        <v>76</v>
      </c>
      <c r="BP45" s="13" t="n">
        <v>24</v>
      </c>
    </row>
    <row r="46" customFormat="false" ht="46.5" hidden="false" customHeight="false" outlineLevel="0" collapsed="false">
      <c r="A46" s="6" t="s">
        <v>64</v>
      </c>
      <c r="B46" s="6" t="s">
        <v>65</v>
      </c>
      <c r="C46" s="11" t="s">
        <v>196</v>
      </c>
      <c r="D46" s="11" t="s">
        <v>150</v>
      </c>
      <c r="E46" s="11" t="s">
        <v>151</v>
      </c>
      <c r="F46" s="11" t="s">
        <v>152</v>
      </c>
      <c r="G46" s="11" t="s">
        <v>180</v>
      </c>
      <c r="H46" s="11" t="s">
        <v>83</v>
      </c>
      <c r="I46" s="11" t="s">
        <v>154</v>
      </c>
      <c r="J46" s="13" t="n">
        <v>8.4</v>
      </c>
      <c r="K46" s="11" t="s">
        <v>155</v>
      </c>
      <c r="L46" s="13" t="n">
        <v>168</v>
      </c>
      <c r="M46" s="13" t="n">
        <f aca="false">L46/'Concentration Factors'!$H$4</f>
        <v>18.48</v>
      </c>
      <c r="N46" s="18" t="n">
        <f aca="false">1000*1000*M46/'Concentration Factors'!$D$32</f>
        <v>18480</v>
      </c>
      <c r="O46" s="8" t="n">
        <v>128</v>
      </c>
      <c r="P46" s="6"/>
      <c r="Q46" s="6"/>
      <c r="R46" s="13" t="n">
        <v>10.2</v>
      </c>
      <c r="S46" s="13" t="n">
        <v>6.8</v>
      </c>
      <c r="T46" s="13" t="n">
        <v>93</v>
      </c>
      <c r="U46" s="13" t="n">
        <v>13025</v>
      </c>
      <c r="V46" s="13" t="n">
        <v>51</v>
      </c>
      <c r="W46" s="13" t="n">
        <v>42</v>
      </c>
      <c r="X46" s="13" t="n">
        <v>47</v>
      </c>
      <c r="Y46" s="13" t="n">
        <v>12978</v>
      </c>
      <c r="Z46" s="13" t="n">
        <v>4.57</v>
      </c>
      <c r="AA46" s="13" t="n">
        <v>13118</v>
      </c>
      <c r="AB46" s="6"/>
      <c r="AC46" s="6"/>
      <c r="AD46" s="6"/>
      <c r="AE46" s="6"/>
      <c r="AF46" s="6"/>
      <c r="AG46" s="6"/>
      <c r="AH46" s="6"/>
      <c r="AI46" s="13" t="n">
        <v>0.95</v>
      </c>
      <c r="AJ46" s="6"/>
      <c r="AK46" s="6"/>
      <c r="AL46" s="13" t="n">
        <v>1.22</v>
      </c>
      <c r="AM46" s="13" t="n">
        <v>0.68</v>
      </c>
      <c r="AN46" s="13" t="n">
        <v>49</v>
      </c>
      <c r="AO46" s="6"/>
      <c r="AP46" s="6"/>
      <c r="AQ46" s="13" t="n">
        <v>56</v>
      </c>
      <c r="AR46" s="13" t="n">
        <v>42</v>
      </c>
      <c r="AS46" s="13" t="n">
        <v>1</v>
      </c>
      <c r="AT46" s="13" t="n">
        <v>1</v>
      </c>
      <c r="AU46" s="13" t="n">
        <v>1985</v>
      </c>
      <c r="AV46" s="13" t="n">
        <v>5047</v>
      </c>
      <c r="AW46" s="13" t="n">
        <v>1538.4</v>
      </c>
      <c r="AX46" s="13" t="n">
        <v>1563.2</v>
      </c>
      <c r="AY46" s="15" t="s">
        <v>156</v>
      </c>
      <c r="AZ46" s="6"/>
      <c r="BA46" s="6"/>
      <c r="BB46" s="6"/>
      <c r="BC46" s="13" t="n">
        <v>9.3</v>
      </c>
      <c r="BD46" s="13" t="n">
        <v>7.5</v>
      </c>
      <c r="BE46" s="6"/>
      <c r="BF46" s="6"/>
      <c r="BG46" s="6"/>
      <c r="BH46" s="6"/>
      <c r="BI46" s="6"/>
      <c r="BJ46" s="6"/>
      <c r="BK46" s="13" t="n">
        <v>1.09</v>
      </c>
      <c r="BL46" s="13" t="n">
        <v>0.81</v>
      </c>
      <c r="BM46" s="6"/>
      <c r="BN46" s="6"/>
      <c r="BO46" s="13" t="n">
        <v>52.3</v>
      </c>
      <c r="BP46" s="13" t="n">
        <v>45.1</v>
      </c>
    </row>
    <row r="47" customFormat="false" ht="46.5" hidden="false" customHeight="false" outlineLevel="0" collapsed="false">
      <c r="A47" s="6" t="s">
        <v>64</v>
      </c>
      <c r="B47" s="6" t="s">
        <v>65</v>
      </c>
      <c r="C47" s="11" t="s">
        <v>197</v>
      </c>
      <c r="D47" s="11" t="s">
        <v>150</v>
      </c>
      <c r="E47" s="11" t="s">
        <v>151</v>
      </c>
      <c r="F47" s="11" t="s">
        <v>152</v>
      </c>
      <c r="G47" s="11" t="s">
        <v>180</v>
      </c>
      <c r="H47" s="11" t="s">
        <v>83</v>
      </c>
      <c r="I47" s="11" t="s">
        <v>154</v>
      </c>
      <c r="J47" s="13" t="n">
        <v>3.9</v>
      </c>
      <c r="K47" s="11" t="s">
        <v>155</v>
      </c>
      <c r="L47" s="13" t="n">
        <v>78</v>
      </c>
      <c r="M47" s="13" t="n">
        <f aca="false">L47/'Concentration Factors'!$H$4</f>
        <v>8.58</v>
      </c>
      <c r="N47" s="18" t="n">
        <f aca="false">1000*1000*M47/'Concentration Factors'!$D$32</f>
        <v>8580</v>
      </c>
      <c r="O47" s="8" t="n">
        <v>88</v>
      </c>
      <c r="P47" s="6"/>
      <c r="Q47" s="6"/>
      <c r="R47" s="13" t="n">
        <v>5.3</v>
      </c>
      <c r="S47" s="13" t="n">
        <v>2.8</v>
      </c>
      <c r="T47" s="13" t="n">
        <v>38</v>
      </c>
      <c r="U47" s="13" t="n">
        <v>11308</v>
      </c>
      <c r="V47" s="13" t="n">
        <v>16</v>
      </c>
      <c r="W47" s="13" t="n">
        <v>22</v>
      </c>
      <c r="X47" s="13" t="n">
        <v>29</v>
      </c>
      <c r="Y47" s="13" t="n">
        <v>11279</v>
      </c>
      <c r="Z47" s="13" t="n">
        <v>1.65</v>
      </c>
      <c r="AA47" s="13" t="n">
        <v>11346</v>
      </c>
      <c r="AB47" s="6"/>
      <c r="AC47" s="6"/>
      <c r="AD47" s="6"/>
      <c r="AE47" s="6"/>
      <c r="AF47" s="6"/>
      <c r="AG47" s="6"/>
      <c r="AH47" s="6"/>
      <c r="AI47" s="13" t="n">
        <v>0.84</v>
      </c>
      <c r="AJ47" s="6"/>
      <c r="AK47" s="6"/>
      <c r="AL47" s="13" t="n">
        <v>1.21</v>
      </c>
      <c r="AM47" s="13" t="n">
        <v>0.48</v>
      </c>
      <c r="AN47" s="13" t="n">
        <v>46</v>
      </c>
      <c r="AO47" s="6"/>
      <c r="AP47" s="6"/>
      <c r="AQ47" s="13" t="n">
        <v>57</v>
      </c>
      <c r="AR47" s="13" t="n">
        <v>35</v>
      </c>
      <c r="AS47" s="13" t="n">
        <v>1</v>
      </c>
      <c r="AT47" s="13" t="n">
        <v>1</v>
      </c>
      <c r="AU47" s="13" t="n">
        <v>1700</v>
      </c>
      <c r="AV47" s="13" t="n">
        <v>4165.1</v>
      </c>
      <c r="AW47" s="13" t="n">
        <v>1421.6</v>
      </c>
      <c r="AX47" s="13" t="n">
        <v>1430.8</v>
      </c>
      <c r="AY47" s="15" t="s">
        <v>156</v>
      </c>
      <c r="AZ47" s="6"/>
      <c r="BA47" s="6"/>
      <c r="BB47" s="6"/>
      <c r="BC47" s="13" t="n">
        <v>4.6</v>
      </c>
      <c r="BD47" s="13" t="n">
        <v>3.3</v>
      </c>
      <c r="BE47" s="6"/>
      <c r="BF47" s="6"/>
      <c r="BG47" s="6"/>
      <c r="BH47" s="6"/>
      <c r="BI47" s="6"/>
      <c r="BJ47" s="6"/>
      <c r="BK47" s="13" t="n">
        <v>1.03</v>
      </c>
      <c r="BL47" s="13" t="n">
        <v>0.66</v>
      </c>
      <c r="BM47" s="6"/>
      <c r="BN47" s="6"/>
      <c r="BO47" s="13" t="n">
        <v>51</v>
      </c>
      <c r="BP47" s="13" t="n">
        <v>40</v>
      </c>
    </row>
    <row r="48" customFormat="false" ht="46.5" hidden="false" customHeight="false" outlineLevel="0" collapsed="false">
      <c r="A48" s="6" t="s">
        <v>64</v>
      </c>
      <c r="B48" s="6" t="s">
        <v>65</v>
      </c>
      <c r="C48" s="11" t="s">
        <v>198</v>
      </c>
      <c r="D48" s="11" t="s">
        <v>150</v>
      </c>
      <c r="E48" s="11" t="s">
        <v>151</v>
      </c>
      <c r="F48" s="11" t="s">
        <v>152</v>
      </c>
      <c r="G48" s="11" t="s">
        <v>180</v>
      </c>
      <c r="H48" s="11" t="s">
        <v>83</v>
      </c>
      <c r="I48" s="11" t="s">
        <v>154</v>
      </c>
      <c r="J48" s="13" t="n">
        <v>7.2</v>
      </c>
      <c r="K48" s="11" t="s">
        <v>155</v>
      </c>
      <c r="L48" s="13" t="n">
        <v>144</v>
      </c>
      <c r="M48" s="13" t="n">
        <f aca="false">L48/'Concentration Factors'!$H$4</f>
        <v>15.84</v>
      </c>
      <c r="N48" s="18" t="n">
        <f aca="false">1000*1000*M48/'Concentration Factors'!$D$32</f>
        <v>15840</v>
      </c>
      <c r="O48" s="8" t="n">
        <v>106</v>
      </c>
      <c r="P48" s="6"/>
      <c r="Q48" s="6"/>
      <c r="R48" s="13" t="n">
        <v>9</v>
      </c>
      <c r="S48" s="13" t="n">
        <v>5.5</v>
      </c>
      <c r="T48" s="13" t="n">
        <v>65</v>
      </c>
      <c r="U48" s="13" t="n">
        <v>10659</v>
      </c>
      <c r="V48" s="13" t="n">
        <v>37</v>
      </c>
      <c r="W48" s="13" t="n">
        <v>28</v>
      </c>
      <c r="X48" s="13" t="n">
        <v>35</v>
      </c>
      <c r="Y48" s="13" t="n">
        <v>10624</v>
      </c>
      <c r="Z48" s="13" t="n">
        <v>4.06</v>
      </c>
      <c r="AA48" s="13" t="n">
        <v>10724</v>
      </c>
      <c r="AB48" s="6"/>
      <c r="AC48" s="6"/>
      <c r="AD48" s="6"/>
      <c r="AE48" s="6"/>
      <c r="AF48" s="6"/>
      <c r="AG48" s="6"/>
      <c r="AH48" s="6"/>
      <c r="AI48" s="13" t="n">
        <v>0.9</v>
      </c>
      <c r="AJ48" s="6"/>
      <c r="AK48" s="6"/>
      <c r="AL48" s="13" t="n">
        <v>1.21</v>
      </c>
      <c r="AM48" s="13" t="n">
        <v>0.6</v>
      </c>
      <c r="AN48" s="13" t="n">
        <v>47</v>
      </c>
      <c r="AO48" s="6"/>
      <c r="AP48" s="6"/>
      <c r="AQ48" s="13" t="n">
        <v>56</v>
      </c>
      <c r="AR48" s="13" t="n">
        <v>39</v>
      </c>
      <c r="AS48" s="13" t="n">
        <v>1</v>
      </c>
      <c r="AT48" s="13" t="n">
        <v>1</v>
      </c>
      <c r="AU48" s="13" t="n">
        <v>1776</v>
      </c>
      <c r="AV48" s="13" t="n">
        <v>4729.3</v>
      </c>
      <c r="AW48" s="13" t="n">
        <v>1468.9</v>
      </c>
      <c r="AX48" s="13" t="n">
        <v>1488.7</v>
      </c>
      <c r="AY48" s="15" t="s">
        <v>156</v>
      </c>
      <c r="AZ48" s="6"/>
      <c r="BA48" s="6"/>
      <c r="BB48" s="6"/>
      <c r="BC48" s="13" t="n">
        <v>8.1</v>
      </c>
      <c r="BD48" s="13" t="n">
        <v>6.3</v>
      </c>
      <c r="BE48" s="6"/>
      <c r="BF48" s="6"/>
      <c r="BG48" s="6"/>
      <c r="BH48" s="6"/>
      <c r="BI48" s="6"/>
      <c r="BJ48" s="6"/>
      <c r="BK48" s="13" t="n">
        <v>1.06</v>
      </c>
      <c r="BL48" s="13" t="n">
        <v>0.75</v>
      </c>
      <c r="BM48" s="6"/>
      <c r="BN48" s="6"/>
      <c r="BO48" s="13" t="n">
        <v>51.7</v>
      </c>
      <c r="BP48" s="13" t="n">
        <v>43.2</v>
      </c>
    </row>
    <row r="49" customFormat="false" ht="46.5" hidden="false" customHeight="false" outlineLevel="0" collapsed="false">
      <c r="A49" s="6" t="s">
        <v>76</v>
      </c>
      <c r="B49" s="6" t="s">
        <v>77</v>
      </c>
      <c r="C49" s="11" t="s">
        <v>199</v>
      </c>
      <c r="D49" s="11" t="s">
        <v>150</v>
      </c>
      <c r="E49" s="11" t="s">
        <v>151</v>
      </c>
      <c r="F49" s="11" t="s">
        <v>152</v>
      </c>
      <c r="G49" s="11" t="s">
        <v>180</v>
      </c>
      <c r="H49" s="11" t="s">
        <v>83</v>
      </c>
      <c r="I49" s="11" t="s">
        <v>154</v>
      </c>
      <c r="J49" s="13" t="n">
        <v>2.1</v>
      </c>
      <c r="K49" s="11" t="s">
        <v>155</v>
      </c>
      <c r="L49" s="13" t="n">
        <v>42</v>
      </c>
      <c r="M49" s="13" t="n">
        <f aca="false">L49/'Concentration Factors'!$H$4</f>
        <v>4.62</v>
      </c>
      <c r="N49" s="13" t="n">
        <f aca="false">1000*1000*M49/'Concentration Factors'!$D$32</f>
        <v>4620</v>
      </c>
      <c r="O49" s="13"/>
      <c r="P49" s="6"/>
      <c r="Q49" s="6"/>
      <c r="R49" s="13" t="n">
        <v>3</v>
      </c>
      <c r="S49" s="13" t="n">
        <v>1.4</v>
      </c>
      <c r="T49" s="13" t="n">
        <v>28</v>
      </c>
      <c r="U49" s="13" t="n">
        <v>15350</v>
      </c>
      <c r="V49" s="13" t="n">
        <v>13</v>
      </c>
      <c r="W49" s="13" t="n">
        <v>15</v>
      </c>
      <c r="X49" s="13" t="n">
        <v>18</v>
      </c>
      <c r="Y49" s="13" t="n">
        <v>15332</v>
      </c>
      <c r="Z49" s="13" t="n">
        <v>0.994</v>
      </c>
      <c r="AA49" s="13" t="n">
        <v>15378</v>
      </c>
      <c r="AB49" s="6"/>
      <c r="AC49" s="6"/>
      <c r="AD49" s="6"/>
      <c r="AE49" s="6"/>
      <c r="AF49" s="6"/>
      <c r="AG49" s="6"/>
      <c r="AH49" s="6"/>
      <c r="AI49" s="13" t="n">
        <v>0.9</v>
      </c>
      <c r="AJ49" s="6"/>
      <c r="AK49" s="6"/>
      <c r="AL49" s="13" t="n">
        <v>1.37</v>
      </c>
      <c r="AM49" s="13" t="n">
        <v>0.44</v>
      </c>
      <c r="AN49" s="13" t="n">
        <v>47</v>
      </c>
      <c r="AO49" s="6"/>
      <c r="AP49" s="6"/>
      <c r="AQ49" s="13" t="n">
        <v>60</v>
      </c>
      <c r="AR49" s="13" t="n">
        <v>35</v>
      </c>
      <c r="AS49" s="13" t="n">
        <v>1</v>
      </c>
      <c r="AT49" s="13" t="n">
        <v>1</v>
      </c>
      <c r="AU49" s="13" t="n">
        <v>1575</v>
      </c>
      <c r="AV49" s="13" t="n">
        <v>3552.2</v>
      </c>
      <c r="AW49" s="13" t="n">
        <v>1304.4</v>
      </c>
      <c r="AX49" s="13" t="n">
        <v>1308.5</v>
      </c>
      <c r="AY49" s="15" t="s">
        <v>156</v>
      </c>
      <c r="AZ49" s="6"/>
      <c r="BA49" s="6"/>
      <c r="BB49" s="6"/>
      <c r="BC49" s="13" t="n">
        <v>2.57</v>
      </c>
      <c r="BD49" s="13" t="n">
        <v>1.76</v>
      </c>
      <c r="BE49" s="6"/>
      <c r="BF49" s="6"/>
      <c r="BG49" s="6"/>
      <c r="BH49" s="6"/>
      <c r="BI49" s="6"/>
      <c r="BJ49" s="6"/>
      <c r="BK49" s="13" t="n">
        <v>1.14</v>
      </c>
      <c r="BL49" s="13" t="n">
        <v>0.67</v>
      </c>
      <c r="BM49" s="6"/>
      <c r="BN49" s="6"/>
      <c r="BO49" s="13" t="n">
        <v>54</v>
      </c>
      <c r="BP49" s="13" t="n">
        <v>41</v>
      </c>
    </row>
    <row r="50" customFormat="false" ht="46.5" hidden="false" customHeight="false" outlineLevel="0" collapsed="false">
      <c r="A50" s="6" t="s">
        <v>76</v>
      </c>
      <c r="B50" s="6" t="s">
        <v>77</v>
      </c>
      <c r="C50" s="11" t="s">
        <v>200</v>
      </c>
      <c r="D50" s="11" t="s">
        <v>150</v>
      </c>
      <c r="E50" s="11" t="s">
        <v>151</v>
      </c>
      <c r="F50" s="11" t="s">
        <v>152</v>
      </c>
      <c r="G50" s="11" t="s">
        <v>180</v>
      </c>
      <c r="H50" s="11" t="s">
        <v>83</v>
      </c>
      <c r="I50" s="11" t="s">
        <v>154</v>
      </c>
      <c r="J50" s="13" t="n">
        <v>1.3</v>
      </c>
      <c r="K50" s="11" t="s">
        <v>155</v>
      </c>
      <c r="L50" s="13" t="n">
        <v>26</v>
      </c>
      <c r="M50" s="13" t="n">
        <f aca="false">L50/'Concentration Factors'!$H$4</f>
        <v>2.86</v>
      </c>
      <c r="N50" s="13" t="n">
        <f aca="false">1000*1000*M50/'Concentration Factors'!$D$32</f>
        <v>2860</v>
      </c>
      <c r="O50" s="13"/>
      <c r="P50" s="6"/>
      <c r="Q50" s="6"/>
      <c r="R50" s="13" t="n">
        <v>2.1</v>
      </c>
      <c r="S50" s="13" t="n">
        <v>0.7</v>
      </c>
      <c r="T50" s="13" t="n">
        <v>14</v>
      </c>
      <c r="U50" s="13" t="n">
        <v>12687</v>
      </c>
      <c r="V50" s="13" t="n">
        <v>4</v>
      </c>
      <c r="W50" s="13" t="n">
        <v>10</v>
      </c>
      <c r="X50" s="13" t="n">
        <v>6</v>
      </c>
      <c r="Y50" s="13" t="n">
        <v>12681</v>
      </c>
      <c r="Z50" s="13" t="n">
        <v>0.37</v>
      </c>
      <c r="AA50" s="13" t="n">
        <v>12701</v>
      </c>
      <c r="AB50" s="6"/>
      <c r="AC50" s="6"/>
      <c r="AD50" s="6"/>
      <c r="AE50" s="6"/>
      <c r="AF50" s="6"/>
      <c r="AG50" s="6"/>
      <c r="AH50" s="6"/>
      <c r="AI50" s="13" t="n">
        <v>1.4</v>
      </c>
      <c r="AJ50" s="6"/>
      <c r="AK50" s="6"/>
      <c r="AL50" s="13" t="n">
        <v>2.6</v>
      </c>
      <c r="AM50" s="13" t="n">
        <v>0.2</v>
      </c>
      <c r="AN50" s="13" t="n">
        <v>58</v>
      </c>
      <c r="AO50" s="6"/>
      <c r="AP50" s="6"/>
      <c r="AQ50" s="13" t="n">
        <v>78</v>
      </c>
      <c r="AR50" s="13" t="n">
        <v>38</v>
      </c>
      <c r="AS50" s="13" t="n">
        <v>1</v>
      </c>
      <c r="AT50" s="13" t="n">
        <v>1</v>
      </c>
      <c r="AU50" s="13" t="n">
        <v>1625</v>
      </c>
      <c r="AV50" s="13" t="n">
        <v>3572.3</v>
      </c>
      <c r="AW50" s="13" t="n">
        <v>1344.5</v>
      </c>
      <c r="AX50" s="13" t="n">
        <v>1347</v>
      </c>
      <c r="AY50" s="15" t="s">
        <v>156</v>
      </c>
      <c r="AZ50" s="6"/>
      <c r="BA50" s="6"/>
      <c r="BB50" s="6"/>
      <c r="BC50" s="13" t="n">
        <v>1.68</v>
      </c>
      <c r="BD50" s="13" t="n">
        <v>0.98</v>
      </c>
      <c r="BE50" s="6"/>
      <c r="BF50" s="6"/>
      <c r="BG50" s="6"/>
      <c r="BH50" s="6"/>
      <c r="BI50" s="6"/>
      <c r="BJ50" s="6"/>
      <c r="BK50" s="13" t="n">
        <v>2</v>
      </c>
      <c r="BL50" s="13" t="n">
        <v>0.8</v>
      </c>
      <c r="BM50" s="6"/>
      <c r="BN50" s="6"/>
      <c r="BO50" s="13" t="n">
        <v>68</v>
      </c>
      <c r="BP50" s="13" t="n">
        <v>48</v>
      </c>
    </row>
    <row r="51" customFormat="false" ht="46.5" hidden="false" customHeight="false" outlineLevel="0" collapsed="false">
      <c r="A51" s="6" t="s">
        <v>76</v>
      </c>
      <c r="B51" s="6" t="s">
        <v>77</v>
      </c>
      <c r="C51" s="11" t="s">
        <v>201</v>
      </c>
      <c r="D51" s="11" t="s">
        <v>150</v>
      </c>
      <c r="E51" s="11" t="s">
        <v>151</v>
      </c>
      <c r="F51" s="11" t="s">
        <v>152</v>
      </c>
      <c r="G51" s="11" t="s">
        <v>180</v>
      </c>
      <c r="H51" s="11" t="s">
        <v>83</v>
      </c>
      <c r="I51" s="11" t="s">
        <v>154</v>
      </c>
      <c r="J51" s="13" t="n">
        <v>2.1</v>
      </c>
      <c r="K51" s="11" t="s">
        <v>155</v>
      </c>
      <c r="L51" s="13" t="n">
        <v>42</v>
      </c>
      <c r="M51" s="13" t="n">
        <f aca="false">L51/'Concentration Factors'!$H$4</f>
        <v>4.62</v>
      </c>
      <c r="N51" s="13" t="n">
        <f aca="false">1000*1000*M51/'Concentration Factors'!$D$32</f>
        <v>4620</v>
      </c>
      <c r="O51" s="13"/>
      <c r="P51" s="6"/>
      <c r="Q51" s="6"/>
      <c r="R51" s="13" t="n">
        <v>3</v>
      </c>
      <c r="S51" s="13" t="n">
        <v>1.4</v>
      </c>
      <c r="T51" s="13" t="n">
        <v>29</v>
      </c>
      <c r="U51" s="13" t="n">
        <v>16303</v>
      </c>
      <c r="V51" s="13" t="n">
        <v>11</v>
      </c>
      <c r="W51" s="13" t="n">
        <v>18</v>
      </c>
      <c r="X51" s="13" t="n">
        <v>29</v>
      </c>
      <c r="Y51" s="13" t="n">
        <v>16274</v>
      </c>
      <c r="Z51" s="13" t="n">
        <v>0.79</v>
      </c>
      <c r="AA51" s="13" t="n">
        <v>16332</v>
      </c>
      <c r="AB51" s="6"/>
      <c r="AC51" s="6"/>
      <c r="AD51" s="6"/>
      <c r="AE51" s="6"/>
      <c r="AF51" s="6"/>
      <c r="AG51" s="6"/>
      <c r="AH51" s="6"/>
      <c r="AI51" s="13" t="n">
        <v>0.72</v>
      </c>
      <c r="AJ51" s="6"/>
      <c r="AK51" s="6"/>
      <c r="AL51" s="13" t="n">
        <v>1.07</v>
      </c>
      <c r="AM51" s="13" t="n">
        <v>0.38</v>
      </c>
      <c r="AN51" s="13" t="n">
        <v>42</v>
      </c>
      <c r="AO51" s="6"/>
      <c r="AP51" s="6"/>
      <c r="AQ51" s="13" t="n">
        <v>54</v>
      </c>
      <c r="AR51" s="13" t="n">
        <v>30</v>
      </c>
      <c r="AS51" s="13" t="n">
        <v>1</v>
      </c>
      <c r="AT51" s="13" t="n">
        <v>1</v>
      </c>
      <c r="AU51" s="13" t="n">
        <v>1481</v>
      </c>
      <c r="AV51" s="13" t="n">
        <v>3121.4</v>
      </c>
      <c r="AW51" s="13" t="n">
        <v>1175.4</v>
      </c>
      <c r="AX51" s="13" t="n">
        <v>1178.8</v>
      </c>
      <c r="AY51" s="15" t="s">
        <v>156</v>
      </c>
      <c r="AZ51" s="6"/>
      <c r="BA51" s="6"/>
      <c r="BB51" s="6"/>
      <c r="BC51" s="13" t="n">
        <v>2.5</v>
      </c>
      <c r="BD51" s="13" t="n">
        <v>1.73</v>
      </c>
      <c r="BE51" s="6"/>
      <c r="BF51" s="6"/>
      <c r="BG51" s="6"/>
      <c r="BH51" s="6"/>
      <c r="BI51" s="6"/>
      <c r="BJ51" s="6"/>
      <c r="BK51" s="13" t="n">
        <v>0.9</v>
      </c>
      <c r="BL51" s="13" t="n">
        <v>0.55</v>
      </c>
      <c r="BM51" s="6"/>
      <c r="BN51" s="6"/>
      <c r="BO51" s="13" t="n">
        <v>48</v>
      </c>
      <c r="BP51" s="13" t="n">
        <v>36</v>
      </c>
    </row>
    <row r="52" customFormat="false" ht="46.5" hidden="false" customHeight="false" outlineLevel="0" collapsed="false">
      <c r="A52" s="6"/>
      <c r="B52" s="6" t="s">
        <v>202</v>
      </c>
      <c r="C52" s="11" t="s">
        <v>203</v>
      </c>
      <c r="D52" s="11" t="s">
        <v>150</v>
      </c>
      <c r="E52" s="11" t="s">
        <v>151</v>
      </c>
      <c r="F52" s="11" t="s">
        <v>152</v>
      </c>
      <c r="G52" s="11" t="s">
        <v>180</v>
      </c>
      <c r="H52" s="11" t="s">
        <v>83</v>
      </c>
      <c r="I52" s="11" t="s">
        <v>154</v>
      </c>
      <c r="J52" s="13" t="n">
        <v>0</v>
      </c>
      <c r="K52" s="11" t="s">
        <v>155</v>
      </c>
      <c r="L52" s="13" t="n">
        <v>0</v>
      </c>
      <c r="M52" s="13" t="n">
        <f aca="false">L52/'Concentration Factors'!$H$4</f>
        <v>0</v>
      </c>
      <c r="N52" s="13" t="n">
        <f aca="false">1000*1000*M52/'Concentration Factors'!$D$32</f>
        <v>0</v>
      </c>
      <c r="O52" s="13"/>
      <c r="P52" s="6"/>
      <c r="Q52" s="6"/>
      <c r="R52" s="13" t="n">
        <v>0.3</v>
      </c>
      <c r="S52" s="13" t="n">
        <v>0</v>
      </c>
      <c r="T52" s="13" t="n">
        <v>0</v>
      </c>
      <c r="U52" s="13" t="n">
        <v>11912</v>
      </c>
      <c r="V52" s="13" t="n">
        <v>0</v>
      </c>
      <c r="W52" s="13" t="n">
        <v>0</v>
      </c>
      <c r="X52" s="13" t="n">
        <v>0</v>
      </c>
      <c r="Y52" s="13" t="n">
        <v>11912</v>
      </c>
      <c r="Z52" s="13" t="n">
        <v>0</v>
      </c>
      <c r="AA52" s="13" t="n">
        <v>11912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13" t="n">
        <v>1</v>
      </c>
      <c r="AT52" s="13" t="n">
        <v>1</v>
      </c>
      <c r="AU52" s="13" t="n">
        <v>4254</v>
      </c>
      <c r="AV52" s="13" t="n">
        <v>0</v>
      </c>
      <c r="AW52" s="13" t="n">
        <v>3563</v>
      </c>
      <c r="AX52" s="13" t="n">
        <v>3563</v>
      </c>
      <c r="AY52" s="15" t="s">
        <v>156</v>
      </c>
      <c r="AZ52" s="6"/>
      <c r="BA52" s="6"/>
      <c r="BB52" s="6"/>
      <c r="BC52" s="13" t="n">
        <v>0.14</v>
      </c>
      <c r="BD52" s="13" t="n">
        <v>0</v>
      </c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</row>
    <row r="53" customFormat="false" ht="46.5" hidden="false" customHeight="false" outlineLevel="0" collapsed="false">
      <c r="A53" s="6"/>
      <c r="B53" s="6" t="s">
        <v>202</v>
      </c>
      <c r="C53" s="11" t="s">
        <v>204</v>
      </c>
      <c r="D53" s="11" t="s">
        <v>150</v>
      </c>
      <c r="E53" s="11" t="s">
        <v>151</v>
      </c>
      <c r="F53" s="11" t="s">
        <v>152</v>
      </c>
      <c r="G53" s="11" t="s">
        <v>180</v>
      </c>
      <c r="H53" s="11" t="s">
        <v>83</v>
      </c>
      <c r="I53" s="11" t="s">
        <v>154</v>
      </c>
      <c r="J53" s="13" t="n">
        <v>0</v>
      </c>
      <c r="K53" s="11" t="s">
        <v>155</v>
      </c>
      <c r="L53" s="13" t="n">
        <v>0</v>
      </c>
      <c r="M53" s="13" t="n">
        <f aca="false">L53/'Concentration Factors'!$H$4</f>
        <v>0</v>
      </c>
      <c r="N53" s="13" t="n">
        <f aca="false">1000*1000*M53/'Concentration Factors'!$D$32</f>
        <v>0</v>
      </c>
      <c r="O53" s="13"/>
      <c r="P53" s="6"/>
      <c r="Q53" s="6"/>
      <c r="R53" s="13" t="n">
        <v>0.26</v>
      </c>
      <c r="S53" s="13" t="n">
        <v>0</v>
      </c>
      <c r="T53" s="13" t="n">
        <v>0</v>
      </c>
      <c r="U53" s="13" t="n">
        <v>13495</v>
      </c>
      <c r="V53" s="13" t="n">
        <v>0</v>
      </c>
      <c r="W53" s="13" t="n">
        <v>0</v>
      </c>
      <c r="X53" s="13" t="n">
        <v>0</v>
      </c>
      <c r="Y53" s="13" t="n">
        <v>13495</v>
      </c>
      <c r="Z53" s="13" t="n">
        <v>0</v>
      </c>
      <c r="AA53" s="13" t="n">
        <v>13495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13" t="n">
        <v>1</v>
      </c>
      <c r="AT53" s="13" t="n">
        <v>1</v>
      </c>
      <c r="AU53" s="13" t="n">
        <v>1838</v>
      </c>
      <c r="AV53" s="13" t="n">
        <v>0</v>
      </c>
      <c r="AW53" s="13" t="n">
        <v>1554.7</v>
      </c>
      <c r="AX53" s="13" t="n">
        <v>1554.7</v>
      </c>
      <c r="AY53" s="15" t="s">
        <v>156</v>
      </c>
      <c r="AZ53" s="6"/>
      <c r="BA53" s="6"/>
      <c r="BB53" s="6"/>
      <c r="BC53" s="13" t="n">
        <v>0.12</v>
      </c>
      <c r="BD53" s="13" t="n">
        <v>0</v>
      </c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</row>
    <row r="54" customFormat="false" ht="46.5" hidden="false" customHeight="false" outlineLevel="0" collapsed="false">
      <c r="A54" s="6"/>
      <c r="B54" s="6" t="s">
        <v>202</v>
      </c>
      <c r="C54" s="11" t="s">
        <v>205</v>
      </c>
      <c r="D54" s="11" t="s">
        <v>150</v>
      </c>
      <c r="E54" s="11" t="s">
        <v>151</v>
      </c>
      <c r="F54" s="11" t="s">
        <v>152</v>
      </c>
      <c r="G54" s="11" t="s">
        <v>180</v>
      </c>
      <c r="H54" s="11" t="s">
        <v>83</v>
      </c>
      <c r="I54" s="11" t="s">
        <v>154</v>
      </c>
      <c r="J54" s="13" t="n">
        <v>0.09</v>
      </c>
      <c r="K54" s="11" t="s">
        <v>155</v>
      </c>
      <c r="L54" s="13" t="n">
        <v>1.8</v>
      </c>
      <c r="M54" s="13" t="n">
        <f aca="false">L54/'Concentration Factors'!$H$4</f>
        <v>0.198</v>
      </c>
      <c r="N54" s="13" t="n">
        <f aca="false">1000*1000*M54/'Concentration Factors'!$D$32</f>
        <v>198</v>
      </c>
      <c r="O54" s="13"/>
      <c r="P54" s="6"/>
      <c r="Q54" s="6"/>
      <c r="R54" s="13" t="n">
        <v>0.45</v>
      </c>
      <c r="S54" s="13" t="n">
        <v>0</v>
      </c>
      <c r="T54" s="13" t="n">
        <v>1</v>
      </c>
      <c r="U54" s="13" t="n">
        <v>12461</v>
      </c>
      <c r="V54" s="13" t="n">
        <v>1</v>
      </c>
      <c r="W54" s="13" t="n">
        <v>0</v>
      </c>
      <c r="X54" s="13" t="n">
        <v>0</v>
      </c>
      <c r="Y54" s="13" t="n">
        <v>12461</v>
      </c>
      <c r="Z54" s="13" t="n">
        <v>0.0944</v>
      </c>
      <c r="AA54" s="13" t="n">
        <v>12462</v>
      </c>
      <c r="AB54" s="6"/>
      <c r="AC54" s="6"/>
      <c r="AD54" s="6"/>
      <c r="AE54" s="6"/>
      <c r="AF54" s="6"/>
      <c r="AG54" s="6"/>
      <c r="AH54" s="6"/>
      <c r="AI54" s="13" t="n">
        <v>1</v>
      </c>
      <c r="AJ54" s="6"/>
      <c r="AK54" s="6"/>
      <c r="AL54" s="13" t="n">
        <v>4.3</v>
      </c>
      <c r="AM54" s="13" t="n">
        <v>0</v>
      </c>
      <c r="AN54" s="13" t="n">
        <v>50</v>
      </c>
      <c r="AO54" s="6"/>
      <c r="AP54" s="6"/>
      <c r="AQ54" s="13" t="n">
        <v>130</v>
      </c>
      <c r="AR54" s="13" t="n">
        <v>0</v>
      </c>
      <c r="AS54" s="13" t="n">
        <v>1</v>
      </c>
      <c r="AT54" s="13" t="n">
        <v>1</v>
      </c>
      <c r="AU54" s="13" t="n">
        <v>1931</v>
      </c>
      <c r="AV54" s="13" t="n">
        <v>4652.5</v>
      </c>
      <c r="AW54" s="13" t="n">
        <v>1352.7</v>
      </c>
      <c r="AX54" s="13" t="n">
        <v>1353</v>
      </c>
      <c r="AY54" s="15" t="s">
        <v>156</v>
      </c>
      <c r="AZ54" s="6"/>
      <c r="BA54" s="6"/>
      <c r="BB54" s="6"/>
      <c r="BC54" s="13" t="n">
        <v>0.23</v>
      </c>
      <c r="BD54" s="13" t="n">
        <v>0.03</v>
      </c>
      <c r="BE54" s="6"/>
      <c r="BF54" s="6"/>
      <c r="BG54" s="6"/>
      <c r="BH54" s="6"/>
      <c r="BI54" s="6"/>
      <c r="BJ54" s="6"/>
      <c r="BK54" s="13" t="n">
        <v>2.6</v>
      </c>
      <c r="BL54" s="13" t="n">
        <v>0</v>
      </c>
      <c r="BM54" s="6"/>
      <c r="BN54" s="6"/>
      <c r="BO54" s="13" t="n">
        <v>89</v>
      </c>
      <c r="BP54" s="13" t="n">
        <v>11</v>
      </c>
    </row>
    <row r="55" customFormat="false" ht="15.75" hidden="false" customHeight="false" outlineLevel="0" collapsed="false">
      <c r="A55" s="6"/>
      <c r="B55" s="6"/>
      <c r="C55" s="6"/>
    </row>
    <row r="56" customFormat="false" ht="15.75" hidden="false" customHeight="false" outlineLevel="0" collapsed="false">
      <c r="A56" s="6"/>
      <c r="B56" s="6"/>
      <c r="C56" s="6"/>
    </row>
    <row r="57" customFormat="false" ht="15.75" hidden="false" customHeight="false" outlineLevel="0" collapsed="false">
      <c r="A57" s="6"/>
      <c r="B57" s="6"/>
      <c r="C57" s="6"/>
    </row>
    <row r="58" customFormat="false" ht="15.75" hidden="false" customHeight="false" outlineLevel="0" collapsed="false">
      <c r="A58" s="6"/>
      <c r="B58" s="6"/>
      <c r="C58" s="6"/>
    </row>
    <row r="59" customFormat="false" ht="15.75" hidden="false" customHeight="false" outlineLevel="0" collapsed="false">
      <c r="A59" s="6"/>
      <c r="B59" s="6"/>
      <c r="C59" s="6"/>
    </row>
    <row r="60" customFormat="false" ht="15.75" hidden="false" customHeight="false" outlineLevel="0" collapsed="false">
      <c r="A60" s="6"/>
      <c r="B60" s="6"/>
      <c r="C60" s="6"/>
    </row>
    <row r="61" customFormat="false" ht="15.75" hidden="false" customHeight="false" outlineLevel="0" collapsed="false">
      <c r="A61" s="6"/>
      <c r="B61" s="6"/>
      <c r="C61" s="6"/>
    </row>
    <row r="62" customFormat="false" ht="15.75" hidden="false" customHeight="false" outlineLevel="0" collapsed="false">
      <c r="A62" s="6"/>
      <c r="B62" s="6"/>
      <c r="C62" s="6"/>
    </row>
    <row r="63" customFormat="false" ht="15.75" hidden="false" customHeight="false" outlineLevel="0" collapsed="false">
      <c r="A63" s="6"/>
      <c r="B63" s="6"/>
      <c r="C63" s="6"/>
    </row>
    <row r="64" customFormat="false" ht="15.75" hidden="false" customHeight="false" outlineLevel="0" collapsed="false">
      <c r="A64" s="6"/>
      <c r="B64" s="6"/>
      <c r="C6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P54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N29" activeCellId="0" sqref="N29"/>
    </sheetView>
  </sheetViews>
  <sheetFormatPr defaultRowHeight="15" zeroHeight="false" outlineLevelRow="0" outlineLevelCol="0"/>
  <cols>
    <col collapsed="false" customWidth="true" hidden="false" outlineLevel="0" max="12" min="1" style="0" width="8.54"/>
    <col collapsed="false" customWidth="true" hidden="false" outlineLevel="0" max="15" min="13" style="0" width="21.29"/>
    <col collapsed="false" customWidth="true" hidden="false" outlineLevel="0" max="1025" min="16" style="0" width="8.54"/>
  </cols>
  <sheetData>
    <row r="1" customFormat="false" ht="15.75" hidden="false" customHeight="false" outlineLevel="0" collapsed="false">
      <c r="A1" s="0" t="s">
        <v>82</v>
      </c>
    </row>
    <row r="2" customFormat="false" ht="28.3" hidden="false" customHeight="false" outlineLevel="0" collapsed="false">
      <c r="A2" s="5" t="s">
        <v>14</v>
      </c>
      <c r="B2" s="5" t="s">
        <v>15</v>
      </c>
      <c r="C2" s="11" t="s">
        <v>84</v>
      </c>
      <c r="D2" s="11" t="s">
        <v>85</v>
      </c>
      <c r="E2" s="11" t="s">
        <v>86</v>
      </c>
      <c r="F2" s="11" t="s">
        <v>87</v>
      </c>
      <c r="G2" s="11" t="s">
        <v>88</v>
      </c>
      <c r="H2" s="11" t="s">
        <v>18</v>
      </c>
      <c r="I2" s="11" t="s">
        <v>89</v>
      </c>
      <c r="J2" s="11" t="s">
        <v>90</v>
      </c>
      <c r="K2" s="11" t="s">
        <v>91</v>
      </c>
      <c r="L2" s="11" t="s">
        <v>92</v>
      </c>
      <c r="M2" s="11" t="s">
        <v>93</v>
      </c>
      <c r="N2" s="11" t="s">
        <v>23</v>
      </c>
      <c r="O2" s="11"/>
      <c r="P2" s="11" t="s">
        <v>96</v>
      </c>
      <c r="Q2" s="11" t="s">
        <v>97</v>
      </c>
      <c r="R2" s="11" t="s">
        <v>98</v>
      </c>
      <c r="S2" s="11" t="s">
        <v>99</v>
      </c>
      <c r="T2" s="11" t="s">
        <v>100</v>
      </c>
      <c r="U2" s="11" t="s">
        <v>101</v>
      </c>
      <c r="V2" s="11" t="s">
        <v>102</v>
      </c>
      <c r="W2" s="11" t="s">
        <v>103</v>
      </c>
      <c r="X2" s="11" t="s">
        <v>104</v>
      </c>
      <c r="Y2" s="11" t="s">
        <v>105</v>
      </c>
      <c r="Z2" s="11" t="s">
        <v>106</v>
      </c>
      <c r="AA2" s="11" t="s">
        <v>107</v>
      </c>
      <c r="AB2" s="11" t="s">
        <v>108</v>
      </c>
      <c r="AC2" s="11" t="s">
        <v>109</v>
      </c>
      <c r="AD2" s="11" t="s">
        <v>110</v>
      </c>
      <c r="AE2" s="11" t="s">
        <v>111</v>
      </c>
      <c r="AF2" s="11" t="s">
        <v>112</v>
      </c>
      <c r="AG2" s="11" t="s">
        <v>113</v>
      </c>
      <c r="AH2" s="11" t="s">
        <v>114</v>
      </c>
      <c r="AI2" s="11" t="s">
        <v>115</v>
      </c>
      <c r="AJ2" s="11" t="s">
        <v>116</v>
      </c>
      <c r="AK2" s="11" t="s">
        <v>117</v>
      </c>
      <c r="AL2" s="11" t="s">
        <v>118</v>
      </c>
      <c r="AM2" s="11" t="s">
        <v>119</v>
      </c>
      <c r="AN2" s="11" t="s">
        <v>120</v>
      </c>
      <c r="AO2" s="11" t="s">
        <v>121</v>
      </c>
      <c r="AP2" s="11" t="s">
        <v>122</v>
      </c>
      <c r="AQ2" s="11" t="s">
        <v>123</v>
      </c>
      <c r="AR2" s="11" t="s">
        <v>124</v>
      </c>
      <c r="AS2" s="11" t="s">
        <v>125</v>
      </c>
      <c r="AT2" s="11" t="s">
        <v>126</v>
      </c>
      <c r="AU2" s="11" t="s">
        <v>127</v>
      </c>
      <c r="AV2" s="11" t="s">
        <v>128</v>
      </c>
      <c r="AW2" s="11" t="s">
        <v>129</v>
      </c>
      <c r="AX2" s="11" t="s">
        <v>130</v>
      </c>
      <c r="AY2" s="11" t="s">
        <v>131</v>
      </c>
      <c r="AZ2" s="11" t="s">
        <v>132</v>
      </c>
      <c r="BA2" s="11" t="s">
        <v>133</v>
      </c>
      <c r="BB2" s="11" t="s">
        <v>134</v>
      </c>
      <c r="BC2" s="11" t="s">
        <v>135</v>
      </c>
      <c r="BD2" s="11" t="s">
        <v>136</v>
      </c>
      <c r="BE2" s="11" t="s">
        <v>137</v>
      </c>
      <c r="BF2" s="11" t="s">
        <v>138</v>
      </c>
      <c r="BG2" s="11" t="s">
        <v>139</v>
      </c>
      <c r="BH2" s="11" t="s">
        <v>140</v>
      </c>
      <c r="BI2" s="11" t="s">
        <v>141</v>
      </c>
      <c r="BJ2" s="11" t="s">
        <v>142</v>
      </c>
      <c r="BK2" s="11" t="s">
        <v>143</v>
      </c>
      <c r="BL2" s="11" t="s">
        <v>144</v>
      </c>
      <c r="BM2" s="11" t="s">
        <v>145</v>
      </c>
      <c r="BN2" s="11" t="s">
        <v>146</v>
      </c>
      <c r="BO2" s="11" t="s">
        <v>147</v>
      </c>
      <c r="BP2" s="11" t="s">
        <v>148</v>
      </c>
    </row>
    <row r="3" customFormat="false" ht="46.5" hidden="false" customHeight="false" outlineLevel="0" collapsed="false">
      <c r="A3" s="6" t="s">
        <v>33</v>
      </c>
      <c r="B3" s="6" t="n">
        <v>69</v>
      </c>
      <c r="C3" s="11" t="s">
        <v>206</v>
      </c>
      <c r="D3" s="11" t="s">
        <v>150</v>
      </c>
      <c r="E3" s="11" t="s">
        <v>151</v>
      </c>
      <c r="F3" s="11" t="s">
        <v>152</v>
      </c>
      <c r="G3" s="11" t="s">
        <v>153</v>
      </c>
      <c r="H3" s="11" t="s">
        <v>82</v>
      </c>
      <c r="I3" s="11" t="s">
        <v>154</v>
      </c>
      <c r="J3" s="13" t="n">
        <v>0.1</v>
      </c>
      <c r="K3" s="11" t="s">
        <v>155</v>
      </c>
      <c r="L3" s="13" t="n">
        <v>2</v>
      </c>
      <c r="M3" s="13" t="n">
        <f aca="false">L3/'Concentration Factors'!$H$4</f>
        <v>0.22</v>
      </c>
      <c r="N3" s="14" t="n">
        <f aca="false">M3*1000*1000/'Concentration Factors'!$D$39</f>
        <v>36666.6666666667</v>
      </c>
      <c r="O3" s="8" t="n">
        <v>0</v>
      </c>
      <c r="P3" s="6"/>
      <c r="Q3" s="6"/>
      <c r="R3" s="13" t="n">
        <v>0.46</v>
      </c>
      <c r="S3" s="13" t="n">
        <v>0</v>
      </c>
      <c r="T3" s="13" t="n">
        <v>1</v>
      </c>
      <c r="U3" s="13" t="n">
        <v>12310</v>
      </c>
      <c r="V3" s="13" t="n">
        <v>0</v>
      </c>
      <c r="W3" s="13" t="n">
        <v>0</v>
      </c>
      <c r="X3" s="13" t="n">
        <v>1</v>
      </c>
      <c r="Y3" s="13" t="n">
        <v>12310</v>
      </c>
      <c r="Z3" s="13" t="n">
        <v>0</v>
      </c>
      <c r="AA3" s="13" t="n">
        <v>12311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13" t="n">
        <v>1</v>
      </c>
      <c r="AT3" s="13" t="n">
        <v>1</v>
      </c>
      <c r="AU3" s="13" t="n">
        <v>2099</v>
      </c>
      <c r="AV3" s="13" t="n">
        <v>2356.6</v>
      </c>
      <c r="AW3" s="13" t="n">
        <v>1851.3</v>
      </c>
      <c r="AX3" s="13" t="n">
        <v>1851.4</v>
      </c>
      <c r="AY3" s="15" t="s">
        <v>156</v>
      </c>
      <c r="AZ3" s="6"/>
      <c r="BA3" s="6"/>
      <c r="BB3" s="6"/>
      <c r="BC3" s="13" t="n">
        <v>0.24</v>
      </c>
      <c r="BD3" s="13" t="n">
        <v>0.03</v>
      </c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</row>
    <row r="4" customFormat="false" ht="46.5" hidden="false" customHeight="false" outlineLevel="0" collapsed="false">
      <c r="A4" s="6" t="s">
        <v>33</v>
      </c>
      <c r="B4" s="6" t="n">
        <v>69</v>
      </c>
      <c r="C4" s="11" t="s">
        <v>207</v>
      </c>
      <c r="D4" s="11" t="s">
        <v>150</v>
      </c>
      <c r="E4" s="11" t="s">
        <v>151</v>
      </c>
      <c r="F4" s="11" t="s">
        <v>152</v>
      </c>
      <c r="G4" s="11" t="s">
        <v>153</v>
      </c>
      <c r="H4" s="11" t="s">
        <v>82</v>
      </c>
      <c r="I4" s="11" t="s">
        <v>154</v>
      </c>
      <c r="J4" s="13" t="n">
        <v>0.16</v>
      </c>
      <c r="K4" s="11" t="s">
        <v>155</v>
      </c>
      <c r="L4" s="13" t="n">
        <v>3.2</v>
      </c>
      <c r="M4" s="13" t="n">
        <f aca="false">L4/'Concentration Factors'!$H$4</f>
        <v>0.352</v>
      </c>
      <c r="N4" s="14" t="n">
        <f aca="false">M4*1000*1000/'Concentration Factors'!$D$39</f>
        <v>58666.6666666667</v>
      </c>
      <c r="O4" s="8" t="n">
        <v>0</v>
      </c>
      <c r="P4" s="6"/>
      <c r="Q4" s="6"/>
      <c r="R4" s="13" t="n">
        <v>0.5</v>
      </c>
      <c r="S4" s="13" t="n">
        <v>0.02</v>
      </c>
      <c r="T4" s="13" t="n">
        <v>2</v>
      </c>
      <c r="U4" s="13" t="n">
        <v>14993</v>
      </c>
      <c r="V4" s="13" t="n">
        <v>0</v>
      </c>
      <c r="W4" s="13" t="n">
        <v>1</v>
      </c>
      <c r="X4" s="13" t="n">
        <v>2</v>
      </c>
      <c r="Y4" s="13" t="n">
        <v>14992</v>
      </c>
      <c r="Z4" s="13" t="n">
        <v>0</v>
      </c>
      <c r="AA4" s="13" t="n">
        <v>14995</v>
      </c>
      <c r="AB4" s="6"/>
      <c r="AC4" s="6"/>
      <c r="AD4" s="6"/>
      <c r="AE4" s="6"/>
      <c r="AF4" s="6"/>
      <c r="AG4" s="6"/>
      <c r="AH4" s="6"/>
      <c r="AI4" s="13" t="n">
        <v>0.5</v>
      </c>
      <c r="AJ4" s="6"/>
      <c r="AK4" s="6"/>
      <c r="AL4" s="13" t="n">
        <v>1.9</v>
      </c>
      <c r="AM4" s="13" t="n">
        <v>0</v>
      </c>
      <c r="AN4" s="13" t="n">
        <v>33</v>
      </c>
      <c r="AO4" s="6"/>
      <c r="AP4" s="6"/>
      <c r="AQ4" s="13" t="n">
        <v>96</v>
      </c>
      <c r="AR4" s="13" t="n">
        <v>0</v>
      </c>
      <c r="AS4" s="13" t="n">
        <v>1</v>
      </c>
      <c r="AT4" s="13" t="n">
        <v>1</v>
      </c>
      <c r="AU4" s="13" t="n">
        <v>2099</v>
      </c>
      <c r="AV4" s="13" t="n">
        <v>2228</v>
      </c>
      <c r="AW4" s="13" t="n">
        <v>1762</v>
      </c>
      <c r="AX4" s="13" t="n">
        <v>1762</v>
      </c>
      <c r="AY4" s="15" t="s">
        <v>156</v>
      </c>
      <c r="AZ4" s="6"/>
      <c r="BA4" s="6"/>
      <c r="BB4" s="6"/>
      <c r="BC4" s="13" t="n">
        <v>0.3</v>
      </c>
      <c r="BD4" s="13" t="n">
        <v>0.07</v>
      </c>
      <c r="BE4" s="6"/>
      <c r="BF4" s="6"/>
      <c r="BG4" s="6"/>
      <c r="BH4" s="6"/>
      <c r="BI4" s="6"/>
      <c r="BJ4" s="6"/>
      <c r="BK4" s="13" t="n">
        <v>1.2</v>
      </c>
      <c r="BL4" s="13" t="n">
        <v>0</v>
      </c>
      <c r="BM4" s="6"/>
      <c r="BN4" s="6"/>
      <c r="BO4" s="13" t="n">
        <v>63</v>
      </c>
      <c r="BP4" s="13" t="n">
        <v>4</v>
      </c>
    </row>
    <row r="5" customFormat="false" ht="46.5" hidden="false" customHeight="false" outlineLevel="0" collapsed="false">
      <c r="A5" s="6" t="s">
        <v>33</v>
      </c>
      <c r="B5" s="6" t="n">
        <v>69</v>
      </c>
      <c r="C5" s="11" t="s">
        <v>208</v>
      </c>
      <c r="D5" s="11" t="s">
        <v>150</v>
      </c>
      <c r="E5" s="11" t="s">
        <v>151</v>
      </c>
      <c r="F5" s="11" t="s">
        <v>152</v>
      </c>
      <c r="G5" s="11" t="s">
        <v>153</v>
      </c>
      <c r="H5" s="11" t="s">
        <v>82</v>
      </c>
      <c r="I5" s="11" t="s">
        <v>154</v>
      </c>
      <c r="J5" s="13" t="n">
        <v>0.27</v>
      </c>
      <c r="K5" s="11" t="s">
        <v>155</v>
      </c>
      <c r="L5" s="13" t="n">
        <v>5.4</v>
      </c>
      <c r="M5" s="13" t="n">
        <f aca="false">L5/'Concentration Factors'!$H$4</f>
        <v>0.594</v>
      </c>
      <c r="N5" s="14" t="n">
        <f aca="false">M5*1000*1000/'Concentration Factors'!$D$39</f>
        <v>99000</v>
      </c>
      <c r="O5" s="8" t="n">
        <v>0</v>
      </c>
      <c r="P5" s="6"/>
      <c r="Q5" s="6"/>
      <c r="R5" s="13" t="n">
        <v>0.71</v>
      </c>
      <c r="S5" s="13" t="n">
        <v>0.06</v>
      </c>
      <c r="T5" s="13" t="n">
        <v>3</v>
      </c>
      <c r="U5" s="13" t="n">
        <v>13237</v>
      </c>
      <c r="V5" s="13" t="n">
        <v>0</v>
      </c>
      <c r="W5" s="13" t="n">
        <v>0</v>
      </c>
      <c r="X5" s="13" t="n">
        <v>3</v>
      </c>
      <c r="Y5" s="13" t="n">
        <v>13237</v>
      </c>
      <c r="Z5" s="13" t="n">
        <v>0</v>
      </c>
      <c r="AA5" s="13" t="n">
        <v>13240</v>
      </c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13" t="n">
        <v>1</v>
      </c>
      <c r="AT5" s="13" t="n">
        <v>1</v>
      </c>
      <c r="AU5" s="13" t="n">
        <v>2099</v>
      </c>
      <c r="AV5" s="13" t="n">
        <v>2248.2</v>
      </c>
      <c r="AW5" s="13" t="n">
        <v>1747.4</v>
      </c>
      <c r="AX5" s="13" t="n">
        <v>1747.5</v>
      </c>
      <c r="AY5" s="15" t="s">
        <v>156</v>
      </c>
      <c r="AZ5" s="6"/>
      <c r="BA5" s="6"/>
      <c r="BB5" s="6"/>
      <c r="BC5" s="13" t="n">
        <v>0.46</v>
      </c>
      <c r="BD5" s="13" t="n">
        <v>0.14</v>
      </c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</row>
    <row r="6" customFormat="false" ht="46.5" hidden="false" customHeight="false" outlineLevel="0" collapsed="false">
      <c r="A6" s="6" t="s">
        <v>40</v>
      </c>
      <c r="B6" s="6" t="s">
        <v>41</v>
      </c>
      <c r="C6" s="11" t="s">
        <v>209</v>
      </c>
      <c r="D6" s="11" t="s">
        <v>150</v>
      </c>
      <c r="E6" s="11" t="s">
        <v>151</v>
      </c>
      <c r="F6" s="11" t="s">
        <v>152</v>
      </c>
      <c r="G6" s="11" t="s">
        <v>153</v>
      </c>
      <c r="H6" s="11" t="s">
        <v>82</v>
      </c>
      <c r="I6" s="11" t="s">
        <v>154</v>
      </c>
      <c r="J6" s="13" t="n">
        <v>0.49</v>
      </c>
      <c r="K6" s="11" t="s">
        <v>155</v>
      </c>
      <c r="L6" s="13" t="n">
        <v>9.8</v>
      </c>
      <c r="M6" s="13" t="n">
        <f aca="false">L6/'Concentration Factors'!$H$4</f>
        <v>1.078</v>
      </c>
      <c r="N6" s="14" t="n">
        <f aca="false">M6*1000*1000/'Concentration Factors'!$D$39</f>
        <v>179666.666666667</v>
      </c>
      <c r="O6" s="8" t="n">
        <v>0</v>
      </c>
      <c r="P6" s="6"/>
      <c r="Q6" s="6"/>
      <c r="R6" s="13" t="n">
        <v>1.01</v>
      </c>
      <c r="S6" s="13" t="n">
        <v>0.19</v>
      </c>
      <c r="T6" s="13" t="n">
        <v>6</v>
      </c>
      <c r="U6" s="13" t="n">
        <v>14271</v>
      </c>
      <c r="V6" s="13" t="n">
        <v>5</v>
      </c>
      <c r="W6" s="13" t="n">
        <v>1</v>
      </c>
      <c r="X6" s="13" t="n">
        <v>1</v>
      </c>
      <c r="Y6" s="13" t="n">
        <v>14270</v>
      </c>
      <c r="Z6" s="13" t="n">
        <v>0.412</v>
      </c>
      <c r="AA6" s="13" t="n">
        <v>14277</v>
      </c>
      <c r="AB6" s="6"/>
      <c r="AC6" s="6"/>
      <c r="AD6" s="6"/>
      <c r="AE6" s="6"/>
      <c r="AF6" s="6"/>
      <c r="AG6" s="6"/>
      <c r="AH6" s="6"/>
      <c r="AI6" s="13" t="n">
        <v>1</v>
      </c>
      <c r="AJ6" s="6"/>
      <c r="AK6" s="6"/>
      <c r="AL6" s="13" t="n">
        <v>2.2</v>
      </c>
      <c r="AM6" s="13" t="n">
        <v>0</v>
      </c>
      <c r="AN6" s="13" t="n">
        <v>50</v>
      </c>
      <c r="AO6" s="6"/>
      <c r="AP6" s="6"/>
      <c r="AQ6" s="13" t="n">
        <v>79</v>
      </c>
      <c r="AR6" s="13" t="n">
        <v>21</v>
      </c>
      <c r="AS6" s="13" t="n">
        <v>1</v>
      </c>
      <c r="AT6" s="13" t="n">
        <v>1</v>
      </c>
      <c r="AU6" s="13" t="n">
        <v>2105</v>
      </c>
      <c r="AV6" s="13" t="n">
        <v>3023.4</v>
      </c>
      <c r="AW6" s="13" t="n">
        <v>1768.3</v>
      </c>
      <c r="AX6" s="13" t="n">
        <v>1768.8</v>
      </c>
      <c r="AY6" s="15" t="s">
        <v>156</v>
      </c>
      <c r="AZ6" s="6"/>
      <c r="BA6" s="6"/>
      <c r="BB6" s="6"/>
      <c r="BC6" s="13" t="n">
        <v>0.73</v>
      </c>
      <c r="BD6" s="13" t="n">
        <v>0.32</v>
      </c>
      <c r="BE6" s="6"/>
      <c r="BF6" s="6"/>
      <c r="BG6" s="6"/>
      <c r="BH6" s="6"/>
      <c r="BI6" s="6"/>
      <c r="BJ6" s="6"/>
      <c r="BK6" s="13" t="n">
        <v>1.6</v>
      </c>
      <c r="BL6" s="13" t="n">
        <v>0.4</v>
      </c>
      <c r="BM6" s="6"/>
      <c r="BN6" s="6"/>
      <c r="BO6" s="13" t="n">
        <v>65</v>
      </c>
      <c r="BP6" s="13" t="n">
        <v>35</v>
      </c>
    </row>
    <row r="7" customFormat="false" ht="46.5" hidden="false" customHeight="false" outlineLevel="0" collapsed="false">
      <c r="A7" s="6" t="s">
        <v>40</v>
      </c>
      <c r="B7" s="6" t="s">
        <v>41</v>
      </c>
      <c r="C7" s="11" t="s">
        <v>210</v>
      </c>
      <c r="D7" s="11" t="s">
        <v>150</v>
      </c>
      <c r="E7" s="11" t="s">
        <v>151</v>
      </c>
      <c r="F7" s="11" t="s">
        <v>152</v>
      </c>
      <c r="G7" s="11" t="s">
        <v>153</v>
      </c>
      <c r="H7" s="11" t="s">
        <v>82</v>
      </c>
      <c r="I7" s="11" t="s">
        <v>154</v>
      </c>
      <c r="J7" s="13" t="n">
        <v>0.1</v>
      </c>
      <c r="K7" s="11" t="s">
        <v>155</v>
      </c>
      <c r="L7" s="13" t="n">
        <v>2</v>
      </c>
      <c r="M7" s="13" t="n">
        <f aca="false">L7/'Concentration Factors'!$H$4</f>
        <v>0.22</v>
      </c>
      <c r="N7" s="14" t="n">
        <f aca="false">M7*1000*1000/'Concentration Factors'!$D$39</f>
        <v>36666.6666666667</v>
      </c>
      <c r="O7" s="8" t="n">
        <v>0</v>
      </c>
      <c r="P7" s="6"/>
      <c r="Q7" s="6"/>
      <c r="R7" s="13" t="n">
        <v>0.46</v>
      </c>
      <c r="S7" s="13" t="n">
        <v>0</v>
      </c>
      <c r="T7" s="13" t="n">
        <v>1</v>
      </c>
      <c r="U7" s="13" t="n">
        <v>12301</v>
      </c>
      <c r="V7" s="13" t="n">
        <v>1</v>
      </c>
      <c r="W7" s="13" t="n">
        <v>1</v>
      </c>
      <c r="X7" s="13" t="n">
        <v>0</v>
      </c>
      <c r="Y7" s="13" t="n">
        <v>12300</v>
      </c>
      <c r="Z7" s="13" t="n">
        <v>0.0956</v>
      </c>
      <c r="AA7" s="13" t="n">
        <v>12302</v>
      </c>
      <c r="AB7" s="6"/>
      <c r="AC7" s="6"/>
      <c r="AD7" s="6"/>
      <c r="AE7" s="6"/>
      <c r="AF7" s="6"/>
      <c r="AG7" s="6"/>
      <c r="AH7" s="6"/>
      <c r="AI7" s="13" t="n">
        <v>2</v>
      </c>
      <c r="AJ7" s="6"/>
      <c r="AK7" s="6"/>
      <c r="AL7" s="13" t="n">
        <v>7.6</v>
      </c>
      <c r="AM7" s="13" t="n">
        <v>0</v>
      </c>
      <c r="AN7" s="13" t="n">
        <v>70</v>
      </c>
      <c r="AO7" s="6"/>
      <c r="AP7" s="6"/>
      <c r="AQ7" s="13" t="n">
        <v>130</v>
      </c>
      <c r="AR7" s="13" t="n">
        <v>0</v>
      </c>
      <c r="AS7" s="13" t="n">
        <v>1</v>
      </c>
      <c r="AT7" s="13" t="n">
        <v>1</v>
      </c>
      <c r="AU7" s="13" t="n">
        <v>2105</v>
      </c>
      <c r="AV7" s="13" t="n">
        <v>3327.1</v>
      </c>
      <c r="AW7" s="13" t="n">
        <v>1749.9</v>
      </c>
      <c r="AX7" s="13" t="n">
        <v>1750</v>
      </c>
      <c r="AY7" s="15" t="s">
        <v>156</v>
      </c>
      <c r="AZ7" s="6"/>
      <c r="BA7" s="6"/>
      <c r="BB7" s="6"/>
      <c r="BC7" s="13" t="n">
        <v>0.24</v>
      </c>
      <c r="BD7" s="13" t="n">
        <v>0.03</v>
      </c>
      <c r="BE7" s="6"/>
      <c r="BF7" s="6"/>
      <c r="BG7" s="6"/>
      <c r="BH7" s="6"/>
      <c r="BI7" s="6"/>
      <c r="BJ7" s="6"/>
      <c r="BK7" s="13" t="n">
        <v>4.7</v>
      </c>
      <c r="BL7" s="13" t="n">
        <v>0</v>
      </c>
      <c r="BM7" s="6"/>
      <c r="BN7" s="6"/>
      <c r="BO7" s="13" t="n">
        <v>96</v>
      </c>
      <c r="BP7" s="13" t="n">
        <v>37</v>
      </c>
    </row>
    <row r="8" customFormat="false" ht="46.5" hidden="false" customHeight="false" outlineLevel="0" collapsed="false">
      <c r="A8" s="6" t="s">
        <v>40</v>
      </c>
      <c r="B8" s="6" t="s">
        <v>41</v>
      </c>
      <c r="C8" s="11" t="s">
        <v>211</v>
      </c>
      <c r="D8" s="11" t="s">
        <v>150</v>
      </c>
      <c r="E8" s="11" t="s">
        <v>151</v>
      </c>
      <c r="F8" s="11" t="s">
        <v>152</v>
      </c>
      <c r="G8" s="11" t="s">
        <v>153</v>
      </c>
      <c r="H8" s="11" t="s">
        <v>82</v>
      </c>
      <c r="I8" s="11" t="s">
        <v>154</v>
      </c>
      <c r="J8" s="13" t="n">
        <v>0</v>
      </c>
      <c r="K8" s="11" t="s">
        <v>155</v>
      </c>
      <c r="L8" s="13" t="n">
        <v>0</v>
      </c>
      <c r="M8" s="13" t="n">
        <f aca="false">L8/'Concentration Factors'!$H$4</f>
        <v>0</v>
      </c>
      <c r="N8" s="14" t="n">
        <f aca="false">M8*1000*1000/'Concentration Factors'!$D$39</f>
        <v>0</v>
      </c>
      <c r="O8" s="8" t="n">
        <v>1.6</v>
      </c>
      <c r="P8" s="6"/>
      <c r="Q8" s="6"/>
      <c r="R8" s="13" t="n">
        <v>0.29</v>
      </c>
      <c r="S8" s="13" t="n">
        <v>0</v>
      </c>
      <c r="T8" s="13" t="n">
        <v>0</v>
      </c>
      <c r="U8" s="13" t="n">
        <v>12181</v>
      </c>
      <c r="V8" s="13" t="n">
        <v>0</v>
      </c>
      <c r="W8" s="13" t="n">
        <v>0</v>
      </c>
      <c r="X8" s="13" t="n">
        <v>0</v>
      </c>
      <c r="Y8" s="13" t="n">
        <v>12181</v>
      </c>
      <c r="Z8" s="13" t="n">
        <v>0</v>
      </c>
      <c r="AA8" s="13" t="n">
        <v>12181</v>
      </c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13" t="n">
        <v>1</v>
      </c>
      <c r="AT8" s="13" t="n">
        <v>1</v>
      </c>
      <c r="AU8" s="13" t="n">
        <v>2105</v>
      </c>
      <c r="AV8" s="13" t="n">
        <v>0</v>
      </c>
      <c r="AW8" s="13" t="n">
        <v>1698.3</v>
      </c>
      <c r="AX8" s="13" t="n">
        <v>1698.3</v>
      </c>
      <c r="AY8" s="15" t="s">
        <v>156</v>
      </c>
      <c r="AZ8" s="6"/>
      <c r="BA8" s="6"/>
      <c r="BB8" s="6"/>
      <c r="BC8" s="13" t="n">
        <v>0.13</v>
      </c>
      <c r="BD8" s="13" t="n">
        <v>0</v>
      </c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</row>
    <row r="9" customFormat="false" ht="46.5" hidden="false" customHeight="false" outlineLevel="0" collapsed="false">
      <c r="A9" s="6" t="s">
        <v>46</v>
      </c>
      <c r="B9" s="6" t="s">
        <v>47</v>
      </c>
      <c r="C9" s="11" t="s">
        <v>212</v>
      </c>
      <c r="D9" s="11" t="s">
        <v>150</v>
      </c>
      <c r="E9" s="11" t="s">
        <v>151</v>
      </c>
      <c r="F9" s="11" t="s">
        <v>152</v>
      </c>
      <c r="G9" s="11" t="s">
        <v>153</v>
      </c>
      <c r="H9" s="11" t="s">
        <v>82</v>
      </c>
      <c r="I9" s="11" t="s">
        <v>154</v>
      </c>
      <c r="J9" s="13" t="n">
        <v>0.25</v>
      </c>
      <c r="K9" s="11" t="s">
        <v>155</v>
      </c>
      <c r="L9" s="13" t="n">
        <v>5</v>
      </c>
      <c r="M9" s="13" t="n">
        <f aca="false">L9/'Concentration Factors'!$H$4</f>
        <v>0.55</v>
      </c>
      <c r="N9" s="14" t="n">
        <f aca="false">M9*1000*1000/'Concentration Factors'!$D$39</f>
        <v>91666.6666666666</v>
      </c>
      <c r="O9" s="8" t="n">
        <v>0</v>
      </c>
      <c r="P9" s="6"/>
      <c r="Q9" s="6"/>
      <c r="R9" s="13" t="n">
        <v>0.68</v>
      </c>
      <c r="S9" s="13" t="n">
        <v>0.06</v>
      </c>
      <c r="T9" s="13" t="n">
        <v>3</v>
      </c>
      <c r="U9" s="13" t="n">
        <v>13842</v>
      </c>
      <c r="V9" s="13" t="n">
        <v>2</v>
      </c>
      <c r="W9" s="13" t="n">
        <v>0</v>
      </c>
      <c r="X9" s="13" t="n">
        <v>1</v>
      </c>
      <c r="Y9" s="13" t="n">
        <v>13842</v>
      </c>
      <c r="Z9" s="13" t="n">
        <v>0.17</v>
      </c>
      <c r="AA9" s="13" t="n">
        <v>13845</v>
      </c>
      <c r="AB9" s="6"/>
      <c r="AC9" s="6"/>
      <c r="AD9" s="6"/>
      <c r="AE9" s="6"/>
      <c r="AF9" s="6"/>
      <c r="AG9" s="6"/>
      <c r="AH9" s="6"/>
      <c r="AI9" s="13" t="n">
        <v>0.7</v>
      </c>
      <c r="AJ9" s="6"/>
      <c r="AK9" s="6"/>
      <c r="AL9" s="13" t="n">
        <v>2</v>
      </c>
      <c r="AM9" s="13" t="n">
        <v>0</v>
      </c>
      <c r="AN9" s="13" t="n">
        <v>40</v>
      </c>
      <c r="AO9" s="6"/>
      <c r="AP9" s="6"/>
      <c r="AQ9" s="13" t="n">
        <v>87</v>
      </c>
      <c r="AR9" s="13" t="n">
        <v>0</v>
      </c>
      <c r="AS9" s="13" t="n">
        <v>1</v>
      </c>
      <c r="AT9" s="13" t="n">
        <v>1</v>
      </c>
      <c r="AU9" s="13" t="n">
        <v>2046</v>
      </c>
      <c r="AV9" s="13" t="n">
        <v>2765.6</v>
      </c>
      <c r="AW9" s="13" t="n">
        <v>1742.5</v>
      </c>
      <c r="AX9" s="13" t="n">
        <v>1742.7</v>
      </c>
      <c r="AY9" s="15" t="s">
        <v>156</v>
      </c>
      <c r="AZ9" s="6"/>
      <c r="BA9" s="6"/>
      <c r="BB9" s="6"/>
      <c r="BC9" s="13" t="n">
        <v>0.44</v>
      </c>
      <c r="BD9" s="13" t="n">
        <v>0.13</v>
      </c>
      <c r="BE9" s="6"/>
      <c r="BF9" s="6"/>
      <c r="BG9" s="6"/>
      <c r="BH9" s="6"/>
      <c r="BI9" s="6"/>
      <c r="BJ9" s="6"/>
      <c r="BK9" s="13" t="n">
        <v>1.3</v>
      </c>
      <c r="BL9" s="13" t="n">
        <v>0</v>
      </c>
      <c r="BM9" s="6"/>
      <c r="BN9" s="6"/>
      <c r="BO9" s="13" t="n">
        <v>63</v>
      </c>
      <c r="BP9" s="13" t="n">
        <v>17</v>
      </c>
    </row>
    <row r="10" customFormat="false" ht="46.5" hidden="false" customHeight="false" outlineLevel="0" collapsed="false">
      <c r="A10" s="6" t="s">
        <v>46</v>
      </c>
      <c r="B10" s="6" t="s">
        <v>47</v>
      </c>
      <c r="C10" s="11" t="s">
        <v>213</v>
      </c>
      <c r="D10" s="11" t="s">
        <v>150</v>
      </c>
      <c r="E10" s="11" t="s">
        <v>151</v>
      </c>
      <c r="F10" s="11" t="s">
        <v>152</v>
      </c>
      <c r="G10" s="11" t="s">
        <v>153</v>
      </c>
      <c r="H10" s="11" t="s">
        <v>82</v>
      </c>
      <c r="I10" s="11" t="s">
        <v>154</v>
      </c>
      <c r="J10" s="13" t="n">
        <v>0.15</v>
      </c>
      <c r="K10" s="11" t="s">
        <v>155</v>
      </c>
      <c r="L10" s="13" t="n">
        <v>3</v>
      </c>
      <c r="M10" s="13" t="n">
        <f aca="false">L10/'Concentration Factors'!$H$4</f>
        <v>0.33</v>
      </c>
      <c r="N10" s="14" t="n">
        <f aca="false">M10*1000*1000/'Concentration Factors'!$D$39</f>
        <v>55000</v>
      </c>
      <c r="O10" s="8" t="n">
        <v>0</v>
      </c>
      <c r="P10" s="6"/>
      <c r="Q10" s="6"/>
      <c r="R10" s="13" t="n">
        <v>0.48</v>
      </c>
      <c r="S10" s="13" t="n">
        <v>0.02</v>
      </c>
      <c r="T10" s="13" t="n">
        <v>2</v>
      </c>
      <c r="U10" s="13" t="n">
        <v>15687</v>
      </c>
      <c r="V10" s="13" t="n">
        <v>0</v>
      </c>
      <c r="W10" s="13" t="n">
        <v>1</v>
      </c>
      <c r="X10" s="13" t="n">
        <v>2</v>
      </c>
      <c r="Y10" s="13" t="n">
        <v>15686</v>
      </c>
      <c r="Z10" s="13" t="n">
        <v>0</v>
      </c>
      <c r="AA10" s="13" t="n">
        <v>15689</v>
      </c>
      <c r="AB10" s="6"/>
      <c r="AC10" s="6"/>
      <c r="AD10" s="6"/>
      <c r="AE10" s="6"/>
      <c r="AF10" s="6"/>
      <c r="AG10" s="6"/>
      <c r="AH10" s="6"/>
      <c r="AI10" s="13" t="n">
        <v>0.5</v>
      </c>
      <c r="AJ10" s="6"/>
      <c r="AK10" s="6"/>
      <c r="AL10" s="13" t="n">
        <v>1.9</v>
      </c>
      <c r="AM10" s="13" t="n">
        <v>0</v>
      </c>
      <c r="AN10" s="13" t="n">
        <v>33</v>
      </c>
      <c r="AO10" s="6"/>
      <c r="AP10" s="6"/>
      <c r="AQ10" s="13" t="n">
        <v>96</v>
      </c>
      <c r="AR10" s="13" t="n">
        <v>0</v>
      </c>
      <c r="AS10" s="13" t="n">
        <v>1</v>
      </c>
      <c r="AT10" s="13" t="n">
        <v>1</v>
      </c>
      <c r="AU10" s="13" t="n">
        <v>2046</v>
      </c>
      <c r="AV10" s="13" t="n">
        <v>2521.3</v>
      </c>
      <c r="AW10" s="13" t="n">
        <v>1763.3</v>
      </c>
      <c r="AX10" s="13" t="n">
        <v>1763.4</v>
      </c>
      <c r="AY10" s="15" t="s">
        <v>156</v>
      </c>
      <c r="AZ10" s="6"/>
      <c r="BA10" s="6"/>
      <c r="BB10" s="6"/>
      <c r="BC10" s="13" t="n">
        <v>0.29</v>
      </c>
      <c r="BD10" s="13" t="n">
        <v>0.07</v>
      </c>
      <c r="BE10" s="6"/>
      <c r="BF10" s="6"/>
      <c r="BG10" s="6"/>
      <c r="BH10" s="6"/>
      <c r="BI10" s="6"/>
      <c r="BJ10" s="6"/>
      <c r="BK10" s="13" t="n">
        <v>1.2</v>
      </c>
      <c r="BL10" s="13" t="n">
        <v>0</v>
      </c>
      <c r="BM10" s="6"/>
      <c r="BN10" s="6"/>
      <c r="BO10" s="13" t="n">
        <v>63</v>
      </c>
      <c r="BP10" s="13" t="n">
        <v>4</v>
      </c>
    </row>
    <row r="11" customFormat="false" ht="46.5" hidden="false" customHeight="false" outlineLevel="0" collapsed="false">
      <c r="A11" s="6" t="s">
        <v>46</v>
      </c>
      <c r="B11" s="6" t="s">
        <v>47</v>
      </c>
      <c r="C11" s="11" t="s">
        <v>214</v>
      </c>
      <c r="D11" s="11" t="s">
        <v>150</v>
      </c>
      <c r="E11" s="11" t="s">
        <v>151</v>
      </c>
      <c r="F11" s="11" t="s">
        <v>152</v>
      </c>
      <c r="G11" s="11" t="s">
        <v>153</v>
      </c>
      <c r="H11" s="11" t="s">
        <v>82</v>
      </c>
      <c r="I11" s="11" t="s">
        <v>154</v>
      </c>
      <c r="J11" s="13" t="n">
        <v>0.1</v>
      </c>
      <c r="K11" s="11" t="s">
        <v>155</v>
      </c>
      <c r="L11" s="13" t="n">
        <v>2</v>
      </c>
      <c r="M11" s="13" t="n">
        <f aca="false">L11/'Concentration Factors'!$H$4</f>
        <v>0.22</v>
      </c>
      <c r="N11" s="14" t="n">
        <f aca="false">M11*1000*1000/'Concentration Factors'!$D$39</f>
        <v>36666.6666666667</v>
      </c>
      <c r="O11" s="8" t="n">
        <v>0</v>
      </c>
      <c r="P11" s="6"/>
      <c r="Q11" s="6"/>
      <c r="R11" s="13" t="n">
        <v>0.5</v>
      </c>
      <c r="S11" s="13" t="n">
        <v>0</v>
      </c>
      <c r="T11" s="13" t="n">
        <v>1</v>
      </c>
      <c r="U11" s="13" t="n">
        <v>11236</v>
      </c>
      <c r="V11" s="13" t="n">
        <v>0</v>
      </c>
      <c r="W11" s="13" t="n">
        <v>0</v>
      </c>
      <c r="X11" s="13" t="n">
        <v>1</v>
      </c>
      <c r="Y11" s="13" t="n">
        <v>11236</v>
      </c>
      <c r="Z11" s="13" t="n">
        <v>0</v>
      </c>
      <c r="AA11" s="13" t="n">
        <v>11237</v>
      </c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13" t="n">
        <v>1</v>
      </c>
      <c r="AT11" s="13" t="n">
        <v>1</v>
      </c>
      <c r="AU11" s="13" t="n">
        <v>2046</v>
      </c>
      <c r="AV11" s="13" t="n">
        <v>2851</v>
      </c>
      <c r="AW11" s="13" t="n">
        <v>1681.2</v>
      </c>
      <c r="AX11" s="13" t="n">
        <v>1681.3</v>
      </c>
      <c r="AY11" s="15" t="s">
        <v>156</v>
      </c>
      <c r="AZ11" s="6"/>
      <c r="BA11" s="6"/>
      <c r="BB11" s="6"/>
      <c r="BC11" s="13" t="n">
        <v>0.26</v>
      </c>
      <c r="BD11" s="13" t="n">
        <v>0.03</v>
      </c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</row>
    <row r="12" customFormat="false" ht="46.5" hidden="false" customHeight="false" outlineLevel="0" collapsed="false">
      <c r="A12" s="6" t="s">
        <v>52</v>
      </c>
      <c r="B12" s="6" t="s">
        <v>53</v>
      </c>
      <c r="C12" s="11" t="s">
        <v>215</v>
      </c>
      <c r="D12" s="11" t="s">
        <v>150</v>
      </c>
      <c r="E12" s="11" t="s">
        <v>151</v>
      </c>
      <c r="F12" s="11" t="s">
        <v>152</v>
      </c>
      <c r="G12" s="11" t="s">
        <v>153</v>
      </c>
      <c r="H12" s="11" t="s">
        <v>82</v>
      </c>
      <c r="I12" s="11" t="s">
        <v>154</v>
      </c>
      <c r="J12" s="13" t="n">
        <v>0.08</v>
      </c>
      <c r="K12" s="11" t="s">
        <v>155</v>
      </c>
      <c r="L12" s="13" t="n">
        <v>1.6</v>
      </c>
      <c r="M12" s="13" t="n">
        <f aca="false">L12/'Concentration Factors'!$H$4</f>
        <v>0.176</v>
      </c>
      <c r="N12" s="14" t="n">
        <f aca="false">M12*1000*1000/'Concentration Factors'!$D$39</f>
        <v>29333.3333333333</v>
      </c>
      <c r="O12" s="8" t="n">
        <v>0</v>
      </c>
      <c r="P12" s="6"/>
      <c r="Q12" s="6"/>
      <c r="R12" s="13" t="n">
        <v>0.4</v>
      </c>
      <c r="S12" s="13" t="n">
        <v>0</v>
      </c>
      <c r="T12" s="13" t="n">
        <v>1</v>
      </c>
      <c r="U12" s="13" t="n">
        <v>14209</v>
      </c>
      <c r="V12" s="13" t="n">
        <v>1</v>
      </c>
      <c r="W12" s="13" t="n">
        <v>2</v>
      </c>
      <c r="X12" s="13" t="n">
        <v>0</v>
      </c>
      <c r="Y12" s="13" t="n">
        <v>14207</v>
      </c>
      <c r="Z12" s="13" t="n">
        <v>0.0828</v>
      </c>
      <c r="AA12" s="13" t="n">
        <v>14210</v>
      </c>
      <c r="AB12" s="6"/>
      <c r="AC12" s="6"/>
      <c r="AD12" s="6"/>
      <c r="AE12" s="6"/>
      <c r="AF12" s="6"/>
      <c r="AG12" s="6"/>
      <c r="AH12" s="6"/>
      <c r="AI12" s="13" t="n">
        <v>3</v>
      </c>
      <c r="AJ12" s="6"/>
      <c r="AK12" s="6"/>
      <c r="AL12" s="13" t="n">
        <v>11</v>
      </c>
      <c r="AM12" s="13" t="n">
        <v>0</v>
      </c>
      <c r="AN12" s="13" t="n">
        <v>75</v>
      </c>
      <c r="AO12" s="6"/>
      <c r="AP12" s="6"/>
      <c r="AQ12" s="13" t="n">
        <v>125</v>
      </c>
      <c r="AR12" s="13" t="n">
        <v>25</v>
      </c>
      <c r="AS12" s="13" t="n">
        <v>1</v>
      </c>
      <c r="AT12" s="13" t="n">
        <v>1</v>
      </c>
      <c r="AU12" s="13" t="n">
        <v>2145</v>
      </c>
      <c r="AV12" s="13" t="n">
        <v>2286.5</v>
      </c>
      <c r="AW12" s="13" t="n">
        <v>1726.1</v>
      </c>
      <c r="AX12" s="13" t="n">
        <v>1726.1</v>
      </c>
      <c r="AY12" s="15" t="s">
        <v>156</v>
      </c>
      <c r="AZ12" s="6"/>
      <c r="BA12" s="6"/>
      <c r="BB12" s="6"/>
      <c r="BC12" s="13" t="n">
        <v>0.21</v>
      </c>
      <c r="BD12" s="13" t="n">
        <v>0.02</v>
      </c>
      <c r="BE12" s="6"/>
      <c r="BF12" s="6"/>
      <c r="BG12" s="6"/>
      <c r="BH12" s="6"/>
      <c r="BI12" s="6"/>
      <c r="BJ12" s="6"/>
      <c r="BK12" s="13" t="n">
        <v>6.8</v>
      </c>
      <c r="BL12" s="13" t="n">
        <v>0</v>
      </c>
      <c r="BM12" s="6"/>
      <c r="BN12" s="6"/>
      <c r="BO12" s="13" t="n">
        <v>99</v>
      </c>
      <c r="BP12" s="13" t="n">
        <v>51</v>
      </c>
    </row>
    <row r="13" customFormat="false" ht="46.5" hidden="false" customHeight="false" outlineLevel="0" collapsed="false">
      <c r="A13" s="6" t="s">
        <v>52</v>
      </c>
      <c r="B13" s="6" t="s">
        <v>53</v>
      </c>
      <c r="C13" s="11" t="s">
        <v>216</v>
      </c>
      <c r="D13" s="11" t="s">
        <v>150</v>
      </c>
      <c r="E13" s="11" t="s">
        <v>151</v>
      </c>
      <c r="F13" s="11" t="s">
        <v>152</v>
      </c>
      <c r="G13" s="11" t="s">
        <v>153</v>
      </c>
      <c r="H13" s="11" t="s">
        <v>82</v>
      </c>
      <c r="I13" s="11" t="s">
        <v>154</v>
      </c>
      <c r="J13" s="13" t="n">
        <v>0.15</v>
      </c>
      <c r="K13" s="11" t="s">
        <v>155</v>
      </c>
      <c r="L13" s="13" t="n">
        <v>3</v>
      </c>
      <c r="M13" s="13" t="n">
        <f aca="false">L13/'Concentration Factors'!$H$4</f>
        <v>0.33</v>
      </c>
      <c r="N13" s="14" t="n">
        <f aca="false">M13*1000*1000/'Concentration Factors'!$D$39</f>
        <v>55000</v>
      </c>
      <c r="O13" s="8" t="n">
        <v>0</v>
      </c>
      <c r="P13" s="6"/>
      <c r="Q13" s="6"/>
      <c r="R13" s="13" t="n">
        <v>0.49</v>
      </c>
      <c r="S13" s="13" t="n">
        <v>0.02</v>
      </c>
      <c r="T13" s="13" t="n">
        <v>2</v>
      </c>
      <c r="U13" s="13" t="n">
        <v>15404</v>
      </c>
      <c r="V13" s="13" t="n">
        <v>1</v>
      </c>
      <c r="W13" s="13" t="n">
        <v>2</v>
      </c>
      <c r="X13" s="13" t="n">
        <v>1</v>
      </c>
      <c r="Y13" s="13" t="n">
        <v>15402</v>
      </c>
      <c r="Z13" s="13" t="n">
        <v>0.0764</v>
      </c>
      <c r="AA13" s="13" t="n">
        <v>15406</v>
      </c>
      <c r="AB13" s="6"/>
      <c r="AC13" s="6"/>
      <c r="AD13" s="6"/>
      <c r="AE13" s="6"/>
      <c r="AF13" s="6"/>
      <c r="AG13" s="6"/>
      <c r="AH13" s="6"/>
      <c r="AI13" s="13" t="n">
        <v>1.5</v>
      </c>
      <c r="AJ13" s="6"/>
      <c r="AK13" s="6"/>
      <c r="AL13" s="13" t="n">
        <v>4.4</v>
      </c>
      <c r="AM13" s="13" t="n">
        <v>0</v>
      </c>
      <c r="AN13" s="13" t="n">
        <v>60</v>
      </c>
      <c r="AO13" s="6"/>
      <c r="AP13" s="6"/>
      <c r="AQ13" s="13" t="n">
        <v>107</v>
      </c>
      <c r="AR13" s="13" t="n">
        <v>13</v>
      </c>
      <c r="AS13" s="13" t="n">
        <v>1</v>
      </c>
      <c r="AT13" s="13" t="n">
        <v>1</v>
      </c>
      <c r="AU13" s="13" t="n">
        <v>2145</v>
      </c>
      <c r="AV13" s="13" t="n">
        <v>3005.9</v>
      </c>
      <c r="AW13" s="13" t="n">
        <v>1761.1</v>
      </c>
      <c r="AX13" s="13" t="n">
        <v>1761.2</v>
      </c>
      <c r="AY13" s="15" t="s">
        <v>156</v>
      </c>
      <c r="AZ13" s="6"/>
      <c r="BA13" s="6"/>
      <c r="BB13" s="6"/>
      <c r="BC13" s="13" t="n">
        <v>0.29</v>
      </c>
      <c r="BD13" s="13" t="n">
        <v>0.07</v>
      </c>
      <c r="BE13" s="6"/>
      <c r="BF13" s="6"/>
      <c r="BG13" s="6"/>
      <c r="BH13" s="6"/>
      <c r="BI13" s="6"/>
      <c r="BJ13" s="6"/>
      <c r="BK13" s="13" t="n">
        <v>2.9</v>
      </c>
      <c r="BL13" s="13" t="n">
        <v>0.1</v>
      </c>
      <c r="BM13" s="6"/>
      <c r="BN13" s="6"/>
      <c r="BO13" s="13" t="n">
        <v>83</v>
      </c>
      <c r="BP13" s="13" t="n">
        <v>37</v>
      </c>
    </row>
    <row r="14" customFormat="false" ht="46.5" hidden="false" customHeight="false" outlineLevel="0" collapsed="false">
      <c r="A14" s="6" t="s">
        <v>52</v>
      </c>
      <c r="B14" s="6" t="s">
        <v>53</v>
      </c>
      <c r="C14" s="11" t="s">
        <v>217</v>
      </c>
      <c r="D14" s="11" t="s">
        <v>150</v>
      </c>
      <c r="E14" s="11" t="s">
        <v>151</v>
      </c>
      <c r="F14" s="11" t="s">
        <v>152</v>
      </c>
      <c r="G14" s="11" t="s">
        <v>153</v>
      </c>
      <c r="H14" s="11" t="s">
        <v>82</v>
      </c>
      <c r="I14" s="11" t="s">
        <v>154</v>
      </c>
      <c r="J14" s="13" t="n">
        <v>0.1</v>
      </c>
      <c r="K14" s="11" t="s">
        <v>155</v>
      </c>
      <c r="L14" s="13" t="n">
        <v>2</v>
      </c>
      <c r="M14" s="13" t="n">
        <f aca="false">L14/'Concentration Factors'!$H$4</f>
        <v>0.22</v>
      </c>
      <c r="N14" s="14" t="n">
        <f aca="false">M14*1000*1000/'Concentration Factors'!$D$39</f>
        <v>36666.6666666667</v>
      </c>
      <c r="O14" s="8" t="n">
        <v>0</v>
      </c>
      <c r="P14" s="6"/>
      <c r="Q14" s="6"/>
      <c r="R14" s="13" t="n">
        <v>0.48</v>
      </c>
      <c r="S14" s="13" t="n">
        <v>0</v>
      </c>
      <c r="T14" s="13" t="n">
        <v>1</v>
      </c>
      <c r="U14" s="13" t="n">
        <v>11811</v>
      </c>
      <c r="V14" s="13" t="n">
        <v>1</v>
      </c>
      <c r="W14" s="13" t="n">
        <v>1</v>
      </c>
      <c r="X14" s="13" t="n">
        <v>0</v>
      </c>
      <c r="Y14" s="13" t="n">
        <v>11810</v>
      </c>
      <c r="Z14" s="13" t="n">
        <v>0.0996</v>
      </c>
      <c r="AA14" s="13" t="n">
        <v>11812</v>
      </c>
      <c r="AB14" s="6"/>
      <c r="AC14" s="6"/>
      <c r="AD14" s="6"/>
      <c r="AE14" s="6"/>
      <c r="AF14" s="6"/>
      <c r="AG14" s="6"/>
      <c r="AH14" s="6"/>
      <c r="AI14" s="13" t="n">
        <v>2</v>
      </c>
      <c r="AJ14" s="6"/>
      <c r="AK14" s="6"/>
      <c r="AL14" s="13" t="n">
        <v>7.6</v>
      </c>
      <c r="AM14" s="13" t="n">
        <v>0</v>
      </c>
      <c r="AN14" s="13" t="n">
        <v>70</v>
      </c>
      <c r="AO14" s="6"/>
      <c r="AP14" s="6"/>
      <c r="AQ14" s="13" t="n">
        <v>130</v>
      </c>
      <c r="AR14" s="13" t="n">
        <v>0</v>
      </c>
      <c r="AS14" s="13" t="n">
        <v>1</v>
      </c>
      <c r="AT14" s="13" t="n">
        <v>1</v>
      </c>
      <c r="AU14" s="13" t="n">
        <v>2145</v>
      </c>
      <c r="AV14" s="13" t="n">
        <v>2899.4</v>
      </c>
      <c r="AW14" s="13" t="n">
        <v>1724.4</v>
      </c>
      <c r="AX14" s="13" t="n">
        <v>1724.5</v>
      </c>
      <c r="AY14" s="15" t="s">
        <v>156</v>
      </c>
      <c r="AZ14" s="6"/>
      <c r="BA14" s="6"/>
      <c r="BB14" s="6"/>
      <c r="BC14" s="13" t="n">
        <v>0.25</v>
      </c>
      <c r="BD14" s="13" t="n">
        <v>0.03</v>
      </c>
      <c r="BE14" s="6"/>
      <c r="BF14" s="6"/>
      <c r="BG14" s="6"/>
      <c r="BH14" s="6"/>
      <c r="BI14" s="6"/>
      <c r="BJ14" s="6"/>
      <c r="BK14" s="13" t="n">
        <v>4.7</v>
      </c>
      <c r="BL14" s="13" t="n">
        <v>0</v>
      </c>
      <c r="BM14" s="6"/>
      <c r="BN14" s="6"/>
      <c r="BO14" s="13" t="n">
        <v>96</v>
      </c>
      <c r="BP14" s="13" t="n">
        <v>37</v>
      </c>
    </row>
    <row r="15" customFormat="false" ht="27" hidden="false" customHeight="false" outlineLevel="0" collapsed="false">
      <c r="A15" s="6" t="s">
        <v>58</v>
      </c>
      <c r="B15" s="6" t="s">
        <v>59</v>
      </c>
      <c r="C15" s="11" t="s">
        <v>218</v>
      </c>
      <c r="D15" s="11" t="s">
        <v>150</v>
      </c>
      <c r="E15" s="11" t="s">
        <v>151</v>
      </c>
      <c r="F15" s="11" t="s">
        <v>152</v>
      </c>
      <c r="G15" s="11" t="s">
        <v>153</v>
      </c>
      <c r="H15" s="11" t="s">
        <v>82</v>
      </c>
      <c r="I15" s="11" t="s">
        <v>219</v>
      </c>
      <c r="J15" s="11" t="s">
        <v>220</v>
      </c>
      <c r="K15" s="15" t="s">
        <v>155</v>
      </c>
      <c r="L15" s="6"/>
      <c r="M15" s="13" t="n">
        <f aca="false">L15/'Concentration Factors'!$H$4</f>
        <v>0</v>
      </c>
      <c r="N15" s="14" t="n">
        <f aca="false">M15*1000*1000/'Concentration Factors'!$D$39</f>
        <v>0</v>
      </c>
      <c r="O15" s="8" t="n">
        <v>0</v>
      </c>
      <c r="P15" s="6"/>
      <c r="Q15" s="6"/>
      <c r="R15" s="6"/>
      <c r="S15" s="6"/>
      <c r="T15" s="13" t="n">
        <v>0</v>
      </c>
      <c r="U15" s="13" t="n">
        <v>14477</v>
      </c>
      <c r="V15" s="13" t="n">
        <v>0</v>
      </c>
      <c r="W15" s="13" t="n">
        <v>0</v>
      </c>
      <c r="X15" s="13" t="n">
        <v>0</v>
      </c>
      <c r="Y15" s="13" t="n">
        <v>14477</v>
      </c>
      <c r="Z15" s="13" t="n">
        <v>0</v>
      </c>
      <c r="AA15" s="13" t="n">
        <v>14477</v>
      </c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13" t="n">
        <v>1</v>
      </c>
      <c r="AT15" s="13" t="n">
        <v>1</v>
      </c>
      <c r="AU15" s="13" t="n">
        <v>0</v>
      </c>
      <c r="AV15" s="13" t="n">
        <v>0</v>
      </c>
      <c r="AW15" s="13" t="n">
        <v>1815</v>
      </c>
      <c r="AX15" s="13" t="n">
        <v>1815</v>
      </c>
      <c r="AY15" s="15" t="s">
        <v>156</v>
      </c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</row>
    <row r="16" customFormat="false" ht="46.5" hidden="false" customHeight="false" outlineLevel="0" collapsed="false">
      <c r="A16" s="6" t="s">
        <v>58</v>
      </c>
      <c r="B16" s="6" t="s">
        <v>59</v>
      </c>
      <c r="C16" s="11" t="s">
        <v>221</v>
      </c>
      <c r="D16" s="11" t="s">
        <v>150</v>
      </c>
      <c r="E16" s="11" t="s">
        <v>151</v>
      </c>
      <c r="F16" s="11" t="s">
        <v>152</v>
      </c>
      <c r="G16" s="11" t="s">
        <v>153</v>
      </c>
      <c r="H16" s="11" t="s">
        <v>82</v>
      </c>
      <c r="I16" s="11" t="s">
        <v>222</v>
      </c>
      <c r="J16" s="13" t="n">
        <v>0</v>
      </c>
      <c r="K16" s="11" t="s">
        <v>155</v>
      </c>
      <c r="L16" s="13" t="n">
        <v>0</v>
      </c>
      <c r="M16" s="13" t="n">
        <f aca="false">L16/'Concentration Factors'!$H$4</f>
        <v>0</v>
      </c>
      <c r="N16" s="14" t="n">
        <f aca="false">M16*1000*1000/'Concentration Factors'!$D$39</f>
        <v>0</v>
      </c>
      <c r="O16" s="8" t="n">
        <v>0</v>
      </c>
      <c r="P16" s="6"/>
      <c r="Q16" s="6"/>
      <c r="R16" s="13" t="n">
        <v>0.25</v>
      </c>
      <c r="S16" s="13" t="n">
        <v>0</v>
      </c>
      <c r="T16" s="13" t="n">
        <v>0</v>
      </c>
      <c r="U16" s="13" t="n">
        <v>13842</v>
      </c>
      <c r="V16" s="13" t="n">
        <v>0</v>
      </c>
      <c r="W16" s="13" t="n">
        <v>0</v>
      </c>
      <c r="X16" s="13" t="n">
        <v>0</v>
      </c>
      <c r="Y16" s="13" t="n">
        <v>13842</v>
      </c>
      <c r="Z16" s="13" t="n">
        <v>0</v>
      </c>
      <c r="AA16" s="13" t="n">
        <v>13842</v>
      </c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13" t="n">
        <v>1</v>
      </c>
      <c r="AT16" s="13" t="n">
        <v>1</v>
      </c>
      <c r="AU16" s="13" t="n">
        <v>2149</v>
      </c>
      <c r="AV16" s="13" t="n">
        <v>0</v>
      </c>
      <c r="AW16" s="13" t="n">
        <v>1763.5</v>
      </c>
      <c r="AX16" s="13" t="n">
        <v>1763.5</v>
      </c>
      <c r="AY16" s="15" t="s">
        <v>156</v>
      </c>
      <c r="AZ16" s="6"/>
      <c r="BA16" s="6"/>
      <c r="BB16" s="6"/>
      <c r="BC16" s="13" t="n">
        <v>0.12</v>
      </c>
      <c r="BD16" s="13" t="n">
        <v>0</v>
      </c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</row>
    <row r="17" customFormat="false" ht="27" hidden="false" customHeight="false" outlineLevel="0" collapsed="false">
      <c r="A17" s="6" t="s">
        <v>58</v>
      </c>
      <c r="B17" s="6" t="s">
        <v>59</v>
      </c>
      <c r="C17" s="11" t="s">
        <v>223</v>
      </c>
      <c r="D17" s="11" t="s">
        <v>150</v>
      </c>
      <c r="E17" s="11" t="s">
        <v>151</v>
      </c>
      <c r="F17" s="11" t="s">
        <v>152</v>
      </c>
      <c r="G17" s="11" t="s">
        <v>153</v>
      </c>
      <c r="H17" s="11" t="s">
        <v>82</v>
      </c>
      <c r="I17" s="11" t="s">
        <v>219</v>
      </c>
      <c r="J17" s="11" t="s">
        <v>220</v>
      </c>
      <c r="K17" s="15" t="s">
        <v>155</v>
      </c>
      <c r="L17" s="6"/>
      <c r="M17" s="13" t="n">
        <f aca="false">L17/'Concentration Factors'!$H$4</f>
        <v>0</v>
      </c>
      <c r="N17" s="14" t="n">
        <f aca="false">M17*1000*1000/'Concentration Factors'!$D$39</f>
        <v>0</v>
      </c>
      <c r="O17" s="8" t="n">
        <v>7</v>
      </c>
      <c r="P17" s="6"/>
      <c r="Q17" s="6"/>
      <c r="R17" s="6"/>
      <c r="S17" s="6"/>
      <c r="T17" s="13" t="n">
        <v>0</v>
      </c>
      <c r="U17" s="13" t="n">
        <v>12280</v>
      </c>
      <c r="V17" s="13" t="n">
        <v>0</v>
      </c>
      <c r="W17" s="13" t="n">
        <v>2</v>
      </c>
      <c r="X17" s="13" t="n">
        <v>0</v>
      </c>
      <c r="Y17" s="13" t="n">
        <v>12278</v>
      </c>
      <c r="Z17" s="13" t="n">
        <v>0</v>
      </c>
      <c r="AA17" s="13" t="n">
        <v>12280</v>
      </c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13" t="n">
        <v>1</v>
      </c>
      <c r="AT17" s="13" t="n">
        <v>1</v>
      </c>
      <c r="AU17" s="13" t="n">
        <v>0</v>
      </c>
      <c r="AV17" s="13" t="n">
        <v>0</v>
      </c>
      <c r="AW17" s="13" t="n">
        <v>1509</v>
      </c>
      <c r="AX17" s="13" t="n">
        <v>1509</v>
      </c>
      <c r="AY17" s="15" t="s">
        <v>156</v>
      </c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</row>
    <row r="18" customFormat="false" ht="46.5" hidden="false" customHeight="false" outlineLevel="0" collapsed="false">
      <c r="A18" s="6" t="s">
        <v>64</v>
      </c>
      <c r="B18" s="6" t="s">
        <v>65</v>
      </c>
      <c r="C18" s="11" t="s">
        <v>224</v>
      </c>
      <c r="D18" s="11" t="s">
        <v>150</v>
      </c>
      <c r="E18" s="11" t="s">
        <v>151</v>
      </c>
      <c r="F18" s="11" t="s">
        <v>152</v>
      </c>
      <c r="G18" s="11" t="s">
        <v>153</v>
      </c>
      <c r="H18" s="11" t="s">
        <v>82</v>
      </c>
      <c r="I18" s="11" t="s">
        <v>154</v>
      </c>
      <c r="J18" s="13" t="n">
        <v>0.27</v>
      </c>
      <c r="K18" s="11" t="s">
        <v>155</v>
      </c>
      <c r="L18" s="13" t="n">
        <v>5.4</v>
      </c>
      <c r="M18" s="13" t="n">
        <f aca="false">L18/'Concentration Factors'!$H$4</f>
        <v>0.594</v>
      </c>
      <c r="N18" s="14" t="n">
        <f aca="false">M18*1000*1000/'Concentration Factors'!$D$39</f>
        <v>99000</v>
      </c>
      <c r="O18" s="8" t="n">
        <v>6.8</v>
      </c>
      <c r="P18" s="6"/>
      <c r="Q18" s="6"/>
      <c r="R18" s="13" t="n">
        <v>0.71</v>
      </c>
      <c r="S18" s="13" t="n">
        <v>0.06</v>
      </c>
      <c r="T18" s="13" t="n">
        <v>3</v>
      </c>
      <c r="U18" s="13" t="n">
        <v>13247</v>
      </c>
      <c r="V18" s="13" t="n">
        <v>1</v>
      </c>
      <c r="W18" s="13" t="n">
        <v>1</v>
      </c>
      <c r="X18" s="13" t="n">
        <v>2</v>
      </c>
      <c r="Y18" s="13" t="n">
        <v>13246</v>
      </c>
      <c r="Z18" s="13" t="n">
        <v>0.0888</v>
      </c>
      <c r="AA18" s="13" t="n">
        <v>13250</v>
      </c>
      <c r="AB18" s="6"/>
      <c r="AC18" s="6"/>
      <c r="AD18" s="6"/>
      <c r="AE18" s="6"/>
      <c r="AF18" s="6"/>
      <c r="AG18" s="6"/>
      <c r="AH18" s="6"/>
      <c r="AI18" s="13" t="n">
        <v>0.7</v>
      </c>
      <c r="AJ18" s="6"/>
      <c r="AK18" s="6"/>
      <c r="AL18" s="13" t="n">
        <v>2</v>
      </c>
      <c r="AM18" s="13" t="n">
        <v>0</v>
      </c>
      <c r="AN18" s="13" t="n">
        <v>40</v>
      </c>
      <c r="AO18" s="6"/>
      <c r="AP18" s="6"/>
      <c r="AQ18" s="13" t="n">
        <v>87</v>
      </c>
      <c r="AR18" s="13" t="n">
        <v>0</v>
      </c>
      <c r="AS18" s="13" t="n">
        <v>1</v>
      </c>
      <c r="AT18" s="13" t="n">
        <v>1</v>
      </c>
      <c r="AU18" s="13" t="n">
        <v>2119</v>
      </c>
      <c r="AV18" s="13" t="n">
        <v>2725.2</v>
      </c>
      <c r="AW18" s="13" t="n">
        <v>1802.5</v>
      </c>
      <c r="AX18" s="13" t="n">
        <v>1802.7</v>
      </c>
      <c r="AY18" s="15" t="s">
        <v>156</v>
      </c>
      <c r="AZ18" s="6"/>
      <c r="BA18" s="6"/>
      <c r="BB18" s="6"/>
      <c r="BC18" s="13" t="n">
        <v>0.46</v>
      </c>
      <c r="BD18" s="13" t="n">
        <v>0.14</v>
      </c>
      <c r="BE18" s="6"/>
      <c r="BF18" s="6"/>
      <c r="BG18" s="6"/>
      <c r="BH18" s="6"/>
      <c r="BI18" s="6"/>
      <c r="BJ18" s="6"/>
      <c r="BK18" s="13" t="n">
        <v>1.3</v>
      </c>
      <c r="BL18" s="13" t="n">
        <v>0</v>
      </c>
      <c r="BM18" s="6"/>
      <c r="BN18" s="6"/>
      <c r="BO18" s="13" t="n">
        <v>63</v>
      </c>
      <c r="BP18" s="13" t="n">
        <v>17</v>
      </c>
    </row>
    <row r="19" customFormat="false" ht="46.5" hidden="false" customHeight="false" outlineLevel="0" collapsed="false">
      <c r="A19" s="6" t="s">
        <v>64</v>
      </c>
      <c r="B19" s="6" t="s">
        <v>65</v>
      </c>
      <c r="C19" s="11" t="s">
        <v>225</v>
      </c>
      <c r="D19" s="11" t="s">
        <v>150</v>
      </c>
      <c r="E19" s="11" t="s">
        <v>151</v>
      </c>
      <c r="F19" s="11" t="s">
        <v>152</v>
      </c>
      <c r="G19" s="11" t="s">
        <v>153</v>
      </c>
      <c r="H19" s="11" t="s">
        <v>82</v>
      </c>
      <c r="I19" s="11" t="s">
        <v>154</v>
      </c>
      <c r="J19" s="13" t="n">
        <v>0.55</v>
      </c>
      <c r="K19" s="11" t="s">
        <v>155</v>
      </c>
      <c r="L19" s="13" t="n">
        <v>11</v>
      </c>
      <c r="M19" s="13" t="n">
        <f aca="false">L19/'Concentration Factors'!$H$4</f>
        <v>1.21</v>
      </c>
      <c r="N19" s="14" t="n">
        <f aca="false">M19*1000*1000/'Concentration Factors'!$D$39</f>
        <v>201666.666666667</v>
      </c>
      <c r="O19" s="8" t="n">
        <v>8.2</v>
      </c>
      <c r="P19" s="6"/>
      <c r="Q19" s="6"/>
      <c r="R19" s="13" t="n">
        <v>1.07</v>
      </c>
      <c r="S19" s="13" t="n">
        <v>0.23</v>
      </c>
      <c r="T19" s="13" t="n">
        <v>7</v>
      </c>
      <c r="U19" s="13" t="n">
        <v>14947</v>
      </c>
      <c r="V19" s="13" t="n">
        <v>4</v>
      </c>
      <c r="W19" s="13" t="n">
        <v>1</v>
      </c>
      <c r="X19" s="13" t="n">
        <v>3</v>
      </c>
      <c r="Y19" s="13" t="n">
        <v>14946</v>
      </c>
      <c r="Z19" s="13" t="n">
        <v>0.315</v>
      </c>
      <c r="AA19" s="13" t="n">
        <v>14954</v>
      </c>
      <c r="AB19" s="6"/>
      <c r="AC19" s="6"/>
      <c r="AD19" s="6"/>
      <c r="AE19" s="6"/>
      <c r="AF19" s="6"/>
      <c r="AG19" s="6"/>
      <c r="AH19" s="6"/>
      <c r="AI19" s="13" t="n">
        <v>0.7</v>
      </c>
      <c r="AJ19" s="6"/>
      <c r="AK19" s="6"/>
      <c r="AL19" s="13" t="n">
        <v>1.6</v>
      </c>
      <c r="AM19" s="13" t="n">
        <v>0</v>
      </c>
      <c r="AN19" s="13" t="n">
        <v>42</v>
      </c>
      <c r="AO19" s="6"/>
      <c r="AP19" s="6"/>
      <c r="AQ19" s="13" t="n">
        <v>71</v>
      </c>
      <c r="AR19" s="13" t="n">
        <v>13</v>
      </c>
      <c r="AS19" s="13" t="n">
        <v>1</v>
      </c>
      <c r="AT19" s="13" t="n">
        <v>1</v>
      </c>
      <c r="AU19" s="13" t="n">
        <v>2119</v>
      </c>
      <c r="AV19" s="13" t="n">
        <v>2893.2</v>
      </c>
      <c r="AW19" s="13" t="n">
        <v>1776.7</v>
      </c>
      <c r="AX19" s="13" t="n">
        <v>1777.2</v>
      </c>
      <c r="AY19" s="15" t="s">
        <v>156</v>
      </c>
      <c r="AZ19" s="6"/>
      <c r="BA19" s="6"/>
      <c r="BB19" s="6"/>
      <c r="BC19" s="13" t="n">
        <v>0.79</v>
      </c>
      <c r="BD19" s="13" t="n">
        <v>0.37</v>
      </c>
      <c r="BE19" s="6"/>
      <c r="BF19" s="6"/>
      <c r="BG19" s="6"/>
      <c r="BH19" s="6"/>
      <c r="BI19" s="6"/>
      <c r="BJ19" s="6"/>
      <c r="BK19" s="13" t="n">
        <v>1.14</v>
      </c>
      <c r="BL19" s="13" t="n">
        <v>0.29</v>
      </c>
      <c r="BM19" s="6"/>
      <c r="BN19" s="6"/>
      <c r="BO19" s="13" t="n">
        <v>56</v>
      </c>
      <c r="BP19" s="13" t="n">
        <v>27</v>
      </c>
    </row>
    <row r="20" customFormat="false" ht="46.5" hidden="false" customHeight="false" outlineLevel="0" collapsed="false">
      <c r="A20" s="6" t="s">
        <v>64</v>
      </c>
      <c r="B20" s="6" t="s">
        <v>65</v>
      </c>
      <c r="C20" s="11" t="s">
        <v>226</v>
      </c>
      <c r="D20" s="11" t="s">
        <v>150</v>
      </c>
      <c r="E20" s="11" t="s">
        <v>151</v>
      </c>
      <c r="F20" s="11" t="s">
        <v>152</v>
      </c>
      <c r="G20" s="11" t="s">
        <v>153</v>
      </c>
      <c r="H20" s="11" t="s">
        <v>82</v>
      </c>
      <c r="I20" s="11" t="s">
        <v>154</v>
      </c>
      <c r="J20" s="13" t="n">
        <v>0.28</v>
      </c>
      <c r="K20" s="11" t="s">
        <v>155</v>
      </c>
      <c r="L20" s="13" t="n">
        <v>5.6</v>
      </c>
      <c r="M20" s="13" t="n">
        <f aca="false">L20/'Concentration Factors'!$H$4</f>
        <v>0.616</v>
      </c>
      <c r="N20" s="14" t="n">
        <f aca="false">M20*1000*1000/'Concentration Factors'!$D$39</f>
        <v>102666.666666667</v>
      </c>
      <c r="O20" s="8" t="n">
        <v>5</v>
      </c>
      <c r="P20" s="6"/>
      <c r="Q20" s="6"/>
      <c r="R20" s="13" t="n">
        <v>0.75</v>
      </c>
      <c r="S20" s="13" t="n">
        <v>0.07</v>
      </c>
      <c r="T20" s="13" t="n">
        <v>3</v>
      </c>
      <c r="U20" s="13" t="n">
        <v>12487</v>
      </c>
      <c r="V20" s="13" t="n">
        <v>0</v>
      </c>
      <c r="W20" s="13" t="n">
        <v>2</v>
      </c>
      <c r="X20" s="13" t="n">
        <v>3</v>
      </c>
      <c r="Y20" s="13" t="n">
        <v>12485</v>
      </c>
      <c r="Z20" s="13" t="n">
        <v>0</v>
      </c>
      <c r="AA20" s="13" t="n">
        <v>12490</v>
      </c>
      <c r="AB20" s="6"/>
      <c r="AC20" s="6"/>
      <c r="AD20" s="6"/>
      <c r="AE20" s="6"/>
      <c r="AF20" s="6"/>
      <c r="AG20" s="6"/>
      <c r="AH20" s="6"/>
      <c r="AI20" s="13" t="n">
        <v>0.7</v>
      </c>
      <c r="AJ20" s="6"/>
      <c r="AK20" s="6"/>
      <c r="AL20" s="13" t="n">
        <v>2</v>
      </c>
      <c r="AM20" s="13" t="n">
        <v>0</v>
      </c>
      <c r="AN20" s="13" t="n">
        <v>40</v>
      </c>
      <c r="AO20" s="6"/>
      <c r="AP20" s="6"/>
      <c r="AQ20" s="13" t="n">
        <v>87</v>
      </c>
      <c r="AR20" s="13" t="n">
        <v>0</v>
      </c>
      <c r="AS20" s="13" t="n">
        <v>1</v>
      </c>
      <c r="AT20" s="13" t="n">
        <v>1</v>
      </c>
      <c r="AU20" s="13" t="n">
        <v>2119</v>
      </c>
      <c r="AV20" s="13" t="n">
        <v>2628.3</v>
      </c>
      <c r="AW20" s="13" t="n">
        <v>1817.9</v>
      </c>
      <c r="AX20" s="13" t="n">
        <v>1818.1</v>
      </c>
      <c r="AY20" s="15" t="s">
        <v>156</v>
      </c>
      <c r="AZ20" s="6"/>
      <c r="BA20" s="6"/>
      <c r="BB20" s="6"/>
      <c r="BC20" s="13" t="n">
        <v>0.48</v>
      </c>
      <c r="BD20" s="13" t="n">
        <v>0.15</v>
      </c>
      <c r="BE20" s="6"/>
      <c r="BF20" s="6"/>
      <c r="BG20" s="6"/>
      <c r="BH20" s="6"/>
      <c r="BI20" s="6"/>
      <c r="BJ20" s="6"/>
      <c r="BK20" s="13" t="n">
        <v>1.3</v>
      </c>
      <c r="BL20" s="13" t="n">
        <v>0</v>
      </c>
      <c r="BM20" s="6"/>
      <c r="BN20" s="6"/>
      <c r="BO20" s="13" t="n">
        <v>63</v>
      </c>
      <c r="BP20" s="13" t="n">
        <v>17</v>
      </c>
    </row>
    <row r="21" customFormat="false" ht="46.5" hidden="false" customHeight="false" outlineLevel="0" collapsed="false">
      <c r="A21" s="6" t="s">
        <v>76</v>
      </c>
      <c r="B21" s="6" t="s">
        <v>77</v>
      </c>
      <c r="C21" s="11" t="s">
        <v>227</v>
      </c>
      <c r="D21" s="11" t="s">
        <v>150</v>
      </c>
      <c r="E21" s="11" t="s">
        <v>151</v>
      </c>
      <c r="F21" s="11" t="s">
        <v>152</v>
      </c>
      <c r="G21" s="11" t="s">
        <v>153</v>
      </c>
      <c r="H21" s="11" t="s">
        <v>82</v>
      </c>
      <c r="I21" s="11" t="s">
        <v>154</v>
      </c>
      <c r="J21" s="13" t="n">
        <v>0.16</v>
      </c>
      <c r="K21" s="11" t="s">
        <v>155</v>
      </c>
      <c r="L21" s="13" t="n">
        <v>3.2</v>
      </c>
      <c r="M21" s="13" t="n">
        <f aca="false">L21/'Concentration Factors'!$H$4</f>
        <v>0.352</v>
      </c>
      <c r="N21" s="13" t="n">
        <f aca="false">M21*1000*1000/'Concentration Factors'!$D$39</f>
        <v>58666.6666666667</v>
      </c>
      <c r="O21" s="13"/>
      <c r="P21" s="6"/>
      <c r="Q21" s="6"/>
      <c r="R21" s="13" t="n">
        <v>0.52</v>
      </c>
      <c r="S21" s="13" t="n">
        <v>0.02</v>
      </c>
      <c r="T21" s="13" t="n">
        <v>2</v>
      </c>
      <c r="U21" s="13" t="n">
        <v>14590</v>
      </c>
      <c r="V21" s="13" t="n">
        <v>1</v>
      </c>
      <c r="W21" s="13" t="n">
        <v>6</v>
      </c>
      <c r="X21" s="13" t="n">
        <v>1</v>
      </c>
      <c r="Y21" s="13" t="n">
        <v>14584</v>
      </c>
      <c r="Z21" s="13" t="n">
        <v>0.0806</v>
      </c>
      <c r="AA21" s="13" t="n">
        <v>14592</v>
      </c>
      <c r="AB21" s="6"/>
      <c r="AC21" s="6"/>
      <c r="AD21" s="6"/>
      <c r="AE21" s="6"/>
      <c r="AF21" s="6"/>
      <c r="AG21" s="6"/>
      <c r="AH21" s="6"/>
      <c r="AI21" s="13" t="n">
        <v>3.5</v>
      </c>
      <c r="AJ21" s="6"/>
      <c r="AK21" s="6"/>
      <c r="AL21" s="13" t="n">
        <v>9.5</v>
      </c>
      <c r="AM21" s="13" t="n">
        <v>0</v>
      </c>
      <c r="AN21" s="13" t="n">
        <v>78</v>
      </c>
      <c r="AO21" s="6"/>
      <c r="AP21" s="6"/>
      <c r="AQ21" s="13" t="n">
        <v>107</v>
      </c>
      <c r="AR21" s="13" t="n">
        <v>48</v>
      </c>
      <c r="AS21" s="13" t="n">
        <v>1</v>
      </c>
      <c r="AT21" s="13" t="n">
        <v>1</v>
      </c>
      <c r="AU21" s="13" t="n">
        <v>2076</v>
      </c>
      <c r="AV21" s="13" t="n">
        <v>2524.5</v>
      </c>
      <c r="AW21" s="13" t="n">
        <v>1733.1</v>
      </c>
      <c r="AX21" s="13" t="n">
        <v>1733.2</v>
      </c>
      <c r="AY21" s="15" t="s">
        <v>156</v>
      </c>
      <c r="AZ21" s="6"/>
      <c r="BA21" s="6"/>
      <c r="BB21" s="6"/>
      <c r="BC21" s="13" t="n">
        <v>0.31</v>
      </c>
      <c r="BD21" s="13" t="n">
        <v>0.07</v>
      </c>
      <c r="BE21" s="6"/>
      <c r="BF21" s="6"/>
      <c r="BG21" s="6"/>
      <c r="BH21" s="6"/>
      <c r="BI21" s="6"/>
      <c r="BJ21" s="6"/>
      <c r="BK21" s="13" t="n">
        <v>6.4</v>
      </c>
      <c r="BL21" s="13" t="n">
        <v>0.6</v>
      </c>
      <c r="BM21" s="6"/>
      <c r="BN21" s="6"/>
      <c r="BO21" s="13" t="n">
        <v>92</v>
      </c>
      <c r="BP21" s="13" t="n">
        <v>63</v>
      </c>
    </row>
    <row r="22" customFormat="false" ht="46.5" hidden="false" customHeight="false" outlineLevel="0" collapsed="false">
      <c r="A22" s="6" t="s">
        <v>76</v>
      </c>
      <c r="B22" s="6" t="s">
        <v>77</v>
      </c>
      <c r="C22" s="11" t="s">
        <v>228</v>
      </c>
      <c r="D22" s="11" t="s">
        <v>150</v>
      </c>
      <c r="E22" s="11" t="s">
        <v>151</v>
      </c>
      <c r="F22" s="11" t="s">
        <v>152</v>
      </c>
      <c r="G22" s="11" t="s">
        <v>153</v>
      </c>
      <c r="H22" s="11" t="s">
        <v>82</v>
      </c>
      <c r="I22" s="11" t="s">
        <v>154</v>
      </c>
      <c r="J22" s="13" t="n">
        <v>0.08</v>
      </c>
      <c r="K22" s="11" t="s">
        <v>155</v>
      </c>
      <c r="L22" s="13" t="n">
        <v>1.6</v>
      </c>
      <c r="M22" s="13" t="n">
        <f aca="false">L22/'Concentration Factors'!$H$4</f>
        <v>0.176</v>
      </c>
      <c r="N22" s="13" t="n">
        <f aca="false">M22*1000*1000/'Concentration Factors'!$D$39</f>
        <v>29333.3333333333</v>
      </c>
      <c r="O22" s="13"/>
      <c r="P22" s="6"/>
      <c r="Q22" s="6"/>
      <c r="R22" s="13" t="n">
        <v>0.36</v>
      </c>
      <c r="S22" s="13" t="n">
        <v>0</v>
      </c>
      <c r="T22" s="13" t="n">
        <v>1</v>
      </c>
      <c r="U22" s="13" t="n">
        <v>15539</v>
      </c>
      <c r="V22" s="13" t="n">
        <v>1</v>
      </c>
      <c r="W22" s="13" t="n">
        <v>0</v>
      </c>
      <c r="X22" s="13" t="n">
        <v>0</v>
      </c>
      <c r="Y22" s="13" t="n">
        <v>15539</v>
      </c>
      <c r="Z22" s="13" t="n">
        <v>0.0757</v>
      </c>
      <c r="AA22" s="13" t="n">
        <v>15540</v>
      </c>
      <c r="AB22" s="6"/>
      <c r="AC22" s="6"/>
      <c r="AD22" s="6"/>
      <c r="AE22" s="6"/>
      <c r="AF22" s="6"/>
      <c r="AG22" s="6"/>
      <c r="AH22" s="6"/>
      <c r="AI22" s="13" t="n">
        <v>1</v>
      </c>
      <c r="AJ22" s="6"/>
      <c r="AK22" s="6"/>
      <c r="AL22" s="13" t="n">
        <v>4.3</v>
      </c>
      <c r="AM22" s="13" t="n">
        <v>0</v>
      </c>
      <c r="AN22" s="13" t="n">
        <v>50</v>
      </c>
      <c r="AO22" s="6"/>
      <c r="AP22" s="6"/>
      <c r="AQ22" s="13" t="n">
        <v>130</v>
      </c>
      <c r="AR22" s="13" t="n">
        <v>0</v>
      </c>
      <c r="AS22" s="13" t="n">
        <v>1</v>
      </c>
      <c r="AT22" s="13" t="n">
        <v>1</v>
      </c>
      <c r="AU22" s="13" t="n">
        <v>2076</v>
      </c>
      <c r="AV22" s="13" t="n">
        <v>3346.1</v>
      </c>
      <c r="AW22" s="13" t="n">
        <v>1797.9</v>
      </c>
      <c r="AX22" s="13" t="n">
        <v>1798</v>
      </c>
      <c r="AY22" s="15" t="s">
        <v>156</v>
      </c>
      <c r="AZ22" s="6"/>
      <c r="BA22" s="6"/>
      <c r="BB22" s="6"/>
      <c r="BC22" s="13" t="n">
        <v>0.19</v>
      </c>
      <c r="BD22" s="13" t="n">
        <v>0.02</v>
      </c>
      <c r="BE22" s="6"/>
      <c r="BF22" s="6"/>
      <c r="BG22" s="6"/>
      <c r="BH22" s="6"/>
      <c r="BI22" s="6"/>
      <c r="BJ22" s="6"/>
      <c r="BK22" s="13" t="n">
        <v>2.6</v>
      </c>
      <c r="BL22" s="13" t="n">
        <v>0</v>
      </c>
      <c r="BM22" s="6"/>
      <c r="BN22" s="6"/>
      <c r="BO22" s="13" t="n">
        <v>89</v>
      </c>
      <c r="BP22" s="13" t="n">
        <v>11</v>
      </c>
    </row>
    <row r="23" customFormat="false" ht="46.5" hidden="false" customHeight="false" outlineLevel="0" collapsed="false">
      <c r="A23" s="6" t="s">
        <v>76</v>
      </c>
      <c r="B23" s="6" t="s">
        <v>77</v>
      </c>
      <c r="C23" s="11" t="s">
        <v>229</v>
      </c>
      <c r="D23" s="11" t="s">
        <v>150</v>
      </c>
      <c r="E23" s="11" t="s">
        <v>151</v>
      </c>
      <c r="F23" s="11" t="s">
        <v>152</v>
      </c>
      <c r="G23" s="11" t="s">
        <v>153</v>
      </c>
      <c r="H23" s="11" t="s">
        <v>82</v>
      </c>
      <c r="I23" s="11" t="s">
        <v>154</v>
      </c>
      <c r="J23" s="13" t="n">
        <v>0.24</v>
      </c>
      <c r="K23" s="11" t="s">
        <v>155</v>
      </c>
      <c r="L23" s="13" t="n">
        <v>4.8</v>
      </c>
      <c r="M23" s="13" t="n">
        <f aca="false">L23/'Concentration Factors'!$H$4</f>
        <v>0.528</v>
      </c>
      <c r="N23" s="13" t="n">
        <f aca="false">M23*1000*1000/'Concentration Factors'!$D$39</f>
        <v>88000</v>
      </c>
      <c r="O23" s="13"/>
      <c r="P23" s="6"/>
      <c r="Q23" s="6"/>
      <c r="R23" s="13" t="n">
        <v>0.63</v>
      </c>
      <c r="S23" s="13" t="n">
        <v>0.06</v>
      </c>
      <c r="T23" s="13" t="n">
        <v>3</v>
      </c>
      <c r="U23" s="13" t="n">
        <v>14837</v>
      </c>
      <c r="V23" s="13" t="n">
        <v>0</v>
      </c>
      <c r="W23" s="13" t="n">
        <v>1</v>
      </c>
      <c r="X23" s="13" t="n">
        <v>3</v>
      </c>
      <c r="Y23" s="13" t="n">
        <v>14836</v>
      </c>
      <c r="Z23" s="13" t="n">
        <v>0</v>
      </c>
      <c r="AA23" s="13" t="n">
        <v>14840</v>
      </c>
      <c r="AB23" s="6"/>
      <c r="AC23" s="6"/>
      <c r="AD23" s="6"/>
      <c r="AE23" s="6"/>
      <c r="AF23" s="6"/>
      <c r="AG23" s="6"/>
      <c r="AH23" s="6"/>
      <c r="AI23" s="13" t="n">
        <v>0.3</v>
      </c>
      <c r="AJ23" s="6"/>
      <c r="AK23" s="6"/>
      <c r="AL23" s="13" t="n">
        <v>1.2</v>
      </c>
      <c r="AM23" s="13" t="n">
        <v>0</v>
      </c>
      <c r="AN23" s="13" t="n">
        <v>25</v>
      </c>
      <c r="AO23" s="6"/>
      <c r="AP23" s="6"/>
      <c r="AQ23" s="13" t="n">
        <v>75</v>
      </c>
      <c r="AR23" s="13" t="n">
        <v>0</v>
      </c>
      <c r="AS23" s="13" t="n">
        <v>1</v>
      </c>
      <c r="AT23" s="13" t="n">
        <v>1</v>
      </c>
      <c r="AU23" s="13" t="n">
        <v>2076</v>
      </c>
      <c r="AV23" s="13" t="n">
        <v>2582.6</v>
      </c>
      <c r="AW23" s="13" t="n">
        <v>1760.7</v>
      </c>
      <c r="AX23" s="13" t="n">
        <v>1760.9</v>
      </c>
      <c r="AY23" s="15" t="s">
        <v>156</v>
      </c>
      <c r="AZ23" s="6"/>
      <c r="BA23" s="6"/>
      <c r="BB23" s="6"/>
      <c r="BC23" s="13" t="n">
        <v>0.41</v>
      </c>
      <c r="BD23" s="13" t="n">
        <v>0.12</v>
      </c>
      <c r="BE23" s="6"/>
      <c r="BF23" s="6"/>
      <c r="BG23" s="6"/>
      <c r="BH23" s="6"/>
      <c r="BI23" s="6"/>
      <c r="BJ23" s="6"/>
      <c r="BK23" s="13" t="n">
        <v>0.75</v>
      </c>
      <c r="BL23" s="13" t="n">
        <v>0</v>
      </c>
      <c r="BM23" s="6"/>
      <c r="BN23" s="6"/>
      <c r="BO23" s="13" t="n">
        <v>49</v>
      </c>
      <c r="BP23" s="13" t="n">
        <v>1</v>
      </c>
    </row>
    <row r="24" customFormat="false" ht="46.5" hidden="false" customHeight="false" outlineLevel="0" collapsed="false">
      <c r="A24" s="6"/>
      <c r="B24" s="6" t="s">
        <v>202</v>
      </c>
      <c r="C24" s="11" t="s">
        <v>230</v>
      </c>
      <c r="D24" s="11" t="s">
        <v>150</v>
      </c>
      <c r="E24" s="11" t="s">
        <v>151</v>
      </c>
      <c r="F24" s="11" t="s">
        <v>152</v>
      </c>
      <c r="G24" s="11" t="s">
        <v>153</v>
      </c>
      <c r="H24" s="11" t="s">
        <v>82</v>
      </c>
      <c r="I24" s="11" t="s">
        <v>154</v>
      </c>
      <c r="J24" s="13" t="n">
        <v>0</v>
      </c>
      <c r="K24" s="11" t="s">
        <v>155</v>
      </c>
      <c r="L24" s="13" t="n">
        <v>0</v>
      </c>
      <c r="M24" s="13" t="n">
        <f aca="false">L24/'Concentration Factors'!$H$4</f>
        <v>0</v>
      </c>
      <c r="N24" s="13" t="n">
        <f aca="false">M24*1000*1000/'Concentration Factors'!$D$39</f>
        <v>0</v>
      </c>
      <c r="O24" s="13"/>
      <c r="P24" s="6"/>
      <c r="Q24" s="6"/>
      <c r="R24" s="13" t="n">
        <v>0.26</v>
      </c>
      <c r="S24" s="13" t="n">
        <v>0</v>
      </c>
      <c r="T24" s="13" t="n">
        <v>0</v>
      </c>
      <c r="U24" s="13" t="n">
        <v>13430</v>
      </c>
      <c r="V24" s="13" t="n">
        <v>0</v>
      </c>
      <c r="W24" s="13" t="n">
        <v>1</v>
      </c>
      <c r="X24" s="13" t="n">
        <v>0</v>
      </c>
      <c r="Y24" s="13" t="n">
        <v>13429</v>
      </c>
      <c r="Z24" s="13" t="n">
        <v>0</v>
      </c>
      <c r="AA24" s="13" t="n">
        <v>13430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13" t="n">
        <v>1</v>
      </c>
      <c r="AT24" s="13" t="n">
        <v>1</v>
      </c>
      <c r="AU24" s="13" t="n">
        <v>2089</v>
      </c>
      <c r="AV24" s="13" t="n">
        <v>0</v>
      </c>
      <c r="AW24" s="13" t="n">
        <v>1724.8</v>
      </c>
      <c r="AX24" s="13" t="n">
        <v>1724.8</v>
      </c>
      <c r="AY24" s="15" t="s">
        <v>156</v>
      </c>
      <c r="AZ24" s="6"/>
      <c r="BA24" s="6"/>
      <c r="BB24" s="6"/>
      <c r="BC24" s="13" t="n">
        <v>0.12</v>
      </c>
      <c r="BD24" s="13" t="n">
        <v>0</v>
      </c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</row>
    <row r="25" customFormat="false" ht="46.5" hidden="false" customHeight="false" outlineLevel="0" collapsed="false">
      <c r="A25" s="6"/>
      <c r="B25" s="6" t="s">
        <v>202</v>
      </c>
      <c r="C25" s="11" t="s">
        <v>231</v>
      </c>
      <c r="D25" s="11" t="s">
        <v>150</v>
      </c>
      <c r="E25" s="11" t="s">
        <v>151</v>
      </c>
      <c r="F25" s="11" t="s">
        <v>152</v>
      </c>
      <c r="G25" s="11" t="s">
        <v>153</v>
      </c>
      <c r="H25" s="11" t="s">
        <v>82</v>
      </c>
      <c r="I25" s="11" t="s">
        <v>154</v>
      </c>
      <c r="J25" s="13" t="n">
        <v>0</v>
      </c>
      <c r="K25" s="11" t="s">
        <v>155</v>
      </c>
      <c r="L25" s="13" t="n">
        <v>0</v>
      </c>
      <c r="M25" s="13" t="n">
        <f aca="false">L25/'Concentration Factors'!$H$4</f>
        <v>0</v>
      </c>
      <c r="N25" s="13" t="n">
        <f aca="false">M25*1000*1000/'Concentration Factors'!$D$39</f>
        <v>0</v>
      </c>
      <c r="O25" s="13"/>
      <c r="P25" s="6"/>
      <c r="Q25" s="6"/>
      <c r="R25" s="13" t="n">
        <v>0.23</v>
      </c>
      <c r="S25" s="13" t="n">
        <v>0</v>
      </c>
      <c r="T25" s="13" t="n">
        <v>0</v>
      </c>
      <c r="U25" s="13" t="n">
        <v>15268</v>
      </c>
      <c r="V25" s="13" t="n">
        <v>0</v>
      </c>
      <c r="W25" s="13" t="n">
        <v>0</v>
      </c>
      <c r="X25" s="13" t="n">
        <v>0</v>
      </c>
      <c r="Y25" s="13" t="n">
        <v>15268</v>
      </c>
      <c r="Z25" s="13" t="n">
        <v>0</v>
      </c>
      <c r="AA25" s="13" t="n">
        <v>15268</v>
      </c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13" t="n">
        <v>1</v>
      </c>
      <c r="AT25" s="13" t="n">
        <v>1</v>
      </c>
      <c r="AU25" s="13" t="n">
        <v>2089</v>
      </c>
      <c r="AV25" s="13" t="n">
        <v>0</v>
      </c>
      <c r="AW25" s="13" t="n">
        <v>1729.6</v>
      </c>
      <c r="AX25" s="13" t="n">
        <v>1729.6</v>
      </c>
      <c r="AY25" s="15" t="s">
        <v>156</v>
      </c>
      <c r="AZ25" s="6"/>
      <c r="BA25" s="6"/>
      <c r="BB25" s="6"/>
      <c r="BC25" s="13" t="n">
        <v>0.11</v>
      </c>
      <c r="BD25" s="13" t="n">
        <v>0</v>
      </c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</row>
    <row r="26" customFormat="false" ht="46.5" hidden="false" customHeight="false" outlineLevel="0" collapsed="false">
      <c r="A26" s="6"/>
      <c r="B26" s="6" t="s">
        <v>202</v>
      </c>
      <c r="C26" s="11" t="s">
        <v>232</v>
      </c>
      <c r="D26" s="11" t="s">
        <v>150</v>
      </c>
      <c r="E26" s="11" t="s">
        <v>151</v>
      </c>
      <c r="F26" s="11" t="s">
        <v>152</v>
      </c>
      <c r="G26" s="11" t="s">
        <v>153</v>
      </c>
      <c r="H26" s="11" t="s">
        <v>82</v>
      </c>
      <c r="I26" s="11" t="s">
        <v>154</v>
      </c>
      <c r="J26" s="13" t="n">
        <v>0</v>
      </c>
      <c r="K26" s="11" t="s">
        <v>155</v>
      </c>
      <c r="L26" s="13" t="n">
        <v>0</v>
      </c>
      <c r="M26" s="13" t="n">
        <f aca="false">L26/'Concentration Factors'!$H$4</f>
        <v>0</v>
      </c>
      <c r="N26" s="13" t="n">
        <f aca="false">M26*1000*1000/'Concentration Factors'!$D$39</f>
        <v>0</v>
      </c>
      <c r="O26" s="13"/>
      <c r="P26" s="6"/>
      <c r="Q26" s="6"/>
      <c r="R26" s="13" t="n">
        <v>0.25</v>
      </c>
      <c r="S26" s="13" t="n">
        <v>0</v>
      </c>
      <c r="T26" s="13" t="n">
        <v>0</v>
      </c>
      <c r="U26" s="13" t="n">
        <v>14160</v>
      </c>
      <c r="V26" s="13" t="n">
        <v>0</v>
      </c>
      <c r="W26" s="13" t="n">
        <v>0</v>
      </c>
      <c r="X26" s="13" t="n">
        <v>0</v>
      </c>
      <c r="Y26" s="13" t="n">
        <v>14160</v>
      </c>
      <c r="Z26" s="13" t="n">
        <v>0</v>
      </c>
      <c r="AA26" s="13" t="n">
        <v>14160</v>
      </c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13" t="n">
        <v>1</v>
      </c>
      <c r="AT26" s="13" t="n">
        <v>1</v>
      </c>
      <c r="AU26" s="13" t="n">
        <v>2089</v>
      </c>
      <c r="AV26" s="13" t="n">
        <v>0</v>
      </c>
      <c r="AW26" s="13" t="n">
        <v>1746.4</v>
      </c>
      <c r="AX26" s="13" t="n">
        <v>1746.4</v>
      </c>
      <c r="AY26" s="15" t="s">
        <v>156</v>
      </c>
      <c r="AZ26" s="6"/>
      <c r="BA26" s="6"/>
      <c r="BB26" s="6"/>
      <c r="BC26" s="13" t="n">
        <v>0.11</v>
      </c>
      <c r="BD26" s="13" t="n">
        <v>0</v>
      </c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  <row r="27" customFormat="false" ht="15.75" hidden="false" customHeight="false" outlineLevel="0" collapsed="false">
      <c r="A27" s="6"/>
      <c r="B27" s="6"/>
      <c r="C27" s="6"/>
    </row>
    <row r="28" customFormat="false" ht="15.75" hidden="false" customHeight="false" outlineLevel="0" collapsed="false">
      <c r="A28" s="6"/>
      <c r="B28" s="6"/>
      <c r="C28" s="6"/>
    </row>
    <row r="29" customFormat="false" ht="15.75" hidden="false" customHeight="false" outlineLevel="0" collapsed="false">
      <c r="A29" s="6" t="s">
        <v>83</v>
      </c>
      <c r="B29" s="6"/>
      <c r="C29" s="6"/>
    </row>
    <row r="30" customFormat="false" ht="28.3" hidden="false" customHeight="false" outlineLevel="0" collapsed="false">
      <c r="C30" s="11" t="s">
        <v>84</v>
      </c>
      <c r="D30" s="11" t="s">
        <v>85</v>
      </c>
      <c r="E30" s="11" t="s">
        <v>86</v>
      </c>
      <c r="F30" s="11" t="s">
        <v>87</v>
      </c>
      <c r="G30" s="11" t="s">
        <v>88</v>
      </c>
      <c r="H30" s="11" t="s">
        <v>18</v>
      </c>
      <c r="I30" s="11" t="s">
        <v>89</v>
      </c>
      <c r="J30" s="11" t="s">
        <v>90</v>
      </c>
      <c r="K30" s="11" t="s">
        <v>91</v>
      </c>
      <c r="L30" s="11" t="s">
        <v>92</v>
      </c>
      <c r="M30" s="11" t="s">
        <v>93</v>
      </c>
      <c r="N30" s="5"/>
      <c r="O30" s="11"/>
      <c r="P30" s="11" t="s">
        <v>96</v>
      </c>
      <c r="Q30" s="11" t="s">
        <v>97</v>
      </c>
      <c r="R30" s="11" t="s">
        <v>98</v>
      </c>
      <c r="S30" s="11" t="s">
        <v>99</v>
      </c>
      <c r="T30" s="11" t="s">
        <v>100</v>
      </c>
      <c r="U30" s="11" t="s">
        <v>101</v>
      </c>
      <c r="V30" s="11" t="s">
        <v>102</v>
      </c>
      <c r="W30" s="11" t="s">
        <v>103</v>
      </c>
      <c r="X30" s="11" t="s">
        <v>104</v>
      </c>
      <c r="Y30" s="11" t="s">
        <v>105</v>
      </c>
      <c r="Z30" s="11" t="s">
        <v>106</v>
      </c>
      <c r="AA30" s="11" t="s">
        <v>107</v>
      </c>
      <c r="AB30" s="11" t="s">
        <v>108</v>
      </c>
      <c r="AC30" s="11" t="s">
        <v>109</v>
      </c>
      <c r="AD30" s="11" t="s">
        <v>110</v>
      </c>
      <c r="AE30" s="11" t="s">
        <v>111</v>
      </c>
      <c r="AF30" s="11" t="s">
        <v>112</v>
      </c>
      <c r="AG30" s="11" t="s">
        <v>113</v>
      </c>
      <c r="AH30" s="11" t="s">
        <v>114</v>
      </c>
      <c r="AI30" s="11" t="s">
        <v>115</v>
      </c>
      <c r="AJ30" s="11" t="s">
        <v>116</v>
      </c>
      <c r="AK30" s="11" t="s">
        <v>117</v>
      </c>
      <c r="AL30" s="11" t="s">
        <v>118</v>
      </c>
      <c r="AM30" s="11" t="s">
        <v>119</v>
      </c>
      <c r="AN30" s="11" t="s">
        <v>120</v>
      </c>
      <c r="AO30" s="11" t="s">
        <v>121</v>
      </c>
      <c r="AP30" s="11" t="s">
        <v>122</v>
      </c>
      <c r="AQ30" s="11" t="s">
        <v>123</v>
      </c>
      <c r="AR30" s="11" t="s">
        <v>124</v>
      </c>
      <c r="AS30" s="11" t="s">
        <v>125</v>
      </c>
      <c r="AT30" s="11" t="s">
        <v>126</v>
      </c>
      <c r="AU30" s="11" t="s">
        <v>127</v>
      </c>
      <c r="AV30" s="11" t="s">
        <v>128</v>
      </c>
      <c r="AW30" s="11" t="s">
        <v>129</v>
      </c>
      <c r="AX30" s="11" t="s">
        <v>130</v>
      </c>
      <c r="AY30" s="11" t="s">
        <v>131</v>
      </c>
      <c r="AZ30" s="11" t="s">
        <v>132</v>
      </c>
      <c r="BA30" s="11" t="s">
        <v>133</v>
      </c>
      <c r="BB30" s="11" t="s">
        <v>134</v>
      </c>
      <c r="BC30" s="11" t="s">
        <v>135</v>
      </c>
      <c r="BD30" s="11" t="s">
        <v>136</v>
      </c>
      <c r="BE30" s="11" t="s">
        <v>137</v>
      </c>
      <c r="BF30" s="11" t="s">
        <v>138</v>
      </c>
      <c r="BG30" s="11" t="s">
        <v>139</v>
      </c>
      <c r="BH30" s="11" t="s">
        <v>140</v>
      </c>
      <c r="BI30" s="11" t="s">
        <v>141</v>
      </c>
      <c r="BJ30" s="11" t="s">
        <v>142</v>
      </c>
      <c r="BK30" s="11" t="s">
        <v>143</v>
      </c>
      <c r="BL30" s="11" t="s">
        <v>144</v>
      </c>
      <c r="BM30" s="11" t="s">
        <v>145</v>
      </c>
      <c r="BN30" s="11" t="s">
        <v>146</v>
      </c>
      <c r="BO30" s="11" t="s">
        <v>147</v>
      </c>
      <c r="BP30" s="11" t="s">
        <v>148</v>
      </c>
    </row>
    <row r="31" customFormat="false" ht="46.5" hidden="false" customHeight="false" outlineLevel="0" collapsed="false">
      <c r="A31" s="6" t="s">
        <v>33</v>
      </c>
      <c r="B31" s="6" t="n">
        <v>69</v>
      </c>
      <c r="C31" s="11" t="s">
        <v>206</v>
      </c>
      <c r="D31" s="11" t="s">
        <v>150</v>
      </c>
      <c r="E31" s="11" t="s">
        <v>151</v>
      </c>
      <c r="F31" s="11" t="s">
        <v>152</v>
      </c>
      <c r="G31" s="11" t="s">
        <v>180</v>
      </c>
      <c r="H31" s="11" t="s">
        <v>83</v>
      </c>
      <c r="I31" s="11" t="s">
        <v>154</v>
      </c>
      <c r="J31" s="13" t="n">
        <v>0</v>
      </c>
      <c r="K31" s="11" t="s">
        <v>155</v>
      </c>
      <c r="L31" s="13" t="n">
        <v>0</v>
      </c>
      <c r="M31" s="13" t="n">
        <f aca="false">L31/'Concentration Factors'!$H$4</f>
        <v>0</v>
      </c>
      <c r="N31" s="18" t="n">
        <f aca="false">M31*1000*1000/'Concentration Factors'!$D$39</f>
        <v>0</v>
      </c>
      <c r="O31" s="8" t="n">
        <v>0</v>
      </c>
      <c r="P31" s="6"/>
      <c r="Q31" s="6"/>
      <c r="R31" s="13" t="n">
        <v>0.29</v>
      </c>
      <c r="S31" s="13" t="n">
        <v>0</v>
      </c>
      <c r="T31" s="13" t="n">
        <v>0</v>
      </c>
      <c r="U31" s="13" t="n">
        <v>12311</v>
      </c>
      <c r="V31" s="13" t="n">
        <v>0</v>
      </c>
      <c r="W31" s="13" t="n">
        <v>0</v>
      </c>
      <c r="X31" s="13" t="n">
        <v>1</v>
      </c>
      <c r="Y31" s="13" t="n">
        <v>12310</v>
      </c>
      <c r="Z31" s="13" t="n">
        <v>0</v>
      </c>
      <c r="AA31" s="13" t="n">
        <v>12311</v>
      </c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13" t="n">
        <v>1</v>
      </c>
      <c r="AT31" s="13" t="n">
        <v>1</v>
      </c>
      <c r="AU31" s="13" t="n">
        <v>1884</v>
      </c>
      <c r="AV31" s="13" t="n">
        <v>0</v>
      </c>
      <c r="AW31" s="13" t="n">
        <v>1470.8</v>
      </c>
      <c r="AX31" s="13" t="n">
        <v>1470.8</v>
      </c>
      <c r="AY31" s="15" t="s">
        <v>156</v>
      </c>
      <c r="AZ31" s="6"/>
      <c r="BA31" s="6"/>
      <c r="BB31" s="6"/>
      <c r="BC31" s="13" t="n">
        <v>0.13</v>
      </c>
      <c r="BD31" s="13" t="n">
        <v>0</v>
      </c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</row>
    <row r="32" customFormat="false" ht="46.5" hidden="false" customHeight="false" outlineLevel="0" collapsed="false">
      <c r="A32" s="6" t="s">
        <v>33</v>
      </c>
      <c r="B32" s="6" t="n">
        <v>69</v>
      </c>
      <c r="C32" s="11" t="s">
        <v>207</v>
      </c>
      <c r="D32" s="11" t="s">
        <v>150</v>
      </c>
      <c r="E32" s="11" t="s">
        <v>151</v>
      </c>
      <c r="F32" s="11" t="s">
        <v>152</v>
      </c>
      <c r="G32" s="11" t="s">
        <v>180</v>
      </c>
      <c r="H32" s="11" t="s">
        <v>83</v>
      </c>
      <c r="I32" s="11" t="s">
        <v>154</v>
      </c>
      <c r="J32" s="13" t="n">
        <v>0.08</v>
      </c>
      <c r="K32" s="11" t="s">
        <v>155</v>
      </c>
      <c r="L32" s="13" t="n">
        <v>1.6</v>
      </c>
      <c r="M32" s="13" t="n">
        <f aca="false">L32/'Concentration Factors'!$H$4</f>
        <v>0.176</v>
      </c>
      <c r="N32" s="18" t="n">
        <f aca="false">M32*1000*1000/'Concentration Factors'!$D$39</f>
        <v>29333.3333333333</v>
      </c>
      <c r="O32" s="8" t="n">
        <v>0</v>
      </c>
      <c r="P32" s="6"/>
      <c r="Q32" s="6"/>
      <c r="R32" s="13" t="n">
        <v>0.37</v>
      </c>
      <c r="S32" s="13" t="n">
        <v>0</v>
      </c>
      <c r="T32" s="13" t="n">
        <v>1</v>
      </c>
      <c r="U32" s="13" t="n">
        <v>14994</v>
      </c>
      <c r="V32" s="13" t="n">
        <v>0</v>
      </c>
      <c r="W32" s="13" t="n">
        <v>1</v>
      </c>
      <c r="X32" s="13" t="n">
        <v>2</v>
      </c>
      <c r="Y32" s="13" t="n">
        <v>14992</v>
      </c>
      <c r="Z32" s="13" t="n">
        <v>0</v>
      </c>
      <c r="AA32" s="13" t="n">
        <v>14995</v>
      </c>
      <c r="AB32" s="6"/>
      <c r="AC32" s="6"/>
      <c r="AD32" s="6"/>
      <c r="AE32" s="6"/>
      <c r="AF32" s="6"/>
      <c r="AG32" s="6"/>
      <c r="AH32" s="6"/>
      <c r="AI32" s="13" t="n">
        <v>0.5</v>
      </c>
      <c r="AJ32" s="6"/>
      <c r="AK32" s="6"/>
      <c r="AL32" s="13" t="n">
        <v>1.9</v>
      </c>
      <c r="AM32" s="13" t="n">
        <v>0</v>
      </c>
      <c r="AN32" s="13" t="n">
        <v>33</v>
      </c>
      <c r="AO32" s="6"/>
      <c r="AP32" s="6"/>
      <c r="AQ32" s="13" t="n">
        <v>96</v>
      </c>
      <c r="AR32" s="13" t="n">
        <v>0</v>
      </c>
      <c r="AS32" s="13" t="n">
        <v>1</v>
      </c>
      <c r="AT32" s="13" t="n">
        <v>1</v>
      </c>
      <c r="AU32" s="13" t="n">
        <v>1884</v>
      </c>
      <c r="AV32" s="13" t="n">
        <v>6343.5</v>
      </c>
      <c r="AW32" s="13" t="n">
        <v>1386.7</v>
      </c>
      <c r="AX32" s="13" t="n">
        <v>1387.1</v>
      </c>
      <c r="AY32" s="15" t="s">
        <v>156</v>
      </c>
      <c r="AZ32" s="6"/>
      <c r="BA32" s="6"/>
      <c r="BB32" s="6"/>
      <c r="BC32" s="13" t="n">
        <v>0.2</v>
      </c>
      <c r="BD32" s="13" t="n">
        <v>0.02</v>
      </c>
      <c r="BE32" s="6"/>
      <c r="BF32" s="6"/>
      <c r="BG32" s="6"/>
      <c r="BH32" s="6"/>
      <c r="BI32" s="6"/>
      <c r="BJ32" s="6"/>
      <c r="BK32" s="13" t="n">
        <v>1.2</v>
      </c>
      <c r="BL32" s="13" t="n">
        <v>0</v>
      </c>
      <c r="BM32" s="6"/>
      <c r="BN32" s="6"/>
      <c r="BO32" s="13" t="n">
        <v>63</v>
      </c>
      <c r="BP32" s="13" t="n">
        <v>4</v>
      </c>
    </row>
    <row r="33" customFormat="false" ht="46.5" hidden="false" customHeight="false" outlineLevel="0" collapsed="false">
      <c r="A33" s="6" t="s">
        <v>33</v>
      </c>
      <c r="B33" s="6" t="n">
        <v>69</v>
      </c>
      <c r="C33" s="11" t="s">
        <v>208</v>
      </c>
      <c r="D33" s="11" t="s">
        <v>150</v>
      </c>
      <c r="E33" s="11" t="s">
        <v>151</v>
      </c>
      <c r="F33" s="11" t="s">
        <v>152</v>
      </c>
      <c r="G33" s="11" t="s">
        <v>180</v>
      </c>
      <c r="H33" s="11" t="s">
        <v>83</v>
      </c>
      <c r="I33" s="11" t="s">
        <v>154</v>
      </c>
      <c r="J33" s="13" t="n">
        <v>0</v>
      </c>
      <c r="K33" s="11" t="s">
        <v>155</v>
      </c>
      <c r="L33" s="13" t="n">
        <v>0</v>
      </c>
      <c r="M33" s="13" t="n">
        <f aca="false">L33/'Concentration Factors'!$H$4</f>
        <v>0</v>
      </c>
      <c r="N33" s="18" t="n">
        <f aca="false">M33*1000*1000/'Concentration Factors'!$D$39</f>
        <v>0</v>
      </c>
      <c r="O33" s="8" t="n">
        <v>0</v>
      </c>
      <c r="P33" s="6"/>
      <c r="Q33" s="6"/>
      <c r="R33" s="13" t="n">
        <v>0.27</v>
      </c>
      <c r="S33" s="13" t="n">
        <v>0</v>
      </c>
      <c r="T33" s="13" t="n">
        <v>0</v>
      </c>
      <c r="U33" s="13" t="n">
        <v>13240</v>
      </c>
      <c r="V33" s="13" t="n">
        <v>0</v>
      </c>
      <c r="W33" s="13" t="n">
        <v>0</v>
      </c>
      <c r="X33" s="13" t="n">
        <v>3</v>
      </c>
      <c r="Y33" s="13" t="n">
        <v>13237</v>
      </c>
      <c r="Z33" s="13" t="n">
        <v>0</v>
      </c>
      <c r="AA33" s="13" t="n">
        <v>13240</v>
      </c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13" t="n">
        <v>1</v>
      </c>
      <c r="AT33" s="13" t="n">
        <v>1</v>
      </c>
      <c r="AU33" s="13" t="n">
        <v>1884</v>
      </c>
      <c r="AV33" s="13" t="n">
        <v>0</v>
      </c>
      <c r="AW33" s="13" t="n">
        <v>1372.1</v>
      </c>
      <c r="AX33" s="13" t="n">
        <v>1372.1</v>
      </c>
      <c r="AY33" s="15" t="s">
        <v>156</v>
      </c>
      <c r="AZ33" s="6"/>
      <c r="BA33" s="6"/>
      <c r="BB33" s="6"/>
      <c r="BC33" s="13" t="n">
        <v>0.12</v>
      </c>
      <c r="BD33" s="13" t="n">
        <v>0</v>
      </c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</row>
    <row r="34" customFormat="false" ht="46.5" hidden="false" customHeight="false" outlineLevel="0" collapsed="false">
      <c r="A34" s="6" t="s">
        <v>40</v>
      </c>
      <c r="B34" s="6" t="s">
        <v>41</v>
      </c>
      <c r="C34" s="11" t="s">
        <v>209</v>
      </c>
      <c r="D34" s="11" t="s">
        <v>150</v>
      </c>
      <c r="E34" s="11" t="s">
        <v>151</v>
      </c>
      <c r="F34" s="11" t="s">
        <v>152</v>
      </c>
      <c r="G34" s="11" t="s">
        <v>180</v>
      </c>
      <c r="H34" s="11" t="s">
        <v>83</v>
      </c>
      <c r="I34" s="11" t="s">
        <v>154</v>
      </c>
      <c r="J34" s="13" t="n">
        <v>0.49</v>
      </c>
      <c r="K34" s="11" t="s">
        <v>155</v>
      </c>
      <c r="L34" s="13" t="n">
        <v>9.8</v>
      </c>
      <c r="M34" s="13" t="n">
        <f aca="false">L34/'Concentration Factors'!$H$4</f>
        <v>1.078</v>
      </c>
      <c r="N34" s="18" t="n">
        <f aca="false">M34*1000*1000/'Concentration Factors'!$D$39</f>
        <v>179666.666666667</v>
      </c>
      <c r="O34" s="8" t="n">
        <v>1.8</v>
      </c>
      <c r="P34" s="6"/>
      <c r="Q34" s="6"/>
      <c r="R34" s="13" t="n">
        <v>1.01</v>
      </c>
      <c r="S34" s="13" t="n">
        <v>0.19</v>
      </c>
      <c r="T34" s="13" t="n">
        <v>6</v>
      </c>
      <c r="U34" s="13" t="n">
        <v>14271</v>
      </c>
      <c r="V34" s="13" t="n">
        <v>5</v>
      </c>
      <c r="W34" s="13" t="n">
        <v>1</v>
      </c>
      <c r="X34" s="13" t="n">
        <v>1</v>
      </c>
      <c r="Y34" s="13" t="n">
        <v>14270</v>
      </c>
      <c r="Z34" s="13" t="n">
        <v>0.412</v>
      </c>
      <c r="AA34" s="13" t="n">
        <v>14277</v>
      </c>
      <c r="AB34" s="6"/>
      <c r="AC34" s="6"/>
      <c r="AD34" s="6"/>
      <c r="AE34" s="6"/>
      <c r="AF34" s="6"/>
      <c r="AG34" s="6"/>
      <c r="AH34" s="6"/>
      <c r="AI34" s="13" t="n">
        <v>1</v>
      </c>
      <c r="AJ34" s="6"/>
      <c r="AK34" s="6"/>
      <c r="AL34" s="13" t="n">
        <v>2.2</v>
      </c>
      <c r="AM34" s="13" t="n">
        <v>0</v>
      </c>
      <c r="AN34" s="13" t="n">
        <v>50</v>
      </c>
      <c r="AO34" s="6"/>
      <c r="AP34" s="6"/>
      <c r="AQ34" s="13" t="n">
        <v>79</v>
      </c>
      <c r="AR34" s="13" t="n">
        <v>21</v>
      </c>
      <c r="AS34" s="13" t="n">
        <v>1</v>
      </c>
      <c r="AT34" s="13" t="n">
        <v>1</v>
      </c>
      <c r="AU34" s="13" t="n">
        <v>1873</v>
      </c>
      <c r="AV34" s="13" t="n">
        <v>3721.1</v>
      </c>
      <c r="AW34" s="13" t="n">
        <v>1412.1</v>
      </c>
      <c r="AX34" s="13" t="n">
        <v>1413</v>
      </c>
      <c r="AY34" s="15" t="s">
        <v>156</v>
      </c>
      <c r="AZ34" s="6"/>
      <c r="BA34" s="6"/>
      <c r="BB34" s="6"/>
      <c r="BC34" s="13" t="n">
        <v>0.73</v>
      </c>
      <c r="BD34" s="13" t="n">
        <v>0.32</v>
      </c>
      <c r="BE34" s="6"/>
      <c r="BF34" s="6"/>
      <c r="BG34" s="6"/>
      <c r="BH34" s="6"/>
      <c r="BI34" s="6"/>
      <c r="BJ34" s="6"/>
      <c r="BK34" s="13" t="n">
        <v>1.6</v>
      </c>
      <c r="BL34" s="13" t="n">
        <v>0.4</v>
      </c>
      <c r="BM34" s="6"/>
      <c r="BN34" s="6"/>
      <c r="BO34" s="13" t="n">
        <v>65</v>
      </c>
      <c r="BP34" s="13" t="n">
        <v>35</v>
      </c>
    </row>
    <row r="35" customFormat="false" ht="46.5" hidden="false" customHeight="false" outlineLevel="0" collapsed="false">
      <c r="A35" s="6" t="s">
        <v>40</v>
      </c>
      <c r="B35" s="6" t="s">
        <v>41</v>
      </c>
      <c r="C35" s="11" t="s">
        <v>210</v>
      </c>
      <c r="D35" s="11" t="s">
        <v>150</v>
      </c>
      <c r="E35" s="11" t="s">
        <v>151</v>
      </c>
      <c r="F35" s="11" t="s">
        <v>152</v>
      </c>
      <c r="G35" s="11" t="s">
        <v>180</v>
      </c>
      <c r="H35" s="11" t="s">
        <v>83</v>
      </c>
      <c r="I35" s="11" t="s">
        <v>154</v>
      </c>
      <c r="J35" s="13" t="n">
        <v>0.19</v>
      </c>
      <c r="K35" s="11" t="s">
        <v>155</v>
      </c>
      <c r="L35" s="13" t="n">
        <v>3.8</v>
      </c>
      <c r="M35" s="13" t="n">
        <f aca="false">L35/'Concentration Factors'!$H$4</f>
        <v>0.418</v>
      </c>
      <c r="N35" s="18" t="n">
        <f aca="false">M35*1000*1000/'Concentration Factors'!$D$39</f>
        <v>69666.6666666667</v>
      </c>
      <c r="O35" s="8" t="n">
        <v>0</v>
      </c>
      <c r="P35" s="6"/>
      <c r="Q35" s="6"/>
      <c r="R35" s="13" t="n">
        <v>0.61</v>
      </c>
      <c r="S35" s="13" t="n">
        <v>0.03</v>
      </c>
      <c r="T35" s="13" t="n">
        <v>2</v>
      </c>
      <c r="U35" s="13" t="n">
        <v>12300</v>
      </c>
      <c r="V35" s="13" t="n">
        <v>1</v>
      </c>
      <c r="W35" s="13" t="n">
        <v>1</v>
      </c>
      <c r="X35" s="13" t="n">
        <v>0</v>
      </c>
      <c r="Y35" s="13" t="n">
        <v>12300</v>
      </c>
      <c r="Z35" s="13" t="n">
        <v>0.0956</v>
      </c>
      <c r="AA35" s="13" t="n">
        <v>12302</v>
      </c>
      <c r="AB35" s="6"/>
      <c r="AC35" s="6"/>
      <c r="AD35" s="6"/>
      <c r="AE35" s="6"/>
      <c r="AF35" s="6"/>
      <c r="AG35" s="6"/>
      <c r="AH35" s="6"/>
      <c r="AI35" s="13" t="n">
        <v>2</v>
      </c>
      <c r="AJ35" s="6"/>
      <c r="AK35" s="6"/>
      <c r="AL35" s="13" t="n">
        <v>7.6</v>
      </c>
      <c r="AM35" s="13" t="n">
        <v>0</v>
      </c>
      <c r="AN35" s="13" t="n">
        <v>70</v>
      </c>
      <c r="AO35" s="6"/>
      <c r="AP35" s="6"/>
      <c r="AQ35" s="13" t="n">
        <v>130</v>
      </c>
      <c r="AR35" s="13" t="n">
        <v>0</v>
      </c>
      <c r="AS35" s="13" t="n">
        <v>1</v>
      </c>
      <c r="AT35" s="13" t="n">
        <v>1</v>
      </c>
      <c r="AU35" s="13" t="n">
        <v>1873</v>
      </c>
      <c r="AV35" s="13" t="n">
        <v>5728.8</v>
      </c>
      <c r="AW35" s="13" t="n">
        <v>1382.5</v>
      </c>
      <c r="AX35" s="13" t="n">
        <v>1383.2</v>
      </c>
      <c r="AY35" s="15" t="s">
        <v>156</v>
      </c>
      <c r="AZ35" s="6"/>
      <c r="BA35" s="6"/>
      <c r="BB35" s="6"/>
      <c r="BC35" s="13" t="n">
        <v>0.37</v>
      </c>
      <c r="BD35" s="13" t="n">
        <v>0.08</v>
      </c>
      <c r="BE35" s="6"/>
      <c r="BF35" s="6"/>
      <c r="BG35" s="6"/>
      <c r="BH35" s="6"/>
      <c r="BI35" s="6"/>
      <c r="BJ35" s="6"/>
      <c r="BK35" s="13" t="n">
        <v>4.7</v>
      </c>
      <c r="BL35" s="13" t="n">
        <v>0</v>
      </c>
      <c r="BM35" s="6"/>
      <c r="BN35" s="6"/>
      <c r="BO35" s="13" t="n">
        <v>96</v>
      </c>
      <c r="BP35" s="13" t="n">
        <v>37</v>
      </c>
    </row>
    <row r="36" customFormat="false" ht="46.5" hidden="false" customHeight="false" outlineLevel="0" collapsed="false">
      <c r="A36" s="6" t="s">
        <v>40</v>
      </c>
      <c r="B36" s="6" t="s">
        <v>41</v>
      </c>
      <c r="C36" s="11" t="s">
        <v>211</v>
      </c>
      <c r="D36" s="11" t="s">
        <v>150</v>
      </c>
      <c r="E36" s="11" t="s">
        <v>151</v>
      </c>
      <c r="F36" s="11" t="s">
        <v>152</v>
      </c>
      <c r="G36" s="11" t="s">
        <v>180</v>
      </c>
      <c r="H36" s="11" t="s">
        <v>83</v>
      </c>
      <c r="I36" s="11" t="s">
        <v>154</v>
      </c>
      <c r="J36" s="13" t="n">
        <v>0</v>
      </c>
      <c r="K36" s="11" t="s">
        <v>155</v>
      </c>
      <c r="L36" s="13" t="n">
        <v>0</v>
      </c>
      <c r="M36" s="13" t="n">
        <f aca="false">L36/'Concentration Factors'!$H$4</f>
        <v>0</v>
      </c>
      <c r="N36" s="18" t="n">
        <f aca="false">M36*1000*1000/'Concentration Factors'!$D$39</f>
        <v>0</v>
      </c>
      <c r="O36" s="8" t="n">
        <v>1.6</v>
      </c>
      <c r="P36" s="6"/>
      <c r="Q36" s="6"/>
      <c r="R36" s="13" t="n">
        <v>0.29</v>
      </c>
      <c r="S36" s="13" t="n">
        <v>0</v>
      </c>
      <c r="T36" s="13" t="n">
        <v>0</v>
      </c>
      <c r="U36" s="13" t="n">
        <v>12181</v>
      </c>
      <c r="V36" s="13" t="n">
        <v>0</v>
      </c>
      <c r="W36" s="13" t="n">
        <v>0</v>
      </c>
      <c r="X36" s="13" t="n">
        <v>0</v>
      </c>
      <c r="Y36" s="13" t="n">
        <v>12181</v>
      </c>
      <c r="Z36" s="13" t="n">
        <v>0</v>
      </c>
      <c r="AA36" s="13" t="n">
        <v>12181</v>
      </c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13" t="n">
        <v>1</v>
      </c>
      <c r="AT36" s="13" t="n">
        <v>1</v>
      </c>
      <c r="AU36" s="13" t="n">
        <v>1873</v>
      </c>
      <c r="AV36" s="13" t="n">
        <v>0</v>
      </c>
      <c r="AW36" s="13" t="n">
        <v>1335.3</v>
      </c>
      <c r="AX36" s="13" t="n">
        <v>1335.3</v>
      </c>
      <c r="AY36" s="15" t="s">
        <v>156</v>
      </c>
      <c r="AZ36" s="6"/>
      <c r="BA36" s="6"/>
      <c r="BB36" s="6"/>
      <c r="BC36" s="13" t="n">
        <v>0.13</v>
      </c>
      <c r="BD36" s="13" t="n">
        <v>0</v>
      </c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</row>
    <row r="37" customFormat="false" ht="46.5" hidden="false" customHeight="false" outlineLevel="0" collapsed="false">
      <c r="A37" s="6" t="s">
        <v>46</v>
      </c>
      <c r="B37" s="6" t="s">
        <v>47</v>
      </c>
      <c r="C37" s="11" t="s">
        <v>212</v>
      </c>
      <c r="D37" s="11" t="s">
        <v>150</v>
      </c>
      <c r="E37" s="11" t="s">
        <v>151</v>
      </c>
      <c r="F37" s="11" t="s">
        <v>152</v>
      </c>
      <c r="G37" s="11" t="s">
        <v>180</v>
      </c>
      <c r="H37" s="11" t="s">
        <v>83</v>
      </c>
      <c r="I37" s="11" t="s">
        <v>154</v>
      </c>
      <c r="J37" s="13" t="n">
        <v>0.17</v>
      </c>
      <c r="K37" s="11" t="s">
        <v>155</v>
      </c>
      <c r="L37" s="13" t="n">
        <v>3.4</v>
      </c>
      <c r="M37" s="13" t="n">
        <f aca="false">L37/'Concentration Factors'!$H$4</f>
        <v>0.374</v>
      </c>
      <c r="N37" s="18" t="n">
        <f aca="false">M37*1000*1000/'Concentration Factors'!$D$39</f>
        <v>62333.3333333333</v>
      </c>
      <c r="O37" s="8" t="n">
        <v>1.6</v>
      </c>
      <c r="P37" s="6"/>
      <c r="Q37" s="6"/>
      <c r="R37" s="13" t="n">
        <v>0.54</v>
      </c>
      <c r="S37" s="13" t="n">
        <v>0.03</v>
      </c>
      <c r="T37" s="13" t="n">
        <v>2</v>
      </c>
      <c r="U37" s="13" t="n">
        <v>13843</v>
      </c>
      <c r="V37" s="13" t="n">
        <v>2</v>
      </c>
      <c r="W37" s="13" t="n">
        <v>0</v>
      </c>
      <c r="X37" s="13" t="n">
        <v>1</v>
      </c>
      <c r="Y37" s="13" t="n">
        <v>13842</v>
      </c>
      <c r="Z37" s="13" t="n">
        <v>0.17</v>
      </c>
      <c r="AA37" s="13" t="n">
        <v>13845</v>
      </c>
      <c r="AB37" s="6"/>
      <c r="AC37" s="6"/>
      <c r="AD37" s="6"/>
      <c r="AE37" s="6"/>
      <c r="AF37" s="6"/>
      <c r="AG37" s="6"/>
      <c r="AH37" s="6"/>
      <c r="AI37" s="13" t="n">
        <v>0.7</v>
      </c>
      <c r="AJ37" s="6"/>
      <c r="AK37" s="6"/>
      <c r="AL37" s="13" t="n">
        <v>2</v>
      </c>
      <c r="AM37" s="13" t="n">
        <v>0</v>
      </c>
      <c r="AN37" s="13" t="n">
        <v>40</v>
      </c>
      <c r="AO37" s="6"/>
      <c r="AP37" s="6"/>
      <c r="AQ37" s="13" t="n">
        <v>87</v>
      </c>
      <c r="AR37" s="13" t="n">
        <v>0</v>
      </c>
      <c r="AS37" s="13" t="n">
        <v>1</v>
      </c>
      <c r="AT37" s="13" t="n">
        <v>1</v>
      </c>
      <c r="AU37" s="13" t="n">
        <v>1796</v>
      </c>
      <c r="AV37" s="13" t="n">
        <v>3281.7</v>
      </c>
      <c r="AW37" s="13" t="n">
        <v>1382.5</v>
      </c>
      <c r="AX37" s="13" t="n">
        <v>1382.7</v>
      </c>
      <c r="AY37" s="15" t="s">
        <v>156</v>
      </c>
      <c r="AZ37" s="6"/>
      <c r="BA37" s="6"/>
      <c r="BB37" s="6"/>
      <c r="BC37" s="13" t="n">
        <v>0.33</v>
      </c>
      <c r="BD37" s="13" t="n">
        <v>0.07</v>
      </c>
      <c r="BE37" s="6"/>
      <c r="BF37" s="6"/>
      <c r="BG37" s="6"/>
      <c r="BH37" s="6"/>
      <c r="BI37" s="6"/>
      <c r="BJ37" s="6"/>
      <c r="BK37" s="13" t="n">
        <v>1.3</v>
      </c>
      <c r="BL37" s="13" t="n">
        <v>0</v>
      </c>
      <c r="BM37" s="6"/>
      <c r="BN37" s="6"/>
      <c r="BO37" s="13" t="n">
        <v>63</v>
      </c>
      <c r="BP37" s="13" t="n">
        <v>17</v>
      </c>
    </row>
    <row r="38" customFormat="false" ht="46.5" hidden="false" customHeight="false" outlineLevel="0" collapsed="false">
      <c r="A38" s="6" t="s">
        <v>46</v>
      </c>
      <c r="B38" s="6" t="s">
        <v>47</v>
      </c>
      <c r="C38" s="11" t="s">
        <v>213</v>
      </c>
      <c r="D38" s="11" t="s">
        <v>150</v>
      </c>
      <c r="E38" s="11" t="s">
        <v>151</v>
      </c>
      <c r="F38" s="11" t="s">
        <v>152</v>
      </c>
      <c r="G38" s="11" t="s">
        <v>180</v>
      </c>
      <c r="H38" s="11" t="s">
        <v>83</v>
      </c>
      <c r="I38" s="11" t="s">
        <v>154</v>
      </c>
      <c r="J38" s="13" t="n">
        <v>0.07</v>
      </c>
      <c r="K38" s="11" t="s">
        <v>155</v>
      </c>
      <c r="L38" s="13" t="n">
        <v>1.4</v>
      </c>
      <c r="M38" s="13" t="n">
        <f aca="false">L38/'Concentration Factors'!$H$4</f>
        <v>0.154</v>
      </c>
      <c r="N38" s="18" t="n">
        <f aca="false">M38*1000*1000/'Concentration Factors'!$D$39</f>
        <v>25666.6666666667</v>
      </c>
      <c r="O38" s="8" t="n">
        <v>0</v>
      </c>
      <c r="P38" s="6"/>
      <c r="Q38" s="6"/>
      <c r="R38" s="13" t="n">
        <v>0.36</v>
      </c>
      <c r="S38" s="13" t="n">
        <v>0</v>
      </c>
      <c r="T38" s="13" t="n">
        <v>1</v>
      </c>
      <c r="U38" s="13" t="n">
        <v>15688</v>
      </c>
      <c r="V38" s="13" t="n">
        <v>0</v>
      </c>
      <c r="W38" s="13" t="n">
        <v>1</v>
      </c>
      <c r="X38" s="13" t="n">
        <v>2</v>
      </c>
      <c r="Y38" s="13" t="n">
        <v>15686</v>
      </c>
      <c r="Z38" s="13" t="n">
        <v>0</v>
      </c>
      <c r="AA38" s="13" t="n">
        <v>15689</v>
      </c>
      <c r="AB38" s="6"/>
      <c r="AC38" s="6"/>
      <c r="AD38" s="6"/>
      <c r="AE38" s="6"/>
      <c r="AF38" s="6"/>
      <c r="AG38" s="6"/>
      <c r="AH38" s="6"/>
      <c r="AI38" s="13" t="n">
        <v>0.5</v>
      </c>
      <c r="AJ38" s="6"/>
      <c r="AK38" s="6"/>
      <c r="AL38" s="13" t="n">
        <v>1.9</v>
      </c>
      <c r="AM38" s="13" t="n">
        <v>0</v>
      </c>
      <c r="AN38" s="13" t="n">
        <v>33</v>
      </c>
      <c r="AO38" s="6"/>
      <c r="AP38" s="6"/>
      <c r="AQ38" s="13" t="n">
        <v>96</v>
      </c>
      <c r="AR38" s="13" t="n">
        <v>0</v>
      </c>
      <c r="AS38" s="13" t="n">
        <v>1</v>
      </c>
      <c r="AT38" s="13" t="n">
        <v>1</v>
      </c>
      <c r="AU38" s="13" t="n">
        <v>1796</v>
      </c>
      <c r="AV38" s="13" t="n">
        <v>6234.2</v>
      </c>
      <c r="AW38" s="13" t="n">
        <v>1393.4</v>
      </c>
      <c r="AX38" s="13" t="n">
        <v>1393.7</v>
      </c>
      <c r="AY38" s="15" t="s">
        <v>156</v>
      </c>
      <c r="AZ38" s="6"/>
      <c r="BA38" s="6"/>
      <c r="BB38" s="6"/>
      <c r="BC38" s="13" t="n">
        <v>0.19</v>
      </c>
      <c r="BD38" s="13" t="n">
        <v>0.02</v>
      </c>
      <c r="BE38" s="6"/>
      <c r="BF38" s="6"/>
      <c r="BG38" s="6"/>
      <c r="BH38" s="6"/>
      <c r="BI38" s="6"/>
      <c r="BJ38" s="6"/>
      <c r="BK38" s="13" t="n">
        <v>1.2</v>
      </c>
      <c r="BL38" s="13" t="n">
        <v>0</v>
      </c>
      <c r="BM38" s="6"/>
      <c r="BN38" s="6"/>
      <c r="BO38" s="13" t="n">
        <v>63</v>
      </c>
      <c r="BP38" s="13" t="n">
        <v>4</v>
      </c>
    </row>
    <row r="39" customFormat="false" ht="46.5" hidden="false" customHeight="false" outlineLevel="0" collapsed="false">
      <c r="A39" s="6" t="s">
        <v>46</v>
      </c>
      <c r="B39" s="6" t="s">
        <v>47</v>
      </c>
      <c r="C39" s="11" t="s">
        <v>214</v>
      </c>
      <c r="D39" s="11" t="s">
        <v>150</v>
      </c>
      <c r="E39" s="11" t="s">
        <v>151</v>
      </c>
      <c r="F39" s="11" t="s">
        <v>152</v>
      </c>
      <c r="G39" s="11" t="s">
        <v>180</v>
      </c>
      <c r="H39" s="11" t="s">
        <v>83</v>
      </c>
      <c r="I39" s="11" t="s">
        <v>154</v>
      </c>
      <c r="J39" s="13" t="n">
        <v>0</v>
      </c>
      <c r="K39" s="11" t="s">
        <v>155</v>
      </c>
      <c r="L39" s="13" t="n">
        <v>0</v>
      </c>
      <c r="M39" s="13" t="n">
        <f aca="false">L39/'Concentration Factors'!$H$4</f>
        <v>0</v>
      </c>
      <c r="N39" s="18" t="n">
        <f aca="false">M39*1000*1000/'Concentration Factors'!$D$39</f>
        <v>0</v>
      </c>
      <c r="O39" s="8" t="n">
        <v>0</v>
      </c>
      <c r="P39" s="6"/>
      <c r="Q39" s="6"/>
      <c r="R39" s="13" t="n">
        <v>0.31</v>
      </c>
      <c r="S39" s="13" t="n">
        <v>0</v>
      </c>
      <c r="T39" s="13" t="n">
        <v>0</v>
      </c>
      <c r="U39" s="13" t="n">
        <v>11237</v>
      </c>
      <c r="V39" s="13" t="n">
        <v>0</v>
      </c>
      <c r="W39" s="13" t="n">
        <v>0</v>
      </c>
      <c r="X39" s="13" t="n">
        <v>1</v>
      </c>
      <c r="Y39" s="13" t="n">
        <v>11236</v>
      </c>
      <c r="Z39" s="13" t="n">
        <v>0</v>
      </c>
      <c r="AA39" s="13" t="n">
        <v>11237</v>
      </c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13" t="n">
        <v>1</v>
      </c>
      <c r="AT39" s="13" t="n">
        <v>1</v>
      </c>
      <c r="AU39" s="13" t="n">
        <v>1796</v>
      </c>
      <c r="AV39" s="13" t="n">
        <v>0</v>
      </c>
      <c r="AW39" s="13" t="n">
        <v>1330.4</v>
      </c>
      <c r="AX39" s="13" t="n">
        <v>1330.4</v>
      </c>
      <c r="AY39" s="15" t="s">
        <v>156</v>
      </c>
      <c r="AZ39" s="6"/>
      <c r="BA39" s="6"/>
      <c r="BB39" s="6"/>
      <c r="BC39" s="13" t="n">
        <v>0.14</v>
      </c>
      <c r="BD39" s="13" t="n">
        <v>0</v>
      </c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</row>
    <row r="40" customFormat="false" ht="46.5" hidden="false" customHeight="false" outlineLevel="0" collapsed="false">
      <c r="A40" s="6" t="s">
        <v>52</v>
      </c>
      <c r="B40" s="6" t="s">
        <v>53</v>
      </c>
      <c r="C40" s="11" t="s">
        <v>215</v>
      </c>
      <c r="D40" s="11" t="s">
        <v>150</v>
      </c>
      <c r="E40" s="11" t="s">
        <v>151</v>
      </c>
      <c r="F40" s="11" t="s">
        <v>152</v>
      </c>
      <c r="G40" s="11" t="s">
        <v>180</v>
      </c>
      <c r="H40" s="11" t="s">
        <v>83</v>
      </c>
      <c r="I40" s="11" t="s">
        <v>154</v>
      </c>
      <c r="J40" s="13" t="n">
        <v>0.25</v>
      </c>
      <c r="K40" s="11" t="s">
        <v>155</v>
      </c>
      <c r="L40" s="13" t="n">
        <v>5</v>
      </c>
      <c r="M40" s="13" t="n">
        <f aca="false">L40/'Concentration Factors'!$H$4</f>
        <v>0.55</v>
      </c>
      <c r="N40" s="18" t="n">
        <f aca="false">M40*1000*1000/'Concentration Factors'!$D$39</f>
        <v>91666.6666666666</v>
      </c>
      <c r="O40" s="8" t="n">
        <v>0</v>
      </c>
      <c r="P40" s="6"/>
      <c r="Q40" s="6"/>
      <c r="R40" s="13" t="n">
        <v>0.66</v>
      </c>
      <c r="S40" s="13" t="n">
        <v>0.06</v>
      </c>
      <c r="T40" s="13" t="n">
        <v>3</v>
      </c>
      <c r="U40" s="13" t="n">
        <v>14207</v>
      </c>
      <c r="V40" s="13" t="n">
        <v>1</v>
      </c>
      <c r="W40" s="13" t="n">
        <v>2</v>
      </c>
      <c r="X40" s="13" t="n">
        <v>0</v>
      </c>
      <c r="Y40" s="13" t="n">
        <v>14207</v>
      </c>
      <c r="Z40" s="13" t="n">
        <v>0.0828</v>
      </c>
      <c r="AA40" s="13" t="n">
        <v>14210</v>
      </c>
      <c r="AB40" s="6"/>
      <c r="AC40" s="6"/>
      <c r="AD40" s="6"/>
      <c r="AE40" s="6"/>
      <c r="AF40" s="6"/>
      <c r="AG40" s="6"/>
      <c r="AH40" s="6"/>
      <c r="AI40" s="13" t="n">
        <v>3</v>
      </c>
      <c r="AJ40" s="6"/>
      <c r="AK40" s="6"/>
      <c r="AL40" s="13" t="n">
        <v>11</v>
      </c>
      <c r="AM40" s="13" t="n">
        <v>0</v>
      </c>
      <c r="AN40" s="13" t="n">
        <v>75</v>
      </c>
      <c r="AO40" s="6"/>
      <c r="AP40" s="6"/>
      <c r="AQ40" s="13" t="n">
        <v>125</v>
      </c>
      <c r="AR40" s="13" t="n">
        <v>25</v>
      </c>
      <c r="AS40" s="13" t="n">
        <v>1</v>
      </c>
      <c r="AT40" s="13" t="n">
        <v>1</v>
      </c>
      <c r="AU40" s="13" t="n">
        <v>1663</v>
      </c>
      <c r="AV40" s="13" t="n">
        <v>1835.4</v>
      </c>
      <c r="AW40" s="13" t="n">
        <v>1361.6</v>
      </c>
      <c r="AX40" s="13" t="n">
        <v>1361.7</v>
      </c>
      <c r="AY40" s="15" t="s">
        <v>156</v>
      </c>
      <c r="AZ40" s="6"/>
      <c r="BA40" s="6"/>
      <c r="BB40" s="6"/>
      <c r="BC40" s="13" t="n">
        <v>0.43</v>
      </c>
      <c r="BD40" s="13" t="n">
        <v>0.13</v>
      </c>
      <c r="BE40" s="6"/>
      <c r="BF40" s="6"/>
      <c r="BG40" s="6"/>
      <c r="BH40" s="6"/>
      <c r="BI40" s="6"/>
      <c r="BJ40" s="6"/>
      <c r="BK40" s="13" t="n">
        <v>6.8</v>
      </c>
      <c r="BL40" s="13" t="n">
        <v>0</v>
      </c>
      <c r="BM40" s="6"/>
      <c r="BN40" s="6"/>
      <c r="BO40" s="13" t="n">
        <v>99</v>
      </c>
      <c r="BP40" s="13" t="n">
        <v>51</v>
      </c>
    </row>
    <row r="41" customFormat="false" ht="46.5" hidden="false" customHeight="false" outlineLevel="0" collapsed="false">
      <c r="A41" s="6" t="s">
        <v>52</v>
      </c>
      <c r="B41" s="6" t="s">
        <v>53</v>
      </c>
      <c r="C41" s="11" t="s">
        <v>216</v>
      </c>
      <c r="D41" s="11" t="s">
        <v>150</v>
      </c>
      <c r="E41" s="11" t="s">
        <v>151</v>
      </c>
      <c r="F41" s="11" t="s">
        <v>152</v>
      </c>
      <c r="G41" s="11" t="s">
        <v>180</v>
      </c>
      <c r="H41" s="11" t="s">
        <v>83</v>
      </c>
      <c r="I41" s="11" t="s">
        <v>154</v>
      </c>
      <c r="J41" s="13" t="n">
        <v>0.23</v>
      </c>
      <c r="K41" s="11" t="s">
        <v>155</v>
      </c>
      <c r="L41" s="13" t="n">
        <v>4.6</v>
      </c>
      <c r="M41" s="13" t="n">
        <f aca="false">L41/'Concentration Factors'!$H$4</f>
        <v>0.506</v>
      </c>
      <c r="N41" s="18" t="n">
        <f aca="false">M41*1000*1000/'Concentration Factors'!$D$39</f>
        <v>84333.3333333333</v>
      </c>
      <c r="O41" s="8" t="n">
        <v>1.6</v>
      </c>
      <c r="P41" s="6"/>
      <c r="Q41" s="6"/>
      <c r="R41" s="13" t="n">
        <v>0.61</v>
      </c>
      <c r="S41" s="13" t="n">
        <v>0.05</v>
      </c>
      <c r="T41" s="13" t="n">
        <v>3</v>
      </c>
      <c r="U41" s="13" t="n">
        <v>15403</v>
      </c>
      <c r="V41" s="13" t="n">
        <v>1</v>
      </c>
      <c r="W41" s="13" t="n">
        <v>2</v>
      </c>
      <c r="X41" s="13" t="n">
        <v>1</v>
      </c>
      <c r="Y41" s="13" t="n">
        <v>15402</v>
      </c>
      <c r="Z41" s="13" t="n">
        <v>0.0764</v>
      </c>
      <c r="AA41" s="13" t="n">
        <v>15406</v>
      </c>
      <c r="AB41" s="6"/>
      <c r="AC41" s="6"/>
      <c r="AD41" s="6"/>
      <c r="AE41" s="6"/>
      <c r="AF41" s="6"/>
      <c r="AG41" s="6"/>
      <c r="AH41" s="6"/>
      <c r="AI41" s="13" t="n">
        <v>1.5</v>
      </c>
      <c r="AJ41" s="6"/>
      <c r="AK41" s="6"/>
      <c r="AL41" s="13" t="n">
        <v>4.4</v>
      </c>
      <c r="AM41" s="13" t="n">
        <v>0</v>
      </c>
      <c r="AN41" s="13" t="n">
        <v>60</v>
      </c>
      <c r="AO41" s="6"/>
      <c r="AP41" s="6"/>
      <c r="AQ41" s="13" t="n">
        <v>107</v>
      </c>
      <c r="AR41" s="13" t="n">
        <v>13</v>
      </c>
      <c r="AS41" s="13" t="n">
        <v>1</v>
      </c>
      <c r="AT41" s="13" t="n">
        <v>1</v>
      </c>
      <c r="AU41" s="13" t="n">
        <v>1663</v>
      </c>
      <c r="AV41" s="13" t="n">
        <v>4560.1</v>
      </c>
      <c r="AW41" s="13" t="n">
        <v>1402.5</v>
      </c>
      <c r="AX41" s="13" t="n">
        <v>1403.1</v>
      </c>
      <c r="AY41" s="15" t="s">
        <v>156</v>
      </c>
      <c r="AZ41" s="6"/>
      <c r="BA41" s="6"/>
      <c r="BB41" s="6"/>
      <c r="BC41" s="13" t="n">
        <v>0.39</v>
      </c>
      <c r="BD41" s="13" t="n">
        <v>0.12</v>
      </c>
      <c r="BE41" s="6"/>
      <c r="BF41" s="6"/>
      <c r="BG41" s="6"/>
      <c r="BH41" s="6"/>
      <c r="BI41" s="6"/>
      <c r="BJ41" s="6"/>
      <c r="BK41" s="13" t="n">
        <v>2.9</v>
      </c>
      <c r="BL41" s="13" t="n">
        <v>0.1</v>
      </c>
      <c r="BM41" s="6"/>
      <c r="BN41" s="6"/>
      <c r="BO41" s="13" t="n">
        <v>83</v>
      </c>
      <c r="BP41" s="13" t="n">
        <v>37</v>
      </c>
    </row>
    <row r="42" customFormat="false" ht="46.5" hidden="false" customHeight="false" outlineLevel="0" collapsed="false">
      <c r="A42" s="6" t="s">
        <v>52</v>
      </c>
      <c r="B42" s="6" t="s">
        <v>53</v>
      </c>
      <c r="C42" s="11" t="s">
        <v>217</v>
      </c>
      <c r="D42" s="11" t="s">
        <v>150</v>
      </c>
      <c r="E42" s="11" t="s">
        <v>151</v>
      </c>
      <c r="F42" s="11" t="s">
        <v>152</v>
      </c>
      <c r="G42" s="11" t="s">
        <v>180</v>
      </c>
      <c r="H42" s="11" t="s">
        <v>83</v>
      </c>
      <c r="I42" s="11" t="s">
        <v>154</v>
      </c>
      <c r="J42" s="13" t="n">
        <v>0.2</v>
      </c>
      <c r="K42" s="11" t="s">
        <v>155</v>
      </c>
      <c r="L42" s="13" t="n">
        <v>4</v>
      </c>
      <c r="M42" s="13" t="n">
        <f aca="false">L42/'Concentration Factors'!$H$4</f>
        <v>0.44</v>
      </c>
      <c r="N42" s="18" t="n">
        <f aca="false">M42*1000*1000/'Concentration Factors'!$D$39</f>
        <v>73333.3333333333</v>
      </c>
      <c r="O42" s="8" t="n">
        <v>0</v>
      </c>
      <c r="P42" s="6"/>
      <c r="Q42" s="6"/>
      <c r="R42" s="13" t="n">
        <v>0.64</v>
      </c>
      <c r="S42" s="13" t="n">
        <v>0.03</v>
      </c>
      <c r="T42" s="13" t="n">
        <v>2</v>
      </c>
      <c r="U42" s="13" t="n">
        <v>11810</v>
      </c>
      <c r="V42" s="13" t="n">
        <v>1</v>
      </c>
      <c r="W42" s="13" t="n">
        <v>1</v>
      </c>
      <c r="X42" s="13" t="n">
        <v>0</v>
      </c>
      <c r="Y42" s="13" t="n">
        <v>11810</v>
      </c>
      <c r="Z42" s="13" t="n">
        <v>0.0996</v>
      </c>
      <c r="AA42" s="13" t="n">
        <v>11812</v>
      </c>
      <c r="AB42" s="6"/>
      <c r="AC42" s="6"/>
      <c r="AD42" s="6"/>
      <c r="AE42" s="6"/>
      <c r="AF42" s="6"/>
      <c r="AG42" s="6"/>
      <c r="AH42" s="6"/>
      <c r="AI42" s="13" t="n">
        <v>2</v>
      </c>
      <c r="AJ42" s="6"/>
      <c r="AK42" s="6"/>
      <c r="AL42" s="13" t="n">
        <v>7.6</v>
      </c>
      <c r="AM42" s="13" t="n">
        <v>0</v>
      </c>
      <c r="AN42" s="13" t="n">
        <v>70</v>
      </c>
      <c r="AO42" s="6"/>
      <c r="AP42" s="6"/>
      <c r="AQ42" s="13" t="n">
        <v>130</v>
      </c>
      <c r="AR42" s="13" t="n">
        <v>0</v>
      </c>
      <c r="AS42" s="13" t="n">
        <v>1</v>
      </c>
      <c r="AT42" s="13" t="n">
        <v>1</v>
      </c>
      <c r="AU42" s="13" t="n">
        <v>1663</v>
      </c>
      <c r="AV42" s="13" t="n">
        <v>3542</v>
      </c>
      <c r="AW42" s="13" t="n">
        <v>1363.4</v>
      </c>
      <c r="AX42" s="13" t="n">
        <v>1363.7</v>
      </c>
      <c r="AY42" s="15" t="s">
        <v>156</v>
      </c>
      <c r="AZ42" s="6"/>
      <c r="BA42" s="6"/>
      <c r="BB42" s="6"/>
      <c r="BC42" s="13" t="n">
        <v>0.38</v>
      </c>
      <c r="BD42" s="13" t="n">
        <v>0.09</v>
      </c>
      <c r="BE42" s="6"/>
      <c r="BF42" s="6"/>
      <c r="BG42" s="6"/>
      <c r="BH42" s="6"/>
      <c r="BI42" s="6"/>
      <c r="BJ42" s="6"/>
      <c r="BK42" s="13" t="n">
        <v>4.7</v>
      </c>
      <c r="BL42" s="13" t="n">
        <v>0</v>
      </c>
      <c r="BM42" s="6"/>
      <c r="BN42" s="6"/>
      <c r="BO42" s="13" t="n">
        <v>96</v>
      </c>
      <c r="BP42" s="13" t="n">
        <v>37</v>
      </c>
    </row>
    <row r="43" customFormat="false" ht="27" hidden="false" customHeight="false" outlineLevel="0" collapsed="false">
      <c r="A43" s="6" t="s">
        <v>58</v>
      </c>
      <c r="B43" s="6" t="s">
        <v>59</v>
      </c>
      <c r="C43" s="11" t="s">
        <v>218</v>
      </c>
      <c r="D43" s="11" t="s">
        <v>150</v>
      </c>
      <c r="E43" s="11" t="s">
        <v>151</v>
      </c>
      <c r="F43" s="11" t="s">
        <v>152</v>
      </c>
      <c r="G43" s="11" t="s">
        <v>180</v>
      </c>
      <c r="H43" s="11" t="s">
        <v>83</v>
      </c>
      <c r="I43" s="11" t="s">
        <v>219</v>
      </c>
      <c r="J43" s="11" t="s">
        <v>220</v>
      </c>
      <c r="K43" s="15" t="s">
        <v>155</v>
      </c>
      <c r="L43" s="6"/>
      <c r="M43" s="13" t="n">
        <f aca="false">L43/'Concentration Factors'!$H$4</f>
        <v>0</v>
      </c>
      <c r="N43" s="18" t="n">
        <f aca="false">M43*1000*1000/'Concentration Factors'!$D$39</f>
        <v>0</v>
      </c>
      <c r="O43" s="8" t="n">
        <v>0</v>
      </c>
      <c r="P43" s="6"/>
      <c r="Q43" s="6"/>
      <c r="R43" s="6"/>
      <c r="S43" s="6"/>
      <c r="T43" s="13" t="n">
        <v>0</v>
      </c>
      <c r="U43" s="13" t="n">
        <v>14477</v>
      </c>
      <c r="V43" s="13" t="n">
        <v>0</v>
      </c>
      <c r="W43" s="13" t="n">
        <v>0</v>
      </c>
      <c r="X43" s="13" t="n">
        <v>0</v>
      </c>
      <c r="Y43" s="13" t="n">
        <v>14477</v>
      </c>
      <c r="Z43" s="13" t="n">
        <v>0</v>
      </c>
      <c r="AA43" s="13" t="n">
        <v>14477</v>
      </c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13" t="n">
        <v>1</v>
      </c>
      <c r="AT43" s="13" t="n">
        <v>1</v>
      </c>
      <c r="AU43" s="13" t="n">
        <v>0</v>
      </c>
      <c r="AV43" s="13" t="n">
        <v>0</v>
      </c>
      <c r="AW43" s="13" t="n">
        <v>1434</v>
      </c>
      <c r="AX43" s="13" t="n">
        <v>1434</v>
      </c>
      <c r="AY43" s="15" t="s">
        <v>156</v>
      </c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</row>
    <row r="44" customFormat="false" ht="27" hidden="false" customHeight="false" outlineLevel="0" collapsed="false">
      <c r="A44" s="6" t="s">
        <v>58</v>
      </c>
      <c r="B44" s="6" t="s">
        <v>59</v>
      </c>
      <c r="C44" s="11" t="s">
        <v>221</v>
      </c>
      <c r="D44" s="11" t="s">
        <v>150</v>
      </c>
      <c r="E44" s="11" t="s">
        <v>151</v>
      </c>
      <c r="F44" s="11" t="s">
        <v>152</v>
      </c>
      <c r="G44" s="11" t="s">
        <v>180</v>
      </c>
      <c r="H44" s="11" t="s">
        <v>83</v>
      </c>
      <c r="I44" s="11" t="s">
        <v>219</v>
      </c>
      <c r="J44" s="11" t="s">
        <v>220</v>
      </c>
      <c r="K44" s="15" t="s">
        <v>155</v>
      </c>
      <c r="L44" s="6"/>
      <c r="M44" s="13" t="n">
        <f aca="false">L44/'Concentration Factors'!$H$4</f>
        <v>0</v>
      </c>
      <c r="N44" s="18" t="n">
        <f aca="false">M44*1000*1000/'Concentration Factors'!$D$39</f>
        <v>0</v>
      </c>
      <c r="O44" s="8" t="n">
        <v>0</v>
      </c>
      <c r="P44" s="6"/>
      <c r="Q44" s="6"/>
      <c r="R44" s="6"/>
      <c r="S44" s="6"/>
      <c r="T44" s="13" t="n">
        <v>0</v>
      </c>
      <c r="U44" s="13" t="n">
        <v>13842</v>
      </c>
      <c r="V44" s="13" t="n">
        <v>0</v>
      </c>
      <c r="W44" s="13" t="n">
        <v>0</v>
      </c>
      <c r="X44" s="13" t="n">
        <v>0</v>
      </c>
      <c r="Y44" s="13" t="n">
        <v>13842</v>
      </c>
      <c r="Z44" s="13" t="n">
        <v>0</v>
      </c>
      <c r="AA44" s="13" t="n">
        <v>13842</v>
      </c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13" t="n">
        <v>1</v>
      </c>
      <c r="AT44" s="13" t="n">
        <v>1</v>
      </c>
      <c r="AU44" s="13" t="n">
        <v>0</v>
      </c>
      <c r="AV44" s="13" t="n">
        <v>0</v>
      </c>
      <c r="AW44" s="13" t="n">
        <v>1392.9</v>
      </c>
      <c r="AX44" s="13" t="n">
        <v>1392.9</v>
      </c>
      <c r="AY44" s="15" t="s">
        <v>156</v>
      </c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</row>
    <row r="45" customFormat="false" ht="46.5" hidden="false" customHeight="false" outlineLevel="0" collapsed="false">
      <c r="A45" s="6" t="s">
        <v>58</v>
      </c>
      <c r="B45" s="6" t="s">
        <v>59</v>
      </c>
      <c r="C45" s="11" t="s">
        <v>223</v>
      </c>
      <c r="D45" s="11" t="s">
        <v>150</v>
      </c>
      <c r="E45" s="11" t="s">
        <v>151</v>
      </c>
      <c r="F45" s="11" t="s">
        <v>152</v>
      </c>
      <c r="G45" s="11" t="s">
        <v>180</v>
      </c>
      <c r="H45" s="11" t="s">
        <v>83</v>
      </c>
      <c r="I45" s="11" t="s">
        <v>222</v>
      </c>
      <c r="J45" s="13" t="n">
        <v>0.19</v>
      </c>
      <c r="K45" s="11" t="s">
        <v>155</v>
      </c>
      <c r="L45" s="13" t="n">
        <v>3.8</v>
      </c>
      <c r="M45" s="13" t="n">
        <f aca="false">L45/'Concentration Factors'!$H$4</f>
        <v>0.418</v>
      </c>
      <c r="N45" s="18" t="n">
        <f aca="false">M45*1000*1000/'Concentration Factors'!$D$39</f>
        <v>69666.6666666667</v>
      </c>
      <c r="O45" s="8" t="n">
        <v>7</v>
      </c>
      <c r="P45" s="6"/>
      <c r="Q45" s="6"/>
      <c r="R45" s="13" t="n">
        <v>0.61</v>
      </c>
      <c r="S45" s="13" t="n">
        <v>0.03</v>
      </c>
      <c r="T45" s="13" t="n">
        <v>2</v>
      </c>
      <c r="U45" s="13" t="n">
        <v>12278</v>
      </c>
      <c r="V45" s="13" t="n">
        <v>0</v>
      </c>
      <c r="W45" s="13" t="n">
        <v>2</v>
      </c>
      <c r="X45" s="13" t="n">
        <v>0</v>
      </c>
      <c r="Y45" s="13" t="n">
        <v>12278</v>
      </c>
      <c r="Z45" s="13" t="n">
        <v>0</v>
      </c>
      <c r="AA45" s="13" t="n">
        <v>12280</v>
      </c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13" t="n">
        <v>1</v>
      </c>
      <c r="AT45" s="13" t="n">
        <v>1</v>
      </c>
      <c r="AU45" s="13" t="n">
        <v>1411</v>
      </c>
      <c r="AV45" s="13" t="n">
        <v>1451.7</v>
      </c>
      <c r="AW45" s="13" t="n">
        <v>1181.7</v>
      </c>
      <c r="AX45" s="13" t="n">
        <v>1181.7</v>
      </c>
      <c r="AY45" s="15" t="s">
        <v>156</v>
      </c>
      <c r="AZ45" s="6"/>
      <c r="BA45" s="6"/>
      <c r="BB45" s="6"/>
      <c r="BC45" s="13" t="n">
        <v>0.37</v>
      </c>
      <c r="BD45" s="13" t="n">
        <v>0.08</v>
      </c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</row>
    <row r="46" customFormat="false" ht="46.5" hidden="false" customHeight="false" outlineLevel="0" collapsed="false">
      <c r="A46" s="6" t="s">
        <v>64</v>
      </c>
      <c r="B46" s="6" t="s">
        <v>65</v>
      </c>
      <c r="C46" s="11" t="s">
        <v>224</v>
      </c>
      <c r="D46" s="11" t="s">
        <v>150</v>
      </c>
      <c r="E46" s="11" t="s">
        <v>151</v>
      </c>
      <c r="F46" s="11" t="s">
        <v>152</v>
      </c>
      <c r="G46" s="11" t="s">
        <v>180</v>
      </c>
      <c r="H46" s="11" t="s">
        <v>83</v>
      </c>
      <c r="I46" s="11" t="s">
        <v>154</v>
      </c>
      <c r="J46" s="13" t="n">
        <v>0.18</v>
      </c>
      <c r="K46" s="11" t="s">
        <v>155</v>
      </c>
      <c r="L46" s="13" t="n">
        <v>3.6</v>
      </c>
      <c r="M46" s="13" t="n">
        <f aca="false">L46/'Concentration Factors'!$H$4</f>
        <v>0.396</v>
      </c>
      <c r="N46" s="18" t="n">
        <f aca="false">M46*1000*1000/'Concentration Factors'!$D$39</f>
        <v>66000</v>
      </c>
      <c r="O46" s="8" t="n">
        <v>5.2</v>
      </c>
      <c r="P46" s="6"/>
      <c r="Q46" s="6"/>
      <c r="R46" s="13" t="n">
        <v>0.57</v>
      </c>
      <c r="S46" s="13" t="n">
        <v>0.03</v>
      </c>
      <c r="T46" s="13" t="n">
        <v>2</v>
      </c>
      <c r="U46" s="13" t="n">
        <v>13248</v>
      </c>
      <c r="V46" s="13" t="n">
        <v>1</v>
      </c>
      <c r="W46" s="13" t="n">
        <v>1</v>
      </c>
      <c r="X46" s="13" t="n">
        <v>2</v>
      </c>
      <c r="Y46" s="13" t="n">
        <v>13246</v>
      </c>
      <c r="Z46" s="13" t="n">
        <v>0.0888</v>
      </c>
      <c r="AA46" s="13" t="n">
        <v>13250</v>
      </c>
      <c r="AB46" s="6"/>
      <c r="AC46" s="6"/>
      <c r="AD46" s="6"/>
      <c r="AE46" s="6"/>
      <c r="AF46" s="6"/>
      <c r="AG46" s="6"/>
      <c r="AH46" s="6"/>
      <c r="AI46" s="13" t="n">
        <v>0.7</v>
      </c>
      <c r="AJ46" s="6"/>
      <c r="AK46" s="6"/>
      <c r="AL46" s="13" t="n">
        <v>2</v>
      </c>
      <c r="AM46" s="13" t="n">
        <v>0</v>
      </c>
      <c r="AN46" s="13" t="n">
        <v>40</v>
      </c>
      <c r="AO46" s="6"/>
      <c r="AP46" s="6"/>
      <c r="AQ46" s="13" t="n">
        <v>87</v>
      </c>
      <c r="AR46" s="13" t="n">
        <v>0</v>
      </c>
      <c r="AS46" s="13" t="n">
        <v>1</v>
      </c>
      <c r="AT46" s="13" t="n">
        <v>1</v>
      </c>
      <c r="AU46" s="13" t="n">
        <v>1895</v>
      </c>
      <c r="AV46" s="13" t="n">
        <v>3134.9</v>
      </c>
      <c r="AW46" s="13" t="n">
        <v>1428.4</v>
      </c>
      <c r="AX46" s="13" t="n">
        <v>1428.6</v>
      </c>
      <c r="AY46" s="15" t="s">
        <v>156</v>
      </c>
      <c r="AZ46" s="6"/>
      <c r="BA46" s="6"/>
      <c r="BB46" s="6"/>
      <c r="BC46" s="13" t="n">
        <v>0.34</v>
      </c>
      <c r="BD46" s="13" t="n">
        <v>0.08</v>
      </c>
      <c r="BE46" s="6"/>
      <c r="BF46" s="6"/>
      <c r="BG46" s="6"/>
      <c r="BH46" s="6"/>
      <c r="BI46" s="6"/>
      <c r="BJ46" s="6"/>
      <c r="BK46" s="13" t="n">
        <v>1.3</v>
      </c>
      <c r="BL46" s="13" t="n">
        <v>0</v>
      </c>
      <c r="BM46" s="6"/>
      <c r="BN46" s="6"/>
      <c r="BO46" s="13" t="n">
        <v>63</v>
      </c>
      <c r="BP46" s="13" t="n">
        <v>17</v>
      </c>
    </row>
    <row r="47" customFormat="false" ht="46.5" hidden="false" customHeight="false" outlineLevel="0" collapsed="false">
      <c r="A47" s="6" t="s">
        <v>64</v>
      </c>
      <c r="B47" s="6" t="s">
        <v>65</v>
      </c>
      <c r="C47" s="11" t="s">
        <v>225</v>
      </c>
      <c r="D47" s="11" t="s">
        <v>150</v>
      </c>
      <c r="E47" s="11" t="s">
        <v>151</v>
      </c>
      <c r="F47" s="11" t="s">
        <v>152</v>
      </c>
      <c r="G47" s="11" t="s">
        <v>180</v>
      </c>
      <c r="H47" s="11" t="s">
        <v>83</v>
      </c>
      <c r="I47" s="11" t="s">
        <v>154</v>
      </c>
      <c r="J47" s="13" t="n">
        <v>0.39</v>
      </c>
      <c r="K47" s="11" t="s">
        <v>155</v>
      </c>
      <c r="L47" s="13" t="n">
        <v>7.8</v>
      </c>
      <c r="M47" s="13" t="n">
        <f aca="false">L47/'Concentration Factors'!$H$4</f>
        <v>0.858</v>
      </c>
      <c r="N47" s="18" t="n">
        <f aca="false">M47*1000*1000/'Concentration Factors'!$D$39</f>
        <v>143000</v>
      </c>
      <c r="O47" s="8" t="n">
        <v>8.2</v>
      </c>
      <c r="P47" s="6"/>
      <c r="Q47" s="6"/>
      <c r="R47" s="13" t="n">
        <v>0.86</v>
      </c>
      <c r="S47" s="13" t="n">
        <v>0.14</v>
      </c>
      <c r="T47" s="13" t="n">
        <v>5</v>
      </c>
      <c r="U47" s="13" t="n">
        <v>14949</v>
      </c>
      <c r="V47" s="13" t="n">
        <v>4</v>
      </c>
      <c r="W47" s="13" t="n">
        <v>1</v>
      </c>
      <c r="X47" s="13" t="n">
        <v>3</v>
      </c>
      <c r="Y47" s="13" t="n">
        <v>14946</v>
      </c>
      <c r="Z47" s="13" t="n">
        <v>0.315</v>
      </c>
      <c r="AA47" s="13" t="n">
        <v>14954</v>
      </c>
      <c r="AB47" s="6"/>
      <c r="AC47" s="6"/>
      <c r="AD47" s="6"/>
      <c r="AE47" s="6"/>
      <c r="AF47" s="6"/>
      <c r="AG47" s="6"/>
      <c r="AH47" s="6"/>
      <c r="AI47" s="13" t="n">
        <v>0.7</v>
      </c>
      <c r="AJ47" s="6"/>
      <c r="AK47" s="6"/>
      <c r="AL47" s="13" t="n">
        <v>1.6</v>
      </c>
      <c r="AM47" s="13" t="n">
        <v>0</v>
      </c>
      <c r="AN47" s="13" t="n">
        <v>42</v>
      </c>
      <c r="AO47" s="6"/>
      <c r="AP47" s="6"/>
      <c r="AQ47" s="13" t="n">
        <v>71</v>
      </c>
      <c r="AR47" s="13" t="n">
        <v>13</v>
      </c>
      <c r="AS47" s="13" t="n">
        <v>1</v>
      </c>
      <c r="AT47" s="13" t="n">
        <v>1</v>
      </c>
      <c r="AU47" s="13" t="n">
        <v>1895</v>
      </c>
      <c r="AV47" s="13" t="n">
        <v>5067.5</v>
      </c>
      <c r="AW47" s="13" t="n">
        <v>1403.8</v>
      </c>
      <c r="AX47" s="13" t="n">
        <v>1405</v>
      </c>
      <c r="AY47" s="15" t="s">
        <v>156</v>
      </c>
      <c r="AZ47" s="6"/>
      <c r="BA47" s="6"/>
      <c r="BB47" s="6"/>
      <c r="BC47" s="13" t="n">
        <v>0.6</v>
      </c>
      <c r="BD47" s="13" t="n">
        <v>0.24</v>
      </c>
      <c r="BE47" s="6"/>
      <c r="BF47" s="6"/>
      <c r="BG47" s="6"/>
      <c r="BH47" s="6"/>
      <c r="BI47" s="6"/>
      <c r="BJ47" s="6"/>
      <c r="BK47" s="13" t="n">
        <v>1.14</v>
      </c>
      <c r="BL47" s="13" t="n">
        <v>0.29</v>
      </c>
      <c r="BM47" s="6"/>
      <c r="BN47" s="6"/>
      <c r="BO47" s="13" t="n">
        <v>56</v>
      </c>
      <c r="BP47" s="13" t="n">
        <v>27</v>
      </c>
    </row>
    <row r="48" customFormat="false" ht="46.5" hidden="false" customHeight="false" outlineLevel="0" collapsed="false">
      <c r="A48" s="6" t="s">
        <v>64</v>
      </c>
      <c r="B48" s="6" t="s">
        <v>65</v>
      </c>
      <c r="C48" s="11" t="s">
        <v>226</v>
      </c>
      <c r="D48" s="11" t="s">
        <v>150</v>
      </c>
      <c r="E48" s="11" t="s">
        <v>151</v>
      </c>
      <c r="F48" s="11" t="s">
        <v>152</v>
      </c>
      <c r="G48" s="11" t="s">
        <v>180</v>
      </c>
      <c r="H48" s="11" t="s">
        <v>83</v>
      </c>
      <c r="I48" s="11" t="s">
        <v>154</v>
      </c>
      <c r="J48" s="13" t="n">
        <v>0.19</v>
      </c>
      <c r="K48" s="11" t="s">
        <v>155</v>
      </c>
      <c r="L48" s="13" t="n">
        <v>3.8</v>
      </c>
      <c r="M48" s="13" t="n">
        <f aca="false">L48/'Concentration Factors'!$H$4</f>
        <v>0.418</v>
      </c>
      <c r="N48" s="18" t="n">
        <f aca="false">M48*1000*1000/'Concentration Factors'!$D$39</f>
        <v>69666.6666666667</v>
      </c>
      <c r="O48" s="8" t="n">
        <v>5</v>
      </c>
      <c r="P48" s="6"/>
      <c r="Q48" s="6"/>
      <c r="R48" s="13" t="n">
        <v>0.6</v>
      </c>
      <c r="S48" s="13" t="n">
        <v>0.03</v>
      </c>
      <c r="T48" s="13" t="n">
        <v>2</v>
      </c>
      <c r="U48" s="13" t="n">
        <v>12488</v>
      </c>
      <c r="V48" s="13" t="n">
        <v>0</v>
      </c>
      <c r="W48" s="13" t="n">
        <v>2</v>
      </c>
      <c r="X48" s="13" t="n">
        <v>3</v>
      </c>
      <c r="Y48" s="13" t="n">
        <v>12485</v>
      </c>
      <c r="Z48" s="13" t="n">
        <v>0</v>
      </c>
      <c r="AA48" s="13" t="n">
        <v>12490</v>
      </c>
      <c r="AB48" s="6"/>
      <c r="AC48" s="6"/>
      <c r="AD48" s="6"/>
      <c r="AE48" s="6"/>
      <c r="AF48" s="6"/>
      <c r="AG48" s="6"/>
      <c r="AH48" s="6"/>
      <c r="AI48" s="13" t="n">
        <v>0.7</v>
      </c>
      <c r="AJ48" s="6"/>
      <c r="AK48" s="6"/>
      <c r="AL48" s="13" t="n">
        <v>2</v>
      </c>
      <c r="AM48" s="13" t="n">
        <v>0</v>
      </c>
      <c r="AN48" s="13" t="n">
        <v>40</v>
      </c>
      <c r="AO48" s="6"/>
      <c r="AP48" s="6"/>
      <c r="AQ48" s="13" t="n">
        <v>87</v>
      </c>
      <c r="AR48" s="13" t="n">
        <v>0</v>
      </c>
      <c r="AS48" s="13" t="n">
        <v>1</v>
      </c>
      <c r="AT48" s="13" t="n">
        <v>1</v>
      </c>
      <c r="AU48" s="13" t="n">
        <v>1895</v>
      </c>
      <c r="AV48" s="13" t="n">
        <v>4342.7</v>
      </c>
      <c r="AW48" s="13" t="n">
        <v>1417.8</v>
      </c>
      <c r="AX48" s="13" t="n">
        <v>1418.2</v>
      </c>
      <c r="AY48" s="15" t="s">
        <v>156</v>
      </c>
      <c r="AZ48" s="6"/>
      <c r="BA48" s="6"/>
      <c r="BB48" s="6"/>
      <c r="BC48" s="13" t="n">
        <v>0.36</v>
      </c>
      <c r="BD48" s="13" t="n">
        <v>0.08</v>
      </c>
      <c r="BE48" s="6"/>
      <c r="BF48" s="6"/>
      <c r="BG48" s="6"/>
      <c r="BH48" s="6"/>
      <c r="BI48" s="6"/>
      <c r="BJ48" s="6"/>
      <c r="BK48" s="13" t="n">
        <v>1.3</v>
      </c>
      <c r="BL48" s="13" t="n">
        <v>0</v>
      </c>
      <c r="BM48" s="6"/>
      <c r="BN48" s="6"/>
      <c r="BO48" s="13" t="n">
        <v>63</v>
      </c>
      <c r="BP48" s="13" t="n">
        <v>17</v>
      </c>
    </row>
    <row r="49" customFormat="false" ht="46.5" hidden="false" customHeight="false" outlineLevel="0" collapsed="false">
      <c r="A49" s="6" t="s">
        <v>76</v>
      </c>
      <c r="B49" s="6" t="s">
        <v>77</v>
      </c>
      <c r="C49" s="11" t="s">
        <v>227</v>
      </c>
      <c r="D49" s="11" t="s">
        <v>150</v>
      </c>
      <c r="E49" s="11" t="s">
        <v>151</v>
      </c>
      <c r="F49" s="11" t="s">
        <v>152</v>
      </c>
      <c r="G49" s="11" t="s">
        <v>180</v>
      </c>
      <c r="H49" s="11" t="s">
        <v>83</v>
      </c>
      <c r="I49" s="11" t="s">
        <v>154</v>
      </c>
      <c r="J49" s="13" t="n">
        <v>0.56</v>
      </c>
      <c r="K49" s="11" t="s">
        <v>155</v>
      </c>
      <c r="L49" s="13" t="n">
        <v>11.2</v>
      </c>
      <c r="M49" s="13" t="n">
        <f aca="false">L49/'Concentration Factors'!$H$4</f>
        <v>1.232</v>
      </c>
      <c r="N49" s="13" t="n">
        <f aca="false">M49*1000*1000/'Concentration Factors'!$D$39</f>
        <v>205333.333333333</v>
      </c>
      <c r="O49" s="13"/>
      <c r="P49" s="6"/>
      <c r="Q49" s="6"/>
      <c r="R49" s="13" t="n">
        <v>1.1</v>
      </c>
      <c r="S49" s="13" t="n">
        <v>0.24</v>
      </c>
      <c r="T49" s="13" t="n">
        <v>7</v>
      </c>
      <c r="U49" s="13" t="n">
        <v>14585</v>
      </c>
      <c r="V49" s="13" t="n">
        <v>1</v>
      </c>
      <c r="W49" s="13" t="n">
        <v>6</v>
      </c>
      <c r="X49" s="13" t="n">
        <v>1</v>
      </c>
      <c r="Y49" s="13" t="n">
        <v>14584</v>
      </c>
      <c r="Z49" s="13" t="n">
        <v>0.0806</v>
      </c>
      <c r="AA49" s="13" t="n">
        <v>14592</v>
      </c>
      <c r="AB49" s="6"/>
      <c r="AC49" s="6"/>
      <c r="AD49" s="6"/>
      <c r="AE49" s="6"/>
      <c r="AF49" s="6"/>
      <c r="AG49" s="6"/>
      <c r="AH49" s="6"/>
      <c r="AI49" s="13" t="n">
        <v>3.5</v>
      </c>
      <c r="AJ49" s="6"/>
      <c r="AK49" s="6"/>
      <c r="AL49" s="13" t="n">
        <v>9.5</v>
      </c>
      <c r="AM49" s="13" t="n">
        <v>0</v>
      </c>
      <c r="AN49" s="13" t="n">
        <v>78</v>
      </c>
      <c r="AO49" s="6"/>
      <c r="AP49" s="6"/>
      <c r="AQ49" s="13" t="n">
        <v>107</v>
      </c>
      <c r="AR49" s="13" t="n">
        <v>48</v>
      </c>
      <c r="AS49" s="13" t="n">
        <v>1</v>
      </c>
      <c r="AT49" s="13" t="n">
        <v>1</v>
      </c>
      <c r="AU49" s="13" t="n">
        <v>1652</v>
      </c>
      <c r="AV49" s="13" t="n">
        <v>4608.8</v>
      </c>
      <c r="AW49" s="13" t="n">
        <v>1389.7</v>
      </c>
      <c r="AX49" s="13" t="n">
        <v>1391.3</v>
      </c>
      <c r="AY49" s="15" t="s">
        <v>156</v>
      </c>
      <c r="AZ49" s="6"/>
      <c r="BA49" s="6"/>
      <c r="BB49" s="6"/>
      <c r="BC49" s="13" t="n">
        <v>0.81</v>
      </c>
      <c r="BD49" s="13" t="n">
        <v>0.38</v>
      </c>
      <c r="BE49" s="6"/>
      <c r="BF49" s="6"/>
      <c r="BG49" s="6"/>
      <c r="BH49" s="6"/>
      <c r="BI49" s="6"/>
      <c r="BJ49" s="6"/>
      <c r="BK49" s="13" t="n">
        <v>6.4</v>
      </c>
      <c r="BL49" s="13" t="n">
        <v>0.6</v>
      </c>
      <c r="BM49" s="6"/>
      <c r="BN49" s="6"/>
      <c r="BO49" s="13" t="n">
        <v>92</v>
      </c>
      <c r="BP49" s="13" t="n">
        <v>63</v>
      </c>
    </row>
    <row r="50" customFormat="false" ht="46.5" hidden="false" customHeight="false" outlineLevel="0" collapsed="false">
      <c r="A50" s="6" t="s">
        <v>76</v>
      </c>
      <c r="B50" s="6" t="s">
        <v>77</v>
      </c>
      <c r="C50" s="11" t="s">
        <v>228</v>
      </c>
      <c r="D50" s="11" t="s">
        <v>150</v>
      </c>
      <c r="E50" s="11" t="s">
        <v>151</v>
      </c>
      <c r="F50" s="11" t="s">
        <v>152</v>
      </c>
      <c r="G50" s="11" t="s">
        <v>180</v>
      </c>
      <c r="H50" s="11" t="s">
        <v>83</v>
      </c>
      <c r="I50" s="11" t="s">
        <v>154</v>
      </c>
      <c r="J50" s="13" t="n">
        <v>0.08</v>
      </c>
      <c r="K50" s="11" t="s">
        <v>155</v>
      </c>
      <c r="L50" s="13" t="n">
        <v>1.6</v>
      </c>
      <c r="M50" s="13" t="n">
        <f aca="false">L50/'Concentration Factors'!$H$4</f>
        <v>0.176</v>
      </c>
      <c r="N50" s="13" t="n">
        <f aca="false">M50*1000*1000/'Concentration Factors'!$D$39</f>
        <v>29333.3333333333</v>
      </c>
      <c r="O50" s="13"/>
      <c r="P50" s="6"/>
      <c r="Q50" s="6"/>
      <c r="R50" s="13" t="n">
        <v>0.36</v>
      </c>
      <c r="S50" s="13" t="n">
        <v>0</v>
      </c>
      <c r="T50" s="13" t="n">
        <v>1</v>
      </c>
      <c r="U50" s="13" t="n">
        <v>15539</v>
      </c>
      <c r="V50" s="13" t="n">
        <v>1</v>
      </c>
      <c r="W50" s="13" t="n">
        <v>0</v>
      </c>
      <c r="X50" s="13" t="n">
        <v>0</v>
      </c>
      <c r="Y50" s="13" t="n">
        <v>15539</v>
      </c>
      <c r="Z50" s="13" t="n">
        <v>0.0757</v>
      </c>
      <c r="AA50" s="13" t="n">
        <v>15540</v>
      </c>
      <c r="AB50" s="6"/>
      <c r="AC50" s="6"/>
      <c r="AD50" s="6"/>
      <c r="AE50" s="6"/>
      <c r="AF50" s="6"/>
      <c r="AG50" s="6"/>
      <c r="AH50" s="6"/>
      <c r="AI50" s="13" t="n">
        <v>1</v>
      </c>
      <c r="AJ50" s="6"/>
      <c r="AK50" s="6"/>
      <c r="AL50" s="13" t="n">
        <v>4.3</v>
      </c>
      <c r="AM50" s="13" t="n">
        <v>0</v>
      </c>
      <c r="AN50" s="13" t="n">
        <v>50</v>
      </c>
      <c r="AO50" s="6"/>
      <c r="AP50" s="6"/>
      <c r="AQ50" s="13" t="n">
        <v>130</v>
      </c>
      <c r="AR50" s="13" t="n">
        <v>0</v>
      </c>
      <c r="AS50" s="13" t="n">
        <v>1</v>
      </c>
      <c r="AT50" s="13" t="n">
        <v>1</v>
      </c>
      <c r="AU50" s="13" t="n">
        <v>1652</v>
      </c>
      <c r="AV50" s="13" t="n">
        <v>4828.3</v>
      </c>
      <c r="AW50" s="13" t="n">
        <v>1424.2</v>
      </c>
      <c r="AX50" s="13" t="n">
        <v>1424.4</v>
      </c>
      <c r="AY50" s="15" t="s">
        <v>156</v>
      </c>
      <c r="AZ50" s="6"/>
      <c r="BA50" s="6"/>
      <c r="BB50" s="6"/>
      <c r="BC50" s="13" t="n">
        <v>0.19</v>
      </c>
      <c r="BD50" s="13" t="n">
        <v>0.02</v>
      </c>
      <c r="BE50" s="6"/>
      <c r="BF50" s="6"/>
      <c r="BG50" s="6"/>
      <c r="BH50" s="6"/>
      <c r="BI50" s="6"/>
      <c r="BJ50" s="6"/>
      <c r="BK50" s="13" t="n">
        <v>2.6</v>
      </c>
      <c r="BL50" s="13" t="n">
        <v>0</v>
      </c>
      <c r="BM50" s="6"/>
      <c r="BN50" s="6"/>
      <c r="BO50" s="13" t="n">
        <v>89</v>
      </c>
      <c r="BP50" s="13" t="n">
        <v>11</v>
      </c>
    </row>
    <row r="51" customFormat="false" ht="46.5" hidden="false" customHeight="false" outlineLevel="0" collapsed="false">
      <c r="A51" s="6" t="s">
        <v>76</v>
      </c>
      <c r="B51" s="6" t="s">
        <v>77</v>
      </c>
      <c r="C51" s="11" t="s">
        <v>229</v>
      </c>
      <c r="D51" s="11" t="s">
        <v>150</v>
      </c>
      <c r="E51" s="11" t="s">
        <v>151</v>
      </c>
      <c r="F51" s="11" t="s">
        <v>152</v>
      </c>
      <c r="G51" s="11" t="s">
        <v>180</v>
      </c>
      <c r="H51" s="11" t="s">
        <v>83</v>
      </c>
      <c r="I51" s="11" t="s">
        <v>154</v>
      </c>
      <c r="J51" s="13" t="n">
        <v>0.08</v>
      </c>
      <c r="K51" s="11" t="s">
        <v>155</v>
      </c>
      <c r="L51" s="13" t="n">
        <v>1.6</v>
      </c>
      <c r="M51" s="13" t="n">
        <f aca="false">L51/'Concentration Factors'!$H$4</f>
        <v>0.176</v>
      </c>
      <c r="N51" s="13" t="n">
        <f aca="false">M51*1000*1000/'Concentration Factors'!$D$39</f>
        <v>29333.3333333333</v>
      </c>
      <c r="O51" s="13"/>
      <c r="P51" s="6"/>
      <c r="Q51" s="6"/>
      <c r="R51" s="13" t="n">
        <v>0.38</v>
      </c>
      <c r="S51" s="13" t="n">
        <v>0</v>
      </c>
      <c r="T51" s="13" t="n">
        <v>1</v>
      </c>
      <c r="U51" s="13" t="n">
        <v>14839</v>
      </c>
      <c r="V51" s="13" t="n">
        <v>0</v>
      </c>
      <c r="W51" s="13" t="n">
        <v>1</v>
      </c>
      <c r="X51" s="13" t="n">
        <v>3</v>
      </c>
      <c r="Y51" s="13" t="n">
        <v>14836</v>
      </c>
      <c r="Z51" s="13" t="n">
        <v>0</v>
      </c>
      <c r="AA51" s="13" t="n">
        <v>14840</v>
      </c>
      <c r="AB51" s="6"/>
      <c r="AC51" s="6"/>
      <c r="AD51" s="6"/>
      <c r="AE51" s="6"/>
      <c r="AF51" s="6"/>
      <c r="AG51" s="6"/>
      <c r="AH51" s="6"/>
      <c r="AI51" s="13" t="n">
        <v>0.3</v>
      </c>
      <c r="AJ51" s="6"/>
      <c r="AK51" s="6"/>
      <c r="AL51" s="13" t="n">
        <v>1.2</v>
      </c>
      <c r="AM51" s="13" t="n">
        <v>0</v>
      </c>
      <c r="AN51" s="13" t="n">
        <v>25</v>
      </c>
      <c r="AO51" s="6"/>
      <c r="AP51" s="6"/>
      <c r="AQ51" s="13" t="n">
        <v>75</v>
      </c>
      <c r="AR51" s="13" t="n">
        <v>0</v>
      </c>
      <c r="AS51" s="13" t="n">
        <v>1</v>
      </c>
      <c r="AT51" s="13" t="n">
        <v>1</v>
      </c>
      <c r="AU51" s="13" t="n">
        <v>1652</v>
      </c>
      <c r="AV51" s="13" t="n">
        <v>2308.9</v>
      </c>
      <c r="AW51" s="13" t="n">
        <v>1394.9</v>
      </c>
      <c r="AX51" s="13" t="n">
        <v>1395</v>
      </c>
      <c r="AY51" s="15" t="s">
        <v>156</v>
      </c>
      <c r="AZ51" s="6"/>
      <c r="BA51" s="6"/>
      <c r="BB51" s="6"/>
      <c r="BC51" s="13" t="n">
        <v>0.2</v>
      </c>
      <c r="BD51" s="13" t="n">
        <v>0.02</v>
      </c>
      <c r="BE51" s="6"/>
      <c r="BF51" s="6"/>
      <c r="BG51" s="6"/>
      <c r="BH51" s="6"/>
      <c r="BI51" s="6"/>
      <c r="BJ51" s="6"/>
      <c r="BK51" s="13" t="n">
        <v>0.75</v>
      </c>
      <c r="BL51" s="13" t="n">
        <v>0</v>
      </c>
      <c r="BM51" s="6"/>
      <c r="BN51" s="6"/>
      <c r="BO51" s="13" t="n">
        <v>49</v>
      </c>
      <c r="BP51" s="13" t="n">
        <v>1</v>
      </c>
    </row>
    <row r="52" customFormat="false" ht="46.5" hidden="false" customHeight="false" outlineLevel="0" collapsed="false">
      <c r="A52" s="6"/>
      <c r="B52" s="6" t="s">
        <v>202</v>
      </c>
      <c r="C52" s="11" t="s">
        <v>230</v>
      </c>
      <c r="D52" s="11" t="s">
        <v>150</v>
      </c>
      <c r="E52" s="11" t="s">
        <v>151</v>
      </c>
      <c r="F52" s="11" t="s">
        <v>152</v>
      </c>
      <c r="G52" s="11" t="s">
        <v>180</v>
      </c>
      <c r="H52" s="11" t="s">
        <v>83</v>
      </c>
      <c r="I52" s="11" t="s">
        <v>154</v>
      </c>
      <c r="J52" s="13" t="n">
        <v>0.09</v>
      </c>
      <c r="K52" s="11" t="s">
        <v>155</v>
      </c>
      <c r="L52" s="13" t="n">
        <v>1.8</v>
      </c>
      <c r="M52" s="13" t="n">
        <f aca="false">L52/'Concentration Factors'!$H$4</f>
        <v>0.198</v>
      </c>
      <c r="N52" s="13" t="n">
        <f aca="false">M52*1000*1000/'Concentration Factors'!$D$39</f>
        <v>33000</v>
      </c>
      <c r="O52" s="13"/>
      <c r="P52" s="6"/>
      <c r="Q52" s="6"/>
      <c r="R52" s="13" t="n">
        <v>0.42</v>
      </c>
      <c r="S52" s="13" t="n">
        <v>0</v>
      </c>
      <c r="T52" s="13" t="n">
        <v>1</v>
      </c>
      <c r="U52" s="13" t="n">
        <v>13429</v>
      </c>
      <c r="V52" s="13" t="n">
        <v>0</v>
      </c>
      <c r="W52" s="13" t="n">
        <v>1</v>
      </c>
      <c r="X52" s="13" t="n">
        <v>0</v>
      </c>
      <c r="Y52" s="13" t="n">
        <v>13429</v>
      </c>
      <c r="Z52" s="13" t="n">
        <v>0</v>
      </c>
      <c r="AA52" s="13" t="n">
        <v>13430</v>
      </c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13" t="n">
        <v>1</v>
      </c>
      <c r="AT52" s="13" t="n">
        <v>1</v>
      </c>
      <c r="AU52" s="13" t="n">
        <v>1599</v>
      </c>
      <c r="AV52" s="13" t="n">
        <v>2668.1</v>
      </c>
      <c r="AW52" s="13" t="n">
        <v>1368.8</v>
      </c>
      <c r="AX52" s="13" t="n">
        <v>1368.9</v>
      </c>
      <c r="AY52" s="15" t="s">
        <v>156</v>
      </c>
      <c r="AZ52" s="6"/>
      <c r="BA52" s="6"/>
      <c r="BB52" s="6"/>
      <c r="BC52" s="13" t="n">
        <v>0.22</v>
      </c>
      <c r="BD52" s="13" t="n">
        <v>0.02</v>
      </c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</row>
    <row r="53" customFormat="false" ht="46.5" hidden="false" customHeight="false" outlineLevel="0" collapsed="false">
      <c r="A53" s="6"/>
      <c r="B53" s="6" t="s">
        <v>202</v>
      </c>
      <c r="C53" s="11" t="s">
        <v>231</v>
      </c>
      <c r="D53" s="11" t="s">
        <v>150</v>
      </c>
      <c r="E53" s="11" t="s">
        <v>151</v>
      </c>
      <c r="F53" s="11" t="s">
        <v>152</v>
      </c>
      <c r="G53" s="11" t="s">
        <v>180</v>
      </c>
      <c r="H53" s="11" t="s">
        <v>83</v>
      </c>
      <c r="I53" s="11" t="s">
        <v>154</v>
      </c>
      <c r="J53" s="13" t="n">
        <v>0</v>
      </c>
      <c r="K53" s="11" t="s">
        <v>155</v>
      </c>
      <c r="L53" s="13" t="n">
        <v>0</v>
      </c>
      <c r="M53" s="13" t="n">
        <f aca="false">L53/'Concentration Factors'!$H$4</f>
        <v>0</v>
      </c>
      <c r="N53" s="13" t="n">
        <f aca="false">M53*1000*1000/'Concentration Factors'!$D$39</f>
        <v>0</v>
      </c>
      <c r="O53" s="13"/>
      <c r="P53" s="6"/>
      <c r="Q53" s="6"/>
      <c r="R53" s="13" t="n">
        <v>0.23</v>
      </c>
      <c r="S53" s="13" t="n">
        <v>0</v>
      </c>
      <c r="T53" s="13" t="n">
        <v>0</v>
      </c>
      <c r="U53" s="13" t="n">
        <v>15268</v>
      </c>
      <c r="V53" s="13" t="n">
        <v>0</v>
      </c>
      <c r="W53" s="13" t="n">
        <v>0</v>
      </c>
      <c r="X53" s="13" t="n">
        <v>0</v>
      </c>
      <c r="Y53" s="13" t="n">
        <v>15268</v>
      </c>
      <c r="Z53" s="13" t="n">
        <v>0</v>
      </c>
      <c r="AA53" s="13" t="n">
        <v>15268</v>
      </c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13" t="n">
        <v>1</v>
      </c>
      <c r="AT53" s="13" t="n">
        <v>1</v>
      </c>
      <c r="AU53" s="13" t="n">
        <v>1599</v>
      </c>
      <c r="AV53" s="13" t="n">
        <v>0</v>
      </c>
      <c r="AW53" s="13" t="n">
        <v>1377.8</v>
      </c>
      <c r="AX53" s="13" t="n">
        <v>1377.8</v>
      </c>
      <c r="AY53" s="15" t="s">
        <v>156</v>
      </c>
      <c r="AZ53" s="6"/>
      <c r="BA53" s="6"/>
      <c r="BB53" s="6"/>
      <c r="BC53" s="13" t="n">
        <v>0.11</v>
      </c>
      <c r="BD53" s="13" t="n">
        <v>0</v>
      </c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</row>
    <row r="54" customFormat="false" ht="46.5" hidden="false" customHeight="false" outlineLevel="0" collapsed="false">
      <c r="A54" s="6"/>
      <c r="B54" s="6" t="s">
        <v>202</v>
      </c>
      <c r="C54" s="11" t="s">
        <v>232</v>
      </c>
      <c r="D54" s="11" t="s">
        <v>150</v>
      </c>
      <c r="E54" s="11" t="s">
        <v>151</v>
      </c>
      <c r="F54" s="11" t="s">
        <v>152</v>
      </c>
      <c r="G54" s="11" t="s">
        <v>180</v>
      </c>
      <c r="H54" s="11" t="s">
        <v>83</v>
      </c>
      <c r="I54" s="11" t="s">
        <v>154</v>
      </c>
      <c r="J54" s="13" t="n">
        <v>0</v>
      </c>
      <c r="K54" s="11" t="s">
        <v>155</v>
      </c>
      <c r="L54" s="13" t="n">
        <v>0</v>
      </c>
      <c r="M54" s="13" t="n">
        <f aca="false">L54/'Concentration Factors'!$H$4</f>
        <v>0</v>
      </c>
      <c r="N54" s="13" t="n">
        <f aca="false">M54*1000*1000/'Concentration Factors'!$D$39</f>
        <v>0</v>
      </c>
      <c r="O54" s="13"/>
      <c r="P54" s="6"/>
      <c r="Q54" s="6"/>
      <c r="R54" s="13" t="n">
        <v>0.25</v>
      </c>
      <c r="S54" s="13" t="n">
        <v>0</v>
      </c>
      <c r="T54" s="13" t="n">
        <v>0</v>
      </c>
      <c r="U54" s="13" t="n">
        <v>14160</v>
      </c>
      <c r="V54" s="13" t="n">
        <v>0</v>
      </c>
      <c r="W54" s="13" t="n">
        <v>0</v>
      </c>
      <c r="X54" s="13" t="n">
        <v>0</v>
      </c>
      <c r="Y54" s="13" t="n">
        <v>14160</v>
      </c>
      <c r="Z54" s="13" t="n">
        <v>0</v>
      </c>
      <c r="AA54" s="13" t="n">
        <v>14160</v>
      </c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13" t="n">
        <v>1</v>
      </c>
      <c r="AT54" s="13" t="n">
        <v>1</v>
      </c>
      <c r="AU54" s="13" t="n">
        <v>1599</v>
      </c>
      <c r="AV54" s="13" t="n">
        <v>0</v>
      </c>
      <c r="AW54" s="13" t="n">
        <v>1366.9</v>
      </c>
      <c r="AX54" s="13" t="n">
        <v>1366.9</v>
      </c>
      <c r="AY54" s="15" t="s">
        <v>156</v>
      </c>
      <c r="AZ54" s="6"/>
      <c r="BA54" s="6"/>
      <c r="BB54" s="6"/>
      <c r="BC54" s="13" t="n">
        <v>0.11</v>
      </c>
      <c r="BD54" s="13" t="n">
        <v>0</v>
      </c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2" activeCellId="0" sqref="N22"/>
    </sheetView>
  </sheetViews>
  <sheetFormatPr defaultRowHeight="15" zeroHeight="false" outlineLevelRow="0" outlineLevelCol="0"/>
  <cols>
    <col collapsed="false" customWidth="true" hidden="false" outlineLevel="0" max="7" min="1" style="0" width="8.54"/>
    <col collapsed="false" customWidth="true" hidden="false" outlineLevel="0" max="8" min="8" style="0" width="25.29"/>
    <col collapsed="false" customWidth="true" hidden="false" outlineLevel="0" max="1025" min="9" style="0" width="8.54"/>
  </cols>
  <sheetData>
    <row r="2" customFormat="false" ht="15.75" hidden="false" customHeight="false" outlineLevel="0" collapsed="false"/>
    <row r="3" customFormat="false" ht="52.5" hidden="false" customHeight="false" outlineLevel="0" collapsed="false">
      <c r="A3" s="5" t="s">
        <v>14</v>
      </c>
      <c r="B3" s="5" t="s">
        <v>15</v>
      </c>
      <c r="C3" s="5" t="s">
        <v>16</v>
      </c>
      <c r="D3" s="5" t="s">
        <v>17</v>
      </c>
      <c r="E3" s="5" t="s">
        <v>233</v>
      </c>
      <c r="F3" s="5" t="s">
        <v>19</v>
      </c>
      <c r="G3" s="5" t="s">
        <v>20</v>
      </c>
      <c r="H3" s="5" t="s">
        <v>21</v>
      </c>
      <c r="I3" s="5" t="s">
        <v>22</v>
      </c>
      <c r="J3" s="5" t="s">
        <v>234</v>
      </c>
      <c r="K3" s="5" t="s">
        <v>26</v>
      </c>
      <c r="L3" s="5" t="s">
        <v>27</v>
      </c>
      <c r="M3" s="5" t="s">
        <v>28</v>
      </c>
      <c r="N3" s="5" t="s">
        <v>29</v>
      </c>
      <c r="O3" s="5" t="s">
        <v>30</v>
      </c>
      <c r="P3" s="5" t="s">
        <v>31</v>
      </c>
      <c r="Q3" s="5" t="s">
        <v>32</v>
      </c>
    </row>
    <row r="4" customFormat="false" ht="27" hidden="false" customHeight="false" outlineLevel="0" collapsed="false">
      <c r="A4" s="6" t="s">
        <v>235</v>
      </c>
      <c r="B4" s="6" t="s">
        <v>236</v>
      </c>
      <c r="C4" s="7" t="n">
        <v>44074</v>
      </c>
      <c r="D4" s="6" t="s">
        <v>34</v>
      </c>
      <c r="E4" s="6" t="s">
        <v>35</v>
      </c>
      <c r="F4" s="6"/>
      <c r="G4" s="6"/>
      <c r="H4" s="8" t="n">
        <v>22.16926575</v>
      </c>
      <c r="I4" s="8" t="n">
        <v>2396.577514</v>
      </c>
      <c r="J4" s="8" t="n">
        <v>5991443784</v>
      </c>
      <c r="K4" s="8" t="n">
        <v>705</v>
      </c>
      <c r="L4" s="6"/>
      <c r="M4" s="6"/>
      <c r="N4" s="6"/>
      <c r="O4" s="6" t="s">
        <v>237</v>
      </c>
      <c r="P4" s="6" t="s">
        <v>238</v>
      </c>
      <c r="Q4" s="6"/>
    </row>
    <row r="5" customFormat="false" ht="27" hidden="false" customHeight="false" outlineLevel="0" collapsed="false">
      <c r="A5" s="6" t="s">
        <v>235</v>
      </c>
      <c r="B5" s="6" t="s">
        <v>236</v>
      </c>
      <c r="C5" s="7" t="n">
        <v>44074</v>
      </c>
      <c r="D5" s="6" t="s">
        <v>34</v>
      </c>
      <c r="E5" s="6" t="s">
        <v>35</v>
      </c>
      <c r="F5" s="6"/>
      <c r="G5" s="6"/>
      <c r="H5" s="8" t="n">
        <v>25.08714867</v>
      </c>
      <c r="I5" s="8" t="n">
        <v>299.3795666</v>
      </c>
      <c r="J5" s="8" t="n">
        <v>748448916.4</v>
      </c>
      <c r="K5" s="8" t="n">
        <v>705</v>
      </c>
      <c r="L5" s="6"/>
      <c r="M5" s="6"/>
      <c r="N5" s="6"/>
      <c r="O5" s="6" t="s">
        <v>237</v>
      </c>
      <c r="P5" s="6" t="s">
        <v>238</v>
      </c>
      <c r="Q5" s="6"/>
    </row>
    <row r="6" customFormat="false" ht="27" hidden="false" customHeight="false" outlineLevel="0" collapsed="false">
      <c r="A6" s="6" t="s">
        <v>235</v>
      </c>
      <c r="B6" s="6" t="s">
        <v>236</v>
      </c>
      <c r="C6" s="7" t="n">
        <v>44074</v>
      </c>
      <c r="D6" s="6" t="s">
        <v>34</v>
      </c>
      <c r="E6" s="6" t="s">
        <v>35</v>
      </c>
      <c r="F6" s="6"/>
      <c r="G6" s="6"/>
      <c r="H6" s="8" t="n">
        <v>21.84218216</v>
      </c>
      <c r="I6" s="8" t="n">
        <v>3025.908204</v>
      </c>
      <c r="J6" s="8" t="n">
        <v>7564770509</v>
      </c>
      <c r="K6" s="8" t="n">
        <v>705</v>
      </c>
      <c r="L6" s="6"/>
      <c r="M6" s="6"/>
      <c r="N6" s="6"/>
      <c r="O6" s="6" t="s">
        <v>239</v>
      </c>
      <c r="P6" s="6" t="s">
        <v>240</v>
      </c>
      <c r="Q6" s="6"/>
    </row>
    <row r="8" customFormat="false" ht="15.75" hidden="false" customHeight="false" outlineLevel="0" collapsed="false"/>
    <row r="9" customFormat="false" ht="27" hidden="false" customHeight="false" outlineLevel="0" collapsed="false">
      <c r="E9" s="5" t="s">
        <v>22</v>
      </c>
    </row>
    <row r="10" customFormat="false" ht="27" hidden="false" customHeight="false" outlineLevel="0" collapsed="false">
      <c r="D10" s="6" t="s">
        <v>235</v>
      </c>
      <c r="E10" s="8" t="n">
        <v>2396.577514</v>
      </c>
      <c r="H10" s="0" t="s">
        <v>241</v>
      </c>
      <c r="I10" s="0" t="n">
        <f aca="false">AVERAGE(I4:I6)</f>
        <v>1907.2884282</v>
      </c>
    </row>
    <row r="11" customFormat="false" ht="27" hidden="false" customHeight="false" outlineLevel="0" collapsed="false">
      <c r="D11" s="6" t="s">
        <v>235</v>
      </c>
      <c r="E11" s="8" t="n">
        <v>299.3795666</v>
      </c>
      <c r="H11" s="0" t="s">
        <v>242</v>
      </c>
      <c r="I11" s="0" t="n">
        <f aca="false">I10/'Concentration Factors'!$D$5</f>
        <v>4768.2210705</v>
      </c>
    </row>
    <row r="12" customFormat="false" ht="27" hidden="false" customHeight="false" outlineLevel="0" collapsed="false">
      <c r="D12" s="6" t="s">
        <v>235</v>
      </c>
      <c r="E12" s="8" t="n">
        <v>3025.908204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9" activeCellId="0" sqref="I19"/>
    </sheetView>
  </sheetViews>
  <sheetFormatPr defaultRowHeight="15" zeroHeight="false" outlineLevelRow="0" outlineLevelCol="0"/>
  <cols>
    <col collapsed="false" customWidth="true" hidden="false" outlineLevel="0" max="1" min="1" style="0" width="20.86"/>
    <col collapsed="false" customWidth="true" hidden="false" outlineLevel="0" max="3" min="2" style="0" width="8.54"/>
    <col collapsed="false" customWidth="true" hidden="false" outlineLevel="0" max="4" min="4" style="0" width="23.15"/>
    <col collapsed="false" customWidth="true" hidden="false" outlineLevel="0" max="6" min="5" style="0" width="8.54"/>
    <col collapsed="false" customWidth="true" hidden="false" outlineLevel="0" max="7" min="7" style="0" width="15.71"/>
    <col collapsed="false" customWidth="true" hidden="false" outlineLevel="0" max="1025" min="8" style="0" width="8.54"/>
  </cols>
  <sheetData>
    <row r="1" customFormat="false" ht="15" hidden="false" customHeight="false" outlineLevel="0" collapsed="false">
      <c r="A1" s="0" t="s">
        <v>243</v>
      </c>
      <c r="G1" s="0" t="s">
        <v>244</v>
      </c>
      <c r="H1" s="0" t="n">
        <v>22</v>
      </c>
      <c r="I1" s="0" t="s">
        <v>245</v>
      </c>
    </row>
    <row r="2" customFormat="false" ht="15" hidden="false" customHeight="false" outlineLevel="0" collapsed="false">
      <c r="D2" s="0" t="s">
        <v>246</v>
      </c>
      <c r="G2" s="0" t="s">
        <v>247</v>
      </c>
      <c r="H2" s="0" t="n">
        <v>10</v>
      </c>
      <c r="I2" s="0" t="s">
        <v>245</v>
      </c>
    </row>
    <row r="3" customFormat="false" ht="15" hidden="false" customHeight="false" outlineLevel="0" collapsed="false">
      <c r="A3" s="0" t="s">
        <v>248</v>
      </c>
      <c r="B3" s="0" t="n">
        <v>20</v>
      </c>
      <c r="C3" s="0" t="s">
        <v>249</v>
      </c>
      <c r="G3" s="0" t="s">
        <v>250</v>
      </c>
      <c r="H3" s="0" t="n">
        <v>20</v>
      </c>
      <c r="I3" s="0" t="s">
        <v>249</v>
      </c>
    </row>
    <row r="4" customFormat="false" ht="15" hidden="false" customHeight="false" outlineLevel="0" collapsed="false">
      <c r="A4" s="0" t="s">
        <v>251</v>
      </c>
      <c r="B4" s="0" t="n">
        <v>50</v>
      </c>
      <c r="C4" s="0" t="s">
        <v>249</v>
      </c>
      <c r="D4" s="0" t="n">
        <f aca="false">B3/B4</f>
        <v>0.4</v>
      </c>
      <c r="G4" s="0" t="s">
        <v>252</v>
      </c>
      <c r="H4" s="0" t="n">
        <f aca="false">H3*H2/H1</f>
        <v>9.09090909090909</v>
      </c>
      <c r="I4" s="0" t="s">
        <v>249</v>
      </c>
    </row>
    <row r="5" customFormat="false" ht="15" hidden="false" customHeight="false" outlineLevel="0" collapsed="false">
      <c r="C5" s="0" t="s">
        <v>253</v>
      </c>
      <c r="D5" s="0" t="n">
        <f aca="false">D4</f>
        <v>0.4</v>
      </c>
    </row>
    <row r="7" customFormat="false" ht="15" hidden="false" customHeight="false" outlineLevel="0" collapsed="false">
      <c r="A7" s="0" t="s">
        <v>13</v>
      </c>
    </row>
    <row r="9" customFormat="false" ht="15" hidden="false" customHeight="false" outlineLevel="0" collapsed="false">
      <c r="A9" s="0" t="s">
        <v>248</v>
      </c>
      <c r="B9" s="0" t="n">
        <v>50</v>
      </c>
      <c r="C9" s="0" t="s">
        <v>254</v>
      </c>
    </row>
    <row r="10" customFormat="false" ht="15" hidden="false" customHeight="false" outlineLevel="0" collapsed="false">
      <c r="A10" s="0" t="s">
        <v>255</v>
      </c>
      <c r="B10" s="0" t="n">
        <v>700</v>
      </c>
      <c r="C10" s="0" t="s">
        <v>249</v>
      </c>
    </row>
    <row r="11" customFormat="false" ht="15" hidden="false" customHeight="false" outlineLevel="0" collapsed="false">
      <c r="A11" s="0" t="s">
        <v>256</v>
      </c>
      <c r="B11" s="0" t="n">
        <v>40</v>
      </c>
      <c r="C11" s="0" t="s">
        <v>249</v>
      </c>
      <c r="D11" s="0" t="n">
        <f aca="false">B9*1000/(B10+B11)</f>
        <v>67.5675675675676</v>
      </c>
    </row>
    <row r="12" customFormat="false" ht="15" hidden="false" customHeight="false" outlineLevel="0" collapsed="false">
      <c r="A12" s="0" t="s">
        <v>257</v>
      </c>
      <c r="B12" s="0" t="n">
        <v>350</v>
      </c>
      <c r="C12" s="0" t="s">
        <v>249</v>
      </c>
    </row>
    <row r="13" customFormat="false" ht="15" hidden="false" customHeight="false" outlineLevel="0" collapsed="false">
      <c r="A13" s="0" t="s">
        <v>251</v>
      </c>
      <c r="B13" s="0" t="n">
        <v>50</v>
      </c>
      <c r="C13" s="0" t="s">
        <v>249</v>
      </c>
      <c r="D13" s="0" t="n">
        <f aca="false">B12/B13</f>
        <v>7</v>
      </c>
    </row>
    <row r="14" customFormat="false" ht="15" hidden="false" customHeight="false" outlineLevel="0" collapsed="false">
      <c r="C14" s="0" t="s">
        <v>253</v>
      </c>
      <c r="D14" s="0" t="n">
        <f aca="false">D13*D11</f>
        <v>472.972972972973</v>
      </c>
    </row>
    <row r="17" customFormat="false" ht="15" hidden="false" customHeight="false" outlineLevel="0" collapsed="false">
      <c r="A17" s="0" t="s">
        <v>258</v>
      </c>
    </row>
    <row r="19" customFormat="false" ht="15" hidden="false" customHeight="false" outlineLevel="0" collapsed="false">
      <c r="A19" s="0" t="s">
        <v>248</v>
      </c>
      <c r="B19" s="0" t="n">
        <v>25</v>
      </c>
      <c r="C19" s="0" t="s">
        <v>254</v>
      </c>
    </row>
    <row r="20" customFormat="false" ht="15" hidden="false" customHeight="false" outlineLevel="0" collapsed="false">
      <c r="A20" s="0" t="s">
        <v>259</v>
      </c>
      <c r="B20" s="0" t="n">
        <v>5</v>
      </c>
      <c r="C20" s="0" t="s">
        <v>254</v>
      </c>
      <c r="D20" s="0" t="n">
        <f aca="false">B19/B20</f>
        <v>5</v>
      </c>
    </row>
    <row r="21" customFormat="false" ht="15" hidden="false" customHeight="false" outlineLevel="0" collapsed="false">
      <c r="A21" s="0" t="s">
        <v>260</v>
      </c>
      <c r="B21" s="0" t="n">
        <v>300</v>
      </c>
      <c r="C21" s="0" t="s">
        <v>249</v>
      </c>
    </row>
    <row r="22" customFormat="false" ht="15" hidden="false" customHeight="false" outlineLevel="0" collapsed="false">
      <c r="A22" s="0" t="s">
        <v>251</v>
      </c>
      <c r="B22" s="0" t="n">
        <v>50</v>
      </c>
      <c r="C22" s="0" t="s">
        <v>249</v>
      </c>
      <c r="D22" s="0" t="n">
        <f aca="false">B21/B22</f>
        <v>6</v>
      </c>
    </row>
    <row r="23" customFormat="false" ht="15" hidden="false" customHeight="false" outlineLevel="0" collapsed="false">
      <c r="C23" s="0" t="s">
        <v>253</v>
      </c>
      <c r="D23" s="0" t="n">
        <f aca="false">D20*D22</f>
        <v>30</v>
      </c>
    </row>
    <row r="26" customFormat="false" ht="15" hidden="false" customHeight="false" outlineLevel="0" collapsed="false">
      <c r="A26" s="0" t="s">
        <v>261</v>
      </c>
    </row>
    <row r="28" customFormat="false" ht="15" hidden="false" customHeight="false" outlineLevel="0" collapsed="false">
      <c r="A28" s="0" t="s">
        <v>262</v>
      </c>
      <c r="B28" s="0" t="n">
        <v>50</v>
      </c>
      <c r="C28" s="0" t="s">
        <v>254</v>
      </c>
    </row>
    <row r="29" customFormat="false" ht="15" hidden="false" customHeight="false" outlineLevel="0" collapsed="false">
      <c r="A29" s="0" t="s">
        <v>263</v>
      </c>
      <c r="B29" s="0" t="n">
        <v>300</v>
      </c>
      <c r="C29" s="0" t="s">
        <v>249</v>
      </c>
      <c r="D29" s="0" t="n">
        <f aca="false">B28*1000/B29</f>
        <v>166.666666666667</v>
      </c>
    </row>
    <row r="30" customFormat="false" ht="15" hidden="false" customHeight="false" outlineLevel="0" collapsed="false">
      <c r="A30" s="0" t="s">
        <v>260</v>
      </c>
      <c r="B30" s="0" t="n">
        <v>300</v>
      </c>
      <c r="C30" s="0" t="s">
        <v>249</v>
      </c>
    </row>
    <row r="31" customFormat="false" ht="15" hidden="false" customHeight="false" outlineLevel="0" collapsed="false">
      <c r="A31" s="0" t="s">
        <v>251</v>
      </c>
      <c r="B31" s="0" t="n">
        <v>50</v>
      </c>
      <c r="C31" s="0" t="s">
        <v>249</v>
      </c>
      <c r="D31" s="0" t="n">
        <f aca="false">B30/B31</f>
        <v>6</v>
      </c>
    </row>
    <row r="32" customFormat="false" ht="15" hidden="false" customHeight="false" outlineLevel="0" collapsed="false">
      <c r="C32" s="0" t="s">
        <v>253</v>
      </c>
      <c r="D32" s="0" t="n">
        <f aca="false">D31*D29</f>
        <v>1000</v>
      </c>
    </row>
    <row r="35" customFormat="false" ht="15" hidden="false" customHeight="false" outlineLevel="0" collapsed="false">
      <c r="A35" s="0" t="s">
        <v>264</v>
      </c>
    </row>
    <row r="37" customFormat="false" ht="15" hidden="false" customHeight="false" outlineLevel="0" collapsed="false">
      <c r="A37" s="0" t="s">
        <v>248</v>
      </c>
      <c r="B37" s="0" t="n">
        <v>300</v>
      </c>
      <c r="C37" s="0" t="s">
        <v>249</v>
      </c>
    </row>
    <row r="38" customFormat="false" ht="15" hidden="false" customHeight="false" outlineLevel="0" collapsed="false">
      <c r="A38" s="0" t="s">
        <v>251</v>
      </c>
      <c r="B38" s="0" t="n">
        <v>50</v>
      </c>
      <c r="C38" s="0" t="s">
        <v>249</v>
      </c>
      <c r="D38" s="0" t="n">
        <f aca="false">B37/B38</f>
        <v>6</v>
      </c>
    </row>
    <row r="39" customFormat="false" ht="15" hidden="false" customHeight="false" outlineLevel="0" collapsed="false">
      <c r="C39" s="0" t="s">
        <v>253</v>
      </c>
      <c r="D39" s="0" t="n">
        <f aca="false">D38</f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5.88"/>
    <col collapsed="false" customWidth="true" hidden="false" outlineLevel="0" max="4" min="4" style="0" width="22.14"/>
    <col collapsed="false" customWidth="true" hidden="false" outlineLevel="0" max="5" min="5" style="0" width="18.29"/>
    <col collapsed="false" customWidth="true" hidden="false" outlineLevel="0" max="6" min="6" style="0" width="24"/>
    <col collapsed="false" customWidth="true" hidden="false" outlineLevel="0" max="1025" min="7" style="0" width="8.54"/>
  </cols>
  <sheetData>
    <row r="1" customFormat="false" ht="15" hidden="false" customHeight="false" outlineLevel="0" collapsed="false">
      <c r="B1" s="0" t="s">
        <v>265</v>
      </c>
      <c r="H1" s="0" t="s">
        <v>266</v>
      </c>
      <c r="N1" s="0" t="s">
        <v>267</v>
      </c>
    </row>
    <row r="2" customFormat="false" ht="15.75" hidden="false" customHeight="false" outlineLevel="0" collapsed="false">
      <c r="C2" s="0" t="s">
        <v>13</v>
      </c>
      <c r="D2" s="0" t="s">
        <v>258</v>
      </c>
      <c r="E2" s="0" t="s">
        <v>261</v>
      </c>
      <c r="F2" s="0" t="s">
        <v>264</v>
      </c>
      <c r="I2" s="0" t="s">
        <v>13</v>
      </c>
      <c r="J2" s="0" t="s">
        <v>258</v>
      </c>
      <c r="K2" s="0" t="s">
        <v>261</v>
      </c>
      <c r="L2" s="0" t="s">
        <v>264</v>
      </c>
      <c r="O2" s="0" t="s">
        <v>13</v>
      </c>
      <c r="P2" s="0" t="s">
        <v>258</v>
      </c>
      <c r="Q2" s="0" t="s">
        <v>261</v>
      </c>
      <c r="R2" s="0" t="s">
        <v>264</v>
      </c>
    </row>
    <row r="3" customFormat="false" ht="27" hidden="false" customHeight="false" outlineLevel="0" collapsed="false">
      <c r="B3" s="6" t="s">
        <v>33</v>
      </c>
      <c r="C3" s="0" t="n">
        <f aca="false">AVERAGE('HA Filtration'!J19:J20)</f>
        <v>18140.5714285714</v>
      </c>
      <c r="D3" s="0" t="n">
        <f aca="false">AVERAGE(Elution!N3:N5)</f>
        <v>8066.66666666667</v>
      </c>
      <c r="E3" s="0" t="n">
        <f aca="false">AVERAGE(Ultrafiltration!N3:N5)</f>
        <v>850.666666666667</v>
      </c>
      <c r="F3" s="0" t="n">
        <f aca="false">AVERAGE('Direct Extraction'!N3:N5)</f>
        <v>64777.7777777778</v>
      </c>
      <c r="H3" s="6" t="s">
        <v>33</v>
      </c>
      <c r="I3" s="0" t="n">
        <f aca="false">_xlfn.STDEV.P('HA Filtration'!J19:J20)</f>
        <v>2325.71428571429</v>
      </c>
      <c r="J3" s="0" t="n">
        <f aca="false">_xlfn.STDEV.P(Elution!N3:N5)</f>
        <v>5711.84604004565</v>
      </c>
      <c r="K3" s="0" t="n">
        <f aca="false">_xlfn.STDEV.P(Ultrafiltration!N3:N5)</f>
        <v>503.709792991516</v>
      </c>
      <c r="L3" s="0" t="n">
        <f aca="false">_xlfn.STDEV.P('Direct Extraction'!N3:N5)</f>
        <v>25811.7592112635</v>
      </c>
      <c r="N3" s="6" t="s">
        <v>33</v>
      </c>
      <c r="O3" s="0" t="n">
        <v>0</v>
      </c>
      <c r="P3" s="0" t="n">
        <v>1</v>
      </c>
      <c r="Q3" s="0" t="n">
        <v>0</v>
      </c>
      <c r="R3" s="0" t="n">
        <v>0</v>
      </c>
    </row>
    <row r="4" customFormat="false" ht="27" hidden="false" customHeight="false" outlineLevel="0" collapsed="false">
      <c r="B4" s="6" t="s">
        <v>40</v>
      </c>
      <c r="C4" s="0" t="n">
        <f aca="false">AVERAGE('HA Filtration'!J21:J22)</f>
        <v>18605.7142857143</v>
      </c>
      <c r="D4" s="0" t="n">
        <f aca="false">AVERAGE(Elution!N6:N8)</f>
        <v>45222.2222222222</v>
      </c>
      <c r="E4" s="0" t="n">
        <f aca="false">AVERAGE(Ultrafiltration!N6:N8)</f>
        <v>2933.33333333333</v>
      </c>
      <c r="F4" s="0" t="n">
        <f aca="false">AVERAGE('Direct Extraction'!N6:N8)</f>
        <v>72111.1111111111</v>
      </c>
      <c r="H4" s="6" t="s">
        <v>40</v>
      </c>
      <c r="I4" s="0" t="n">
        <f aca="false">_xlfn.STDEV.P('HA Filtration'!J21:J22)</f>
        <v>4186.28571428571</v>
      </c>
      <c r="J4" s="0" t="n">
        <f aca="false">_xlfn.STDEV.P(Elution!N6:N8)</f>
        <v>24383.2567528733</v>
      </c>
      <c r="K4" s="0" t="n">
        <f aca="false">_xlfn.STDEV.P(Ultrafiltration!N6:N8)</f>
        <v>680.065356336352</v>
      </c>
      <c r="L4" s="0" t="n">
        <f aca="false">_xlfn.STDEV.P('Direct Extraction'!N6:N8)</f>
        <v>77512.404423461</v>
      </c>
      <c r="N4" s="6" t="s">
        <v>40</v>
      </c>
      <c r="O4" s="0" t="n">
        <v>0</v>
      </c>
      <c r="P4" s="0" t="n">
        <v>0</v>
      </c>
      <c r="Q4" s="0" t="n">
        <v>0</v>
      </c>
      <c r="R4" s="0" t="n">
        <v>1</v>
      </c>
    </row>
    <row r="5" customFormat="false" ht="27" hidden="false" customHeight="false" outlineLevel="0" collapsed="false">
      <c r="B5" s="6" t="s">
        <v>46</v>
      </c>
      <c r="C5" s="0" t="n">
        <f aca="false">AVERAGE('HA Filtration'!J23:J24)</f>
        <v>55119.4285714286</v>
      </c>
      <c r="D5" s="0" t="n">
        <f aca="false">AVERAGE(Elution!N9:N11)</f>
        <v>36666.6666666667</v>
      </c>
      <c r="E5" s="0" t="n">
        <f aca="false">AVERAGE(Ultrafiltration!N9:N11)</f>
        <v>7040</v>
      </c>
      <c r="F5" s="0" t="n">
        <f aca="false">AVERAGE('Direct Extraction'!N9:N11)</f>
        <v>61111.1111111111</v>
      </c>
      <c r="H5" s="6" t="s">
        <v>46</v>
      </c>
      <c r="I5" s="0" t="n">
        <f aca="false">_xlfn.STDEV.P('HA Filtration'!J23:J24)</f>
        <v>6744.57142857143</v>
      </c>
      <c r="J5" s="0" t="n">
        <f aca="false">_xlfn.STDEV.P(Elution!N9:N11)</f>
        <v>22371.6752133552</v>
      </c>
      <c r="K5" s="0" t="n">
        <f aca="false">_xlfn.STDEV.P(Ultrafiltration!N9:N11)</f>
        <v>3427.10762402739</v>
      </c>
      <c r="L5" s="0" t="n">
        <f aca="false">_xlfn.STDEV.P('Direct Extraction'!N9:N11)</f>
        <v>22865.6840302852</v>
      </c>
      <c r="N5" s="6" t="s">
        <v>46</v>
      </c>
      <c r="O5" s="0" t="n">
        <v>0</v>
      </c>
      <c r="P5" s="0" t="n">
        <v>0</v>
      </c>
      <c r="Q5" s="0" t="n">
        <v>0</v>
      </c>
      <c r="R5" s="0" t="n">
        <v>0</v>
      </c>
    </row>
    <row r="6" customFormat="false" ht="27" hidden="false" customHeight="false" outlineLevel="0" collapsed="false">
      <c r="B6" s="6" t="s">
        <v>52</v>
      </c>
      <c r="C6" s="0" t="n">
        <f aca="false">AVERAGE('HA Filtration'!J25:J26)</f>
        <v>0</v>
      </c>
      <c r="D6" s="0" t="n">
        <f aca="false">AVERAGE(Elution!N12:N14)</f>
        <v>4155.55555555556</v>
      </c>
      <c r="E6" s="0" t="n">
        <f aca="false">AVERAGE(Ultrafiltration!N12:N14)</f>
        <v>953.333333333333</v>
      </c>
      <c r="F6" s="0" t="n">
        <f aca="false">AVERAGE('Direct Extraction'!N12:N14)</f>
        <v>40333.3333333333</v>
      </c>
      <c r="H6" s="6" t="s">
        <v>52</v>
      </c>
      <c r="I6" s="0" t="n">
        <f aca="false">_xlfn.STDEV.P('HA Filtration'!J25:J26)</f>
        <v>0</v>
      </c>
      <c r="J6" s="0" t="n">
        <f aca="false">_xlfn.STDEV.P(Elution!N12:N14)</f>
        <v>2953.63346021201</v>
      </c>
      <c r="K6" s="0" t="n">
        <f aca="false">_xlfn.STDEV.P(Ultrafiltration!N12:N14)</f>
        <v>245.20105129374</v>
      </c>
      <c r="L6" s="0" t="n">
        <f aca="false">_xlfn.STDEV.P('Direct Extraction'!N12:N14)</f>
        <v>10794.3743921785</v>
      </c>
      <c r="N6" s="6" t="s">
        <v>52</v>
      </c>
      <c r="O6" s="0" t="n">
        <v>2</v>
      </c>
      <c r="P6" s="0" t="n">
        <v>1</v>
      </c>
      <c r="Q6" s="0" t="n">
        <v>0</v>
      </c>
      <c r="R6" s="0" t="n">
        <v>0</v>
      </c>
    </row>
    <row r="7" customFormat="false" ht="27" hidden="false" customHeight="false" outlineLevel="0" collapsed="false">
      <c r="B7" s="6" t="s">
        <v>58</v>
      </c>
      <c r="C7" s="0" t="n">
        <f aca="false">AVERAGE('HA Filtration'!J27:J28)</f>
        <v>18373.1428571429</v>
      </c>
      <c r="D7" s="0" t="n">
        <f aca="false">AVERAGE(Elution!N15:N17)</f>
        <v>0</v>
      </c>
      <c r="E7" s="0" t="n">
        <f aca="false">AVERAGE(Ultrafiltration!N15:N17)</f>
        <v>513.333333333333</v>
      </c>
      <c r="F7" s="0" t="n">
        <f aca="false">AVERAGE('Direct Extraction'!N15:N17)</f>
        <v>0</v>
      </c>
      <c r="H7" s="6" t="s">
        <v>58</v>
      </c>
      <c r="I7" s="0" t="n">
        <f aca="false">_xlfn.STDEV.P('HA Filtration'!J27:J28)</f>
        <v>6279.42857142857</v>
      </c>
      <c r="J7" s="0" t="n">
        <f aca="false">_xlfn.STDEV.P(Elution!N15:N17)</f>
        <v>0</v>
      </c>
      <c r="K7" s="0" t="n">
        <f aca="false">_xlfn.STDEV.P(Ultrafiltration!N15:N17)</f>
        <v>37.3928097663471</v>
      </c>
      <c r="L7" s="0" t="n">
        <f aca="false">_xlfn.STDEV.P('Direct Extraction'!N15:N17)</f>
        <v>0</v>
      </c>
      <c r="N7" s="6" t="s">
        <v>58</v>
      </c>
      <c r="O7" s="0" t="n">
        <v>0</v>
      </c>
      <c r="P7" s="0" t="n">
        <v>3</v>
      </c>
      <c r="Q7" s="0" t="n">
        <v>0</v>
      </c>
      <c r="R7" s="0" t="n">
        <v>3</v>
      </c>
    </row>
    <row r="8" customFormat="false" ht="27" hidden="false" customHeight="false" outlineLevel="0" collapsed="false">
      <c r="B8" s="6" t="s">
        <v>64</v>
      </c>
      <c r="C8" s="0" t="n">
        <f aca="false">AVERAGE('HA Filtration'!J29:J30)</f>
        <v>5349.14285714286</v>
      </c>
      <c r="D8" s="0" t="n">
        <f aca="false">AVERAGE(Elution!N18:N20)</f>
        <v>4155.55555555556</v>
      </c>
      <c r="E8" s="0" t="n">
        <f aca="false">AVERAGE(Ultrafiltration!N18:N20)</f>
        <v>15693.3333333333</v>
      </c>
      <c r="F8" s="0" t="n">
        <f aca="false">AVERAGE('Direct Extraction'!N18:N20)</f>
        <v>134444.444444444</v>
      </c>
      <c r="H8" s="6" t="s">
        <v>64</v>
      </c>
      <c r="I8" s="0" t="n">
        <f aca="false">_xlfn.STDEV.P('HA Filtration'!J29:J30)</f>
        <v>4418.85714285714</v>
      </c>
      <c r="J8" s="0" t="n">
        <f aca="false">_xlfn.STDEV.P(Elution!N18:N20)</f>
        <v>2953.63346021201</v>
      </c>
      <c r="K8" s="0" t="n">
        <f aca="false">_xlfn.STDEV.P(Ultrafiltration!N18:N20)</f>
        <v>3870.72201131635</v>
      </c>
      <c r="L8" s="0" t="n">
        <f aca="false">_xlfn.STDEV.P('Direct Extraction'!N18:N20)</f>
        <v>47556.8535648402</v>
      </c>
      <c r="N8" s="6" t="s">
        <v>64</v>
      </c>
      <c r="O8" s="0" t="n">
        <v>0</v>
      </c>
      <c r="P8" s="0" t="n">
        <v>1</v>
      </c>
      <c r="Q8" s="0" t="n">
        <v>0</v>
      </c>
      <c r="R8" s="0" t="n">
        <v>0</v>
      </c>
    </row>
    <row r="9" customFormat="false" ht="15.75" hidden="false" customHeight="false" outlineLevel="0" collapsed="false">
      <c r="B9" s="6" t="s">
        <v>70</v>
      </c>
      <c r="C9" s="0" t="n">
        <f aca="false">AVERAGE('HA Filtration'!J31:J32)</f>
        <v>23257.1428571429</v>
      </c>
      <c r="D9" s="0" t="n">
        <f aca="false">AVERAGE(Elution!N21:N23)</f>
        <v>27622.2222222222</v>
      </c>
      <c r="H9" s="6" t="s">
        <v>70</v>
      </c>
      <c r="I9" s="0" t="n">
        <f aca="false">_xlfn.STDEV.P('HA Filtration'!J31:J32)</f>
        <v>4186.28571428572</v>
      </c>
      <c r="J9" s="0" t="n">
        <f aca="false">_xlfn.STDEV.P(Elution!N21:N23)</f>
        <v>16203.5508987504</v>
      </c>
      <c r="N9" s="6" t="s">
        <v>70</v>
      </c>
      <c r="O9" s="0" t="n">
        <v>0</v>
      </c>
      <c r="P9" s="0" t="n">
        <v>0</v>
      </c>
      <c r="Q9" s="0" t="s">
        <v>268</v>
      </c>
      <c r="R9" s="0" t="s">
        <v>268</v>
      </c>
    </row>
    <row r="10" customFormat="false" ht="15.75" hidden="false" customHeight="false" outlineLevel="0" collapsed="false">
      <c r="B10" s="6" t="s">
        <v>76</v>
      </c>
      <c r="C10" s="0" t="n">
        <f aca="false">AVERAGE('HA Filtration'!J33:J34)</f>
        <v>8140</v>
      </c>
      <c r="D10" s="0" t="n">
        <f aca="false">AVERAGE(Elution!N24:N26)</f>
        <v>7577.77777777778</v>
      </c>
      <c r="E10" s="0" t="n">
        <f aca="false">AVERAGE(Ultrafiltration!N21:N23)</f>
        <v>4546.66666666667</v>
      </c>
      <c r="F10" s="0" t="n">
        <f aca="false">AVERAGE('Direct Extraction'!N21:N23)</f>
        <v>58666.6666666667</v>
      </c>
      <c r="H10" s="6" t="s">
        <v>76</v>
      </c>
      <c r="I10" s="0" t="n">
        <f aca="false">_xlfn.STDEV.P('HA Filtration'!J33:J34)</f>
        <v>232.571428571429</v>
      </c>
      <c r="J10" s="0" t="n">
        <f aca="false">_xlfn.STDEV.P(Elution!N24:N26)</f>
        <v>6991.28204919227</v>
      </c>
      <c r="K10" s="0" t="n">
        <f aca="false">_xlfn.STDEV.P(Ultrafiltration!N21:N23)</f>
        <v>1869.64048831735</v>
      </c>
      <c r="L10" s="0" t="n">
        <f aca="false">_xlfn.STDEV.P('Direct Extraction'!N21:N23)</f>
        <v>23950.56637388</v>
      </c>
      <c r="N10" s="6" t="s">
        <v>76</v>
      </c>
      <c r="O10" s="0" t="n">
        <v>0</v>
      </c>
      <c r="P10" s="0" t="n">
        <v>1</v>
      </c>
      <c r="Q10" s="0" t="n">
        <v>0</v>
      </c>
      <c r="R10" s="0" t="n">
        <v>0</v>
      </c>
    </row>
    <row r="11" customFormat="false" ht="15.75" hidden="false" customHeight="false" outlineLevel="0" collapsed="false">
      <c r="B11" s="6" t="s">
        <v>202</v>
      </c>
      <c r="E11" s="0" t="n">
        <f aca="false">AVERAGE(Ultrafiltration!N24:N26)</f>
        <v>66</v>
      </c>
      <c r="F11" s="0" t="n">
        <f aca="false">AVERAGE('Direct Extraction'!N24:N26)</f>
        <v>0</v>
      </c>
      <c r="H11" s="6" t="s">
        <v>202</v>
      </c>
      <c r="K11" s="0" t="n">
        <f aca="false">_xlfn.STDEV.P(Ultrafiltration!N24:N26)</f>
        <v>93.3380951166243</v>
      </c>
      <c r="L11" s="0" t="n">
        <f aca="false">_xlfn.STDEV.P('Direct Extraction'!N24:N26)</f>
        <v>0</v>
      </c>
      <c r="N11" s="6" t="s">
        <v>202</v>
      </c>
      <c r="Q11" s="0" t="n">
        <v>2</v>
      </c>
      <c r="R11" s="0" t="n">
        <v>3</v>
      </c>
    </row>
    <row r="12" customFormat="false" ht="15" hidden="false" customHeight="false" outlineLevel="0" collapsed="false">
      <c r="N12" s="16" t="s">
        <v>253</v>
      </c>
      <c r="O12" s="0" t="n">
        <f aca="false">SUM(O3:O10)</f>
        <v>2</v>
      </c>
      <c r="P12" s="0" t="n">
        <f aca="false">SUM(P3:P10)</f>
        <v>7</v>
      </c>
      <c r="Q12" s="0" t="n">
        <f aca="false">SUM(Q3:Q10)</f>
        <v>0</v>
      </c>
      <c r="R12" s="0" t="n">
        <f aca="false">SUM(R3:R10)</f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7" activeCellId="0" sqref="M47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true" hidden="false" outlineLevel="0" max="3" min="3" style="0" width="15.88"/>
    <col collapsed="false" customWidth="true" hidden="false" outlineLevel="0" max="4" min="4" style="0" width="22.14"/>
    <col collapsed="false" customWidth="true" hidden="false" outlineLevel="0" max="5" min="5" style="0" width="18.29"/>
    <col collapsed="false" customWidth="true" hidden="false" outlineLevel="0" max="6" min="6" style="0" width="24"/>
    <col collapsed="false" customWidth="true" hidden="false" outlineLevel="0" max="1025" min="7" style="0" width="8.54"/>
  </cols>
  <sheetData>
    <row r="1" customFormat="false" ht="15" hidden="false" customHeight="false" outlineLevel="0" collapsed="false">
      <c r="B1" s="0" t="s">
        <v>265</v>
      </c>
      <c r="H1" s="0" t="s">
        <v>266</v>
      </c>
      <c r="N1" s="0" t="s">
        <v>267</v>
      </c>
    </row>
    <row r="2" customFormat="false" ht="15.75" hidden="false" customHeight="false" outlineLevel="0" collapsed="false">
      <c r="C2" s="0" t="s">
        <v>13</v>
      </c>
      <c r="D2" s="0" t="s">
        <v>258</v>
      </c>
      <c r="E2" s="0" t="s">
        <v>261</v>
      </c>
      <c r="F2" s="0" t="s">
        <v>264</v>
      </c>
      <c r="I2" s="0" t="s">
        <v>13</v>
      </c>
      <c r="J2" s="0" t="s">
        <v>258</v>
      </c>
      <c r="K2" s="0" t="s">
        <v>261</v>
      </c>
      <c r="L2" s="0" t="s">
        <v>264</v>
      </c>
      <c r="O2" s="0" t="s">
        <v>13</v>
      </c>
      <c r="P2" s="0" t="s">
        <v>258</v>
      </c>
      <c r="Q2" s="0" t="s">
        <v>261</v>
      </c>
      <c r="R2" s="0" t="s">
        <v>264</v>
      </c>
    </row>
    <row r="3" customFormat="false" ht="27" hidden="false" customHeight="false" outlineLevel="0" collapsed="false">
      <c r="B3" s="6" t="s">
        <v>33</v>
      </c>
      <c r="C3" s="0" t="n">
        <f aca="false">AVERAGE('HA Filtration'!J35:J36)</f>
        <v>19768.5714285714</v>
      </c>
      <c r="D3" s="0" t="n">
        <f aca="false">AVERAGE(Elution!N31:N33)</f>
        <v>2200</v>
      </c>
      <c r="E3" s="0" t="n">
        <f aca="false">AVERAGE(Ultrafiltration!N31:N33)</f>
        <v>784.666666666667</v>
      </c>
      <c r="F3" s="0" t="n">
        <f aca="false">AVERAGE('Direct Extraction'!N31:N33)</f>
        <v>9777.77777777778</v>
      </c>
      <c r="H3" s="6" t="s">
        <v>33</v>
      </c>
      <c r="I3" s="0" t="n">
        <f aca="false">_xlfn.STDEV.P('HA Filtration'!J35:J36)</f>
        <v>2093.14285714286</v>
      </c>
      <c r="J3" s="0" t="n">
        <f aca="false">_xlfn.STDEV.P(Elution!N31:N33)</f>
        <v>3111.26983722081</v>
      </c>
      <c r="K3" s="0" t="n">
        <f aca="false">_xlfn.STDEV.P(Ultrafiltration!N31:N33)</f>
        <v>494.007647264246</v>
      </c>
      <c r="L3" s="0" t="n">
        <f aca="false">_xlfn.STDEV.P('Direct Extraction'!N31:N33)</f>
        <v>13827.8659432036</v>
      </c>
      <c r="N3" s="6" t="s">
        <v>33</v>
      </c>
      <c r="O3" s="0" t="n">
        <v>0</v>
      </c>
      <c r="P3" s="0" t="n">
        <v>2</v>
      </c>
      <c r="Q3" s="0" t="n">
        <v>0</v>
      </c>
      <c r="R3" s="0" t="n">
        <v>2</v>
      </c>
    </row>
    <row r="4" customFormat="false" ht="27" hidden="false" customHeight="false" outlineLevel="0" collapsed="false">
      <c r="B4" s="6" t="s">
        <v>40</v>
      </c>
      <c r="C4" s="0" t="n">
        <f aca="false">AVERAGE('HA Filtration'!J37:J38)</f>
        <v>17210.2857142857</v>
      </c>
      <c r="D4" s="0" t="n">
        <f aca="false">AVERAGE(Elution!N34:N36)</f>
        <v>45711.1111111111</v>
      </c>
      <c r="E4" s="0" t="n">
        <f aca="false">AVERAGE(Ultrafiltration!N34:N36)</f>
        <v>8580</v>
      </c>
      <c r="F4" s="0" t="n">
        <f aca="false">AVERAGE('Direct Extraction'!N34:N36)</f>
        <v>83111.1111111111</v>
      </c>
      <c r="H4" s="6" t="s">
        <v>40</v>
      </c>
      <c r="I4" s="0" t="n">
        <f aca="false">_xlfn.STDEV.P('HA Filtration'!J37:J38)</f>
        <v>3721.14285714286</v>
      </c>
      <c r="J4" s="0" t="n">
        <f aca="false">_xlfn.STDEV.P(Elution!N34:N36)</f>
        <v>29310.9173609972</v>
      </c>
      <c r="K4" s="0" t="n">
        <f aca="false">_xlfn.STDEV.P(Ultrafiltration!N34:N36)</f>
        <v>5762.15237563187</v>
      </c>
      <c r="L4" s="0" t="n">
        <f aca="false">_xlfn.STDEV.P('Direct Extraction'!N34:N36)</f>
        <v>73962.1190997689</v>
      </c>
      <c r="N4" s="6" t="s">
        <v>40</v>
      </c>
      <c r="O4" s="0" t="n">
        <v>0</v>
      </c>
      <c r="P4" s="0" t="n">
        <v>0</v>
      </c>
      <c r="Q4" s="0" t="n">
        <v>0</v>
      </c>
      <c r="R4" s="0" t="n">
        <v>1</v>
      </c>
    </row>
    <row r="5" customFormat="false" ht="27" hidden="false" customHeight="false" outlineLevel="0" collapsed="false">
      <c r="B5" s="6" t="s">
        <v>46</v>
      </c>
      <c r="C5" s="0" t="n">
        <f aca="false">AVERAGE('HA Filtration'!J39:J40)</f>
        <v>52096</v>
      </c>
      <c r="D5" s="0" t="n">
        <f aca="false">AVERAGE(Elution!N37:N39)</f>
        <v>85800</v>
      </c>
      <c r="E5" s="0" t="n">
        <f aca="false">AVERAGE(Ultrafiltration!N37:N39)</f>
        <v>6820</v>
      </c>
      <c r="F5" s="0" t="n">
        <f aca="false">AVERAGE('Direct Extraction'!N37:N39)</f>
        <v>29333.3333333333</v>
      </c>
      <c r="H5" s="6" t="s">
        <v>46</v>
      </c>
      <c r="I5" s="0" t="n">
        <f aca="false">_xlfn.STDEV.P('HA Filtration'!J39:J40)</f>
        <v>2790.85714285715</v>
      </c>
      <c r="J5" s="0" t="n">
        <f aca="false">_xlfn.STDEV.P(Elution!N37:N39)</f>
        <v>34223.9682094289</v>
      </c>
      <c r="K5" s="0" t="n">
        <f aca="false">_xlfn.STDEV.P(Ultrafiltration!N37:N39)</f>
        <v>2590.64985412283</v>
      </c>
      <c r="L5" s="0" t="n">
        <f aca="false">_xlfn.STDEV.P('Direct Extraction'!N37:N39)</f>
        <v>25579.2161001133</v>
      </c>
      <c r="N5" s="6" t="s">
        <v>46</v>
      </c>
      <c r="O5" s="0" t="n">
        <v>0</v>
      </c>
      <c r="P5" s="0" t="n">
        <v>0</v>
      </c>
      <c r="Q5" s="0" t="n">
        <v>0</v>
      </c>
      <c r="R5" s="0" t="n">
        <v>1</v>
      </c>
    </row>
    <row r="6" customFormat="false" ht="27" hidden="false" customHeight="false" outlineLevel="0" collapsed="false">
      <c r="B6" s="6" t="s">
        <v>52</v>
      </c>
      <c r="C6" s="0" t="n">
        <f aca="false">AVERAGE('HA Filtration'!J41:J42)</f>
        <v>604.685714285714</v>
      </c>
      <c r="D6" s="0" t="n">
        <f aca="false">AVERAGE(Elution!N40:N42)</f>
        <v>4155.55555555556</v>
      </c>
      <c r="E6" s="0" t="n">
        <f aca="false">AVERAGE(Ultrafiltration!N40:N42)</f>
        <v>762.666666666667</v>
      </c>
      <c r="F6" s="0" t="n">
        <f aca="false">AVERAGE('Direct Extraction'!N40:N42)</f>
        <v>83111.1111111111</v>
      </c>
      <c r="H6" s="6" t="s">
        <v>52</v>
      </c>
      <c r="I6" s="0" t="n">
        <f aca="false">_xlfn.STDEV.P('HA Filtration'!J41:J42)</f>
        <v>232.571428571429</v>
      </c>
      <c r="J6" s="0" t="n">
        <f aca="false">_xlfn.STDEV.P(Elution!N40:N42)</f>
        <v>5876.84302586153</v>
      </c>
      <c r="K6" s="0" t="n">
        <f aca="false">_xlfn.STDEV.P(Ultrafiltration!N40:N42)</f>
        <v>239.206094311068</v>
      </c>
      <c r="L6" s="0" t="n">
        <f aca="false">_xlfn.STDEV.P('Direct Extraction'!N40:N42)</f>
        <v>7534.28378140652</v>
      </c>
      <c r="N6" s="6" t="s">
        <v>52</v>
      </c>
      <c r="O6" s="0" t="n">
        <v>0</v>
      </c>
      <c r="P6" s="0" t="n">
        <v>2</v>
      </c>
      <c r="Q6" s="0" t="n">
        <v>0</v>
      </c>
      <c r="R6" s="0" t="n">
        <v>0</v>
      </c>
    </row>
    <row r="7" customFormat="false" ht="27" hidden="false" customHeight="false" outlineLevel="0" collapsed="false">
      <c r="B7" s="6" t="s">
        <v>58</v>
      </c>
      <c r="C7" s="0" t="n">
        <f aca="false">AVERAGE('HA Filtration'!J43:J44)</f>
        <v>20001.1428571429</v>
      </c>
      <c r="D7" s="0" t="n">
        <f aca="false">AVERAGE(Elution!N43:N45)</f>
        <v>1955.55555555556</v>
      </c>
      <c r="E7" s="0" t="n">
        <f aca="false">AVERAGE(Ultrafiltration!N43:N45)</f>
        <v>454.666666666667</v>
      </c>
      <c r="F7" s="0" t="n">
        <f aca="false">AVERAGE('Direct Extraction'!N43:N45)</f>
        <v>23222.2222222222</v>
      </c>
      <c r="H7" s="6" t="s">
        <v>58</v>
      </c>
      <c r="I7" s="0" t="n">
        <f aca="false">_xlfn.STDEV.P('HA Filtration'!J43:J44)</f>
        <v>4651.42857142857</v>
      </c>
      <c r="J7" s="0" t="n">
        <f aca="false">_xlfn.STDEV.P(Elution!N43:N45)</f>
        <v>2765.57318864072</v>
      </c>
      <c r="K7" s="0" t="n">
        <f aca="false">_xlfn.STDEV.P(Ultrafiltration!N43:N45)</f>
        <v>63.0837186249792</v>
      </c>
      <c r="L7" s="0" t="n">
        <f aca="false">_xlfn.STDEV.P('Direct Extraction'!N43:N45)</f>
        <v>32841.1816151085</v>
      </c>
      <c r="N7" s="6" t="s">
        <v>58</v>
      </c>
      <c r="O7" s="0" t="n">
        <v>0</v>
      </c>
      <c r="P7" s="0" t="n">
        <v>2</v>
      </c>
      <c r="Q7" s="0" t="n">
        <v>0</v>
      </c>
      <c r="R7" s="0" t="n">
        <v>2</v>
      </c>
    </row>
    <row r="8" customFormat="false" ht="27" hidden="false" customHeight="false" outlineLevel="0" collapsed="false">
      <c r="B8" s="6" t="s">
        <v>64</v>
      </c>
      <c r="C8" s="0" t="n">
        <f aca="false">AVERAGE('HA Filtration'!J45:J46)</f>
        <v>7674.85714285714</v>
      </c>
      <c r="D8" s="0" t="n">
        <f aca="false">AVERAGE(Elution!N46:N48)</f>
        <v>16866.6666666667</v>
      </c>
      <c r="E8" s="0" t="n">
        <f aca="false">AVERAGE(Ultrafiltration!N46:N48)</f>
        <v>14300</v>
      </c>
      <c r="F8" s="0" t="n">
        <f aca="false">AVERAGE('Direct Extraction'!N46:N48)</f>
        <v>92888.8888888889</v>
      </c>
      <c r="H8" s="6" t="s">
        <v>64</v>
      </c>
      <c r="I8" s="0" t="n">
        <f aca="false">_xlfn.STDEV.P('HA Filtration'!J45:J46)</f>
        <v>6744.57142857143</v>
      </c>
      <c r="J8" s="0" t="n">
        <f aca="false">_xlfn.STDEV.P(Elution!N46:N48)</f>
        <v>19849.7317828693</v>
      </c>
      <c r="K8" s="0" t="n">
        <f aca="false">_xlfn.STDEV.P(Ultrafiltration!N46:N48)</f>
        <v>4185.7854698969</v>
      </c>
      <c r="L8" s="0" t="n">
        <f aca="false">_xlfn.STDEV.P('Direct Extraction'!N46:N48)</f>
        <v>35465.5109808924</v>
      </c>
      <c r="N8" s="6" t="s">
        <v>64</v>
      </c>
      <c r="O8" s="0" t="n">
        <v>0</v>
      </c>
      <c r="P8" s="0" t="n">
        <v>1</v>
      </c>
      <c r="Q8" s="0" t="n">
        <v>0</v>
      </c>
      <c r="R8" s="0" t="n">
        <v>0</v>
      </c>
    </row>
    <row r="9" customFormat="false" ht="15.75" hidden="false" customHeight="false" outlineLevel="0" collapsed="false">
      <c r="B9" s="6" t="s">
        <v>70</v>
      </c>
      <c r="C9" s="0" t="n">
        <f aca="false">AVERAGE('HA Filtration'!J47:J48)</f>
        <v>17675.4285714286</v>
      </c>
      <c r="D9" s="0" t="n">
        <f aca="false">AVERAGE(Elution!N49:N51)</f>
        <v>35688.8888888889</v>
      </c>
      <c r="H9" s="6" t="s">
        <v>70</v>
      </c>
      <c r="I9" s="0" t="n">
        <f aca="false">_xlfn.STDEV.P('HA Filtration'!J47:J48)</f>
        <v>2790.85714285714</v>
      </c>
      <c r="J9" s="0" t="n">
        <f aca="false">_xlfn.STDEV.P(Elution!N49:N51)</f>
        <v>37033.1316459488</v>
      </c>
      <c r="N9" s="6" t="s">
        <v>70</v>
      </c>
      <c r="O9" s="0" t="n">
        <v>0</v>
      </c>
      <c r="P9" s="0" t="n">
        <v>0</v>
      </c>
      <c r="Q9" s="0" t="s">
        <v>268</v>
      </c>
      <c r="R9" s="0" t="s">
        <v>268</v>
      </c>
    </row>
    <row r="10" customFormat="false" ht="15.75" hidden="false" customHeight="false" outlineLevel="0" collapsed="false">
      <c r="B10" s="6" t="s">
        <v>76</v>
      </c>
      <c r="C10" s="0" t="n">
        <f aca="false">AVERAGE('HA Filtration'!J49:J50)</f>
        <v>11163.4285714286</v>
      </c>
      <c r="D10" s="0" t="n">
        <f aca="false">AVERAGE(Elution!N52:N54)</f>
        <v>7822.22222222222</v>
      </c>
      <c r="E10" s="0" t="n">
        <f aca="false">AVERAGE(Ultrafiltration!N49:N51)</f>
        <v>4033.33333333333</v>
      </c>
      <c r="F10" s="0" t="n">
        <f aca="false">AVERAGE('Direct Extraction'!N49:N51)</f>
        <v>88000</v>
      </c>
      <c r="H10" s="6" t="s">
        <v>76</v>
      </c>
      <c r="I10" s="0" t="n">
        <f aca="false">_xlfn.STDEV.P('HA Filtration'!J49:J50)</f>
        <v>930.285714285715</v>
      </c>
      <c r="J10" s="0" t="n">
        <f aca="false">_xlfn.STDEV.P(Elution!N52:N54)</f>
        <v>5563.46104196229</v>
      </c>
      <c r="K10" s="0" t="n">
        <f aca="false">_xlfn.STDEV.P(Ultrafiltration!N49:N51)</f>
        <v>829.671956592215</v>
      </c>
      <c r="L10" s="0" t="n">
        <f aca="false">_xlfn.STDEV.P('Direct Extraction'!N49:N51)</f>
        <v>82967.1956592216</v>
      </c>
      <c r="N10" s="6" t="s">
        <v>76</v>
      </c>
      <c r="O10" s="0" t="n">
        <v>0</v>
      </c>
      <c r="P10" s="0" t="n">
        <v>1</v>
      </c>
      <c r="Q10" s="0" t="n">
        <v>0</v>
      </c>
      <c r="R10" s="0" t="n">
        <v>0</v>
      </c>
    </row>
    <row r="11" customFormat="false" ht="15.75" hidden="false" customHeight="false" outlineLevel="0" collapsed="false">
      <c r="B11" s="6" t="s">
        <v>202</v>
      </c>
      <c r="E11" s="0" t="n">
        <f aca="false">AVERAGE(Ultrafiltration!N52:N54)</f>
        <v>66</v>
      </c>
      <c r="F11" s="0" t="n">
        <f aca="false">AVERAGE('Direct Extraction'!N52:N54)</f>
        <v>11000</v>
      </c>
      <c r="H11" s="6" t="s">
        <v>202</v>
      </c>
      <c r="K11" s="0" t="n">
        <f aca="false">_xlfn.STDEV.P(Ultrafiltration!N52:N54)</f>
        <v>93.3380951166243</v>
      </c>
      <c r="L11" s="0" t="n">
        <f aca="false">_xlfn.STDEV.P('Direct Extraction'!N52:N54)</f>
        <v>15556.349186104</v>
      </c>
      <c r="N11" s="6" t="s">
        <v>202</v>
      </c>
      <c r="Q11" s="0" t="n">
        <v>2</v>
      </c>
      <c r="R11" s="0" t="n">
        <v>2</v>
      </c>
    </row>
    <row r="12" customFormat="false" ht="15" hidden="false" customHeight="false" outlineLevel="0" collapsed="false">
      <c r="N12" s="16" t="s">
        <v>253</v>
      </c>
      <c r="O12" s="0" t="n">
        <f aca="false">SUM(O3:O10)</f>
        <v>0</v>
      </c>
      <c r="P12" s="0" t="n">
        <f aca="false">SUM(P3:P10)</f>
        <v>8</v>
      </c>
      <c r="Q12" s="0" t="n">
        <f aca="false">SUM(Q3:Q10)</f>
        <v>0</v>
      </c>
      <c r="R12" s="0" t="n">
        <f aca="false">SUM(R3:R10)</f>
        <v>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8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K14" activeCellId="0" sqref="K14"/>
    </sheetView>
  </sheetViews>
  <sheetFormatPr defaultRowHeight="15" zeroHeight="false" outlineLevelRow="0" outlineLevelCol="0"/>
  <cols>
    <col collapsed="false" customWidth="true" hidden="false" outlineLevel="0" max="10" min="1" style="0" width="8.54"/>
    <col collapsed="false" customWidth="true" hidden="false" outlineLevel="0" max="11" min="11" style="0" width="11.3"/>
    <col collapsed="false" customWidth="true" hidden="false" outlineLevel="0" max="12" min="12" style="0" width="9.29"/>
    <col collapsed="false" customWidth="true" hidden="false" outlineLevel="0" max="13" min="13" style="0" width="12.14"/>
    <col collapsed="false" customWidth="true" hidden="false" outlineLevel="0" max="14" min="14" style="0" width="13.29"/>
    <col collapsed="false" customWidth="true" hidden="false" outlineLevel="0" max="15" min="15" style="0" width="10.85"/>
    <col collapsed="false" customWidth="true" hidden="false" outlineLevel="0" max="1025" min="16" style="0" width="8.54"/>
  </cols>
  <sheetData>
    <row r="1" customFormat="false" ht="39.75" hidden="false" customHeight="false" outlineLevel="0" collapsed="false">
      <c r="A1" s="5" t="s">
        <v>269</v>
      </c>
      <c r="B1" s="5" t="s">
        <v>270</v>
      </c>
      <c r="C1" s="5" t="s">
        <v>18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K1" s="0" t="s">
        <v>276</v>
      </c>
    </row>
    <row r="2" customFormat="false" ht="39.75" hidden="false" customHeight="false" outlineLevel="0" collapsed="false">
      <c r="A2" s="6" t="s">
        <v>277</v>
      </c>
      <c r="B2" s="8" t="n">
        <v>30.32712555</v>
      </c>
      <c r="C2" s="6" t="s">
        <v>35</v>
      </c>
      <c r="D2" s="6" t="s">
        <v>278</v>
      </c>
      <c r="E2" s="6" t="s">
        <v>279</v>
      </c>
      <c r="F2" s="6" t="s">
        <v>280</v>
      </c>
      <c r="G2" s="6" t="n">
        <v>1</v>
      </c>
      <c r="H2" s="8" t="n">
        <v>3.891021772</v>
      </c>
      <c r="L2" s="19" t="s">
        <v>13</v>
      </c>
      <c r="M2" s="0" t="s">
        <v>258</v>
      </c>
      <c r="N2" s="19" t="s">
        <v>261</v>
      </c>
      <c r="O2" s="19" t="s">
        <v>264</v>
      </c>
      <c r="Q2" s="19" t="s">
        <v>281</v>
      </c>
      <c r="R2" s="0" t="n">
        <f aca="false">'Concentration Factors'!$D$14</f>
        <v>472.972972972973</v>
      </c>
      <c r="S2" s="0" t="n">
        <f aca="false">'Concentration Factors'!$D$23</f>
        <v>30</v>
      </c>
      <c r="T2" s="0" t="n">
        <f aca="false">'Concentration Factors'!$D$32</f>
        <v>1000</v>
      </c>
      <c r="U2" s="0" t="n">
        <f aca="false">'Concentration Factors'!$D$39</f>
        <v>6</v>
      </c>
      <c r="AG2" s="6" t="s">
        <v>282</v>
      </c>
      <c r="AH2" s="6"/>
      <c r="AI2" s="6" t="s">
        <v>35</v>
      </c>
      <c r="AJ2" s="6" t="s">
        <v>283</v>
      </c>
      <c r="AK2" s="6" t="n">
        <v>0</v>
      </c>
      <c r="AL2" s="6" t="n">
        <v>0.282</v>
      </c>
      <c r="AM2" s="6" t="n">
        <v>282</v>
      </c>
      <c r="AN2" s="8" t="n">
        <v>0</v>
      </c>
    </row>
    <row r="3" customFormat="false" ht="15.75" hidden="false" customHeight="false" outlineLevel="0" collapsed="false">
      <c r="A3" s="6" t="s">
        <v>284</v>
      </c>
      <c r="B3" s="8" t="n">
        <v>31.15674973</v>
      </c>
      <c r="C3" s="6" t="s">
        <v>35</v>
      </c>
      <c r="D3" s="6" t="s">
        <v>278</v>
      </c>
      <c r="E3" s="6" t="s">
        <v>279</v>
      </c>
      <c r="F3" s="6" t="s">
        <v>285</v>
      </c>
      <c r="G3" s="6" t="n">
        <v>2</v>
      </c>
      <c r="H3" s="8" t="n">
        <v>2.137929532</v>
      </c>
      <c r="K3" s="6" t="s">
        <v>33</v>
      </c>
      <c r="L3" s="0" t="n">
        <f aca="false">AVERAGE(I71:I72)</f>
        <v>863.8632748</v>
      </c>
      <c r="M3" s="0" t="n">
        <f aca="false">AVERAGE(H23:H25)</f>
        <v>14.9744618566667</v>
      </c>
      <c r="N3" s="0" t="n">
        <f aca="false">AVERAGE(H47:H49)</f>
        <v>57.0418837733333</v>
      </c>
      <c r="O3" s="0" t="n">
        <f aca="false">AVERAGE(H2:H4)</f>
        <v>3.322956931</v>
      </c>
      <c r="AG3" s="6" t="s">
        <v>286</v>
      </c>
      <c r="AH3" s="6"/>
      <c r="AI3" s="6" t="s">
        <v>35</v>
      </c>
      <c r="AJ3" s="6" t="s">
        <v>283</v>
      </c>
      <c r="AK3" s="6" t="n">
        <v>0</v>
      </c>
      <c r="AL3" s="6" t="n">
        <v>0.282</v>
      </c>
      <c r="AM3" s="6" t="n">
        <v>282</v>
      </c>
      <c r="AN3" s="8" t="n">
        <v>0</v>
      </c>
    </row>
    <row r="4" customFormat="false" ht="27" hidden="false" customHeight="false" outlineLevel="0" collapsed="false">
      <c r="A4" s="6" t="s">
        <v>287</v>
      </c>
      <c r="B4" s="8" t="n">
        <v>30.30982399</v>
      </c>
      <c r="C4" s="6" t="s">
        <v>35</v>
      </c>
      <c r="D4" s="6" t="s">
        <v>278</v>
      </c>
      <c r="E4" s="6" t="s">
        <v>279</v>
      </c>
      <c r="F4" s="6" t="s">
        <v>288</v>
      </c>
      <c r="G4" s="6" t="n">
        <v>3</v>
      </c>
      <c r="H4" s="8" t="n">
        <v>3.939919489</v>
      </c>
      <c r="K4" s="6" t="s">
        <v>40</v>
      </c>
      <c r="L4" s="0" t="n">
        <f aca="false">AVERAGE(I73:I74)</f>
        <v>695.7464462</v>
      </c>
      <c r="M4" s="0" t="n">
        <f aca="false">AVERAGE(H26:H28)</f>
        <v>39.43944422</v>
      </c>
      <c r="N4" s="0" t="n">
        <f aca="false">AVERAGE(H50:H52)</f>
        <v>162.528611166667</v>
      </c>
      <c r="O4" s="0" t="n">
        <f aca="false">AVERAGE(H5:H7)</f>
        <v>4.01441022333333</v>
      </c>
      <c r="AG4" s="6" t="s">
        <v>289</v>
      </c>
      <c r="AH4" s="6"/>
      <c r="AI4" s="6" t="s">
        <v>35</v>
      </c>
      <c r="AJ4" s="6" t="s">
        <v>290</v>
      </c>
      <c r="AK4" s="6" t="n">
        <v>1</v>
      </c>
      <c r="AL4" s="6" t="n">
        <v>1</v>
      </c>
      <c r="AM4" s="6"/>
      <c r="AN4" s="8" t="n">
        <v>0</v>
      </c>
    </row>
    <row r="5" customFormat="false" ht="15.75" hidden="false" customHeight="false" outlineLevel="0" collapsed="false">
      <c r="A5" s="6" t="s">
        <v>291</v>
      </c>
      <c r="B5" s="8" t="n">
        <v>29.99591637</v>
      </c>
      <c r="C5" s="6" t="s">
        <v>35</v>
      </c>
      <c r="D5" s="6" t="s">
        <v>278</v>
      </c>
      <c r="E5" s="6" t="s">
        <v>292</v>
      </c>
      <c r="F5" s="6" t="s">
        <v>293</v>
      </c>
      <c r="G5" s="6" t="n">
        <v>1</v>
      </c>
      <c r="H5" s="8" t="n">
        <v>4.941866293</v>
      </c>
      <c r="K5" s="6" t="s">
        <v>46</v>
      </c>
      <c r="L5" s="0" t="n">
        <f aca="false">AVERAGE(I75:I76)</f>
        <v>624.50442955</v>
      </c>
      <c r="M5" s="0" t="n">
        <f aca="false">AVERAGE(H29:H31)</f>
        <v>45.6180690366667</v>
      </c>
      <c r="N5" s="0" t="n">
        <f aca="false">AVERAGE(H53:H55)</f>
        <v>249.669472666667</v>
      </c>
      <c r="O5" s="0" t="n">
        <f aca="false">AVERAGE(H8:H10)</f>
        <v>5.26871267233333</v>
      </c>
      <c r="AG5" s="6" t="s">
        <v>294</v>
      </c>
      <c r="AH5" s="8" t="n">
        <v>32.92828369</v>
      </c>
      <c r="AI5" s="6" t="s">
        <v>35</v>
      </c>
      <c r="AJ5" s="6" t="s">
        <v>283</v>
      </c>
      <c r="AK5" s="6" t="n">
        <v>2</v>
      </c>
      <c r="AL5" s="6" t="n">
        <v>2.82</v>
      </c>
      <c r="AM5" s="6" t="n">
        <v>82</v>
      </c>
      <c r="AN5" s="8" t="n">
        <v>0.5951872031</v>
      </c>
    </row>
    <row r="6" customFormat="false" ht="27" hidden="false" customHeight="false" outlineLevel="0" collapsed="false">
      <c r="A6" s="6" t="s">
        <v>295</v>
      </c>
      <c r="B6" s="8" t="n">
        <v>30.72404861</v>
      </c>
      <c r="C6" s="6" t="s">
        <v>35</v>
      </c>
      <c r="D6" s="6" t="s">
        <v>278</v>
      </c>
      <c r="E6" s="6" t="s">
        <v>292</v>
      </c>
      <c r="F6" s="6" t="s">
        <v>296</v>
      </c>
      <c r="G6" s="6" t="n">
        <v>2</v>
      </c>
      <c r="H6" s="8" t="n">
        <v>2.921705027</v>
      </c>
      <c r="K6" s="6" t="s">
        <v>52</v>
      </c>
      <c r="L6" s="0" t="n">
        <f aca="false">AVERAGE(I77:I78)</f>
        <v>424.6987718</v>
      </c>
      <c r="M6" s="0" t="n">
        <f aca="false">AVERAGE(H32:H34)</f>
        <v>23.50716183</v>
      </c>
      <c r="N6" s="0" t="n">
        <f aca="false">AVERAGE(H56:H58)</f>
        <v>135.5849266</v>
      </c>
      <c r="O6" s="0" t="n">
        <f aca="false">AVERAGE(H11:H13)</f>
        <v>5.80923050566667</v>
      </c>
      <c r="AG6" s="6" t="s">
        <v>297</v>
      </c>
      <c r="AH6" s="6"/>
      <c r="AI6" s="6" t="s">
        <v>35</v>
      </c>
      <c r="AJ6" s="6" t="s">
        <v>290</v>
      </c>
      <c r="AK6" s="6" t="n">
        <v>2</v>
      </c>
      <c r="AL6" s="6" t="n">
        <v>2</v>
      </c>
      <c r="AM6" s="6"/>
      <c r="AN6" s="8" t="n">
        <v>0</v>
      </c>
    </row>
    <row r="7" customFormat="false" ht="15.75" hidden="false" customHeight="false" outlineLevel="0" collapsed="false">
      <c r="A7" s="6" t="s">
        <v>298</v>
      </c>
      <c r="B7" s="8" t="n">
        <v>30.2279892</v>
      </c>
      <c r="C7" s="6" t="s">
        <v>35</v>
      </c>
      <c r="D7" s="6" t="s">
        <v>278</v>
      </c>
      <c r="E7" s="6" t="s">
        <v>292</v>
      </c>
      <c r="F7" s="6" t="s">
        <v>299</v>
      </c>
      <c r="G7" s="6" t="n">
        <v>3</v>
      </c>
      <c r="H7" s="8" t="n">
        <v>4.17965935</v>
      </c>
      <c r="K7" s="6" t="s">
        <v>58</v>
      </c>
      <c r="L7" s="0" t="n">
        <f aca="false">AVERAGE(I79:I80)</f>
        <v>422.35035465</v>
      </c>
      <c r="M7" s="0" t="n">
        <f aca="false">AVERAGE(H35:H37)</f>
        <v>35.90906246</v>
      </c>
      <c r="N7" s="0" t="n">
        <f aca="false">AVERAGE(H59:H61)</f>
        <v>160.916668566667</v>
      </c>
      <c r="O7" s="0" t="n">
        <f aca="false">AVERAGE(H14:H16)</f>
        <v>4.70804742066667</v>
      </c>
      <c r="AG7" s="6" t="s">
        <v>300</v>
      </c>
      <c r="AH7" s="8" t="n">
        <v>29.10282135</v>
      </c>
      <c r="AI7" s="6" t="s">
        <v>35</v>
      </c>
      <c r="AJ7" s="6" t="s">
        <v>283</v>
      </c>
      <c r="AK7" s="6" t="n">
        <v>28</v>
      </c>
      <c r="AL7" s="6" t="n">
        <v>28.2</v>
      </c>
      <c r="AM7" s="6" t="n">
        <v>2</v>
      </c>
      <c r="AN7" s="8" t="n">
        <v>9.41581855</v>
      </c>
    </row>
    <row r="8" customFormat="false" ht="27" hidden="false" customHeight="false" outlineLevel="0" collapsed="false">
      <c r="A8" s="6" t="s">
        <v>301</v>
      </c>
      <c r="B8" s="8" t="n">
        <v>29.64555359</v>
      </c>
      <c r="C8" s="6" t="s">
        <v>35</v>
      </c>
      <c r="D8" s="6" t="s">
        <v>278</v>
      </c>
      <c r="E8" s="6" t="s">
        <v>302</v>
      </c>
      <c r="F8" s="6" t="s">
        <v>303</v>
      </c>
      <c r="G8" s="6" t="n">
        <v>1</v>
      </c>
      <c r="H8" s="8" t="n">
        <v>6.363888805</v>
      </c>
      <c r="K8" s="6" t="s">
        <v>64</v>
      </c>
      <c r="L8" s="0" t="n">
        <f aca="false">AVERAGE(I81:I82)</f>
        <v>421.79939255</v>
      </c>
      <c r="M8" s="0" t="n">
        <f aca="false">AVERAGE(H38:H40)</f>
        <v>10.0530118133333</v>
      </c>
      <c r="N8" s="0" t="n">
        <f aca="false">AVERAGE(H62:H64)</f>
        <v>178.5861915</v>
      </c>
      <c r="O8" s="0" t="n">
        <f aca="false">AVERAGE(H17:H19)</f>
        <v>3.25832234566667</v>
      </c>
      <c r="AG8" s="6" t="s">
        <v>304</v>
      </c>
      <c r="AH8" s="8" t="n">
        <v>29.42197609</v>
      </c>
      <c r="AI8" s="6" t="s">
        <v>35</v>
      </c>
      <c r="AJ8" s="6" t="s">
        <v>283</v>
      </c>
      <c r="AK8" s="6" t="n">
        <v>28</v>
      </c>
      <c r="AL8" s="6" t="n">
        <v>28.2</v>
      </c>
      <c r="AM8" s="6" t="n">
        <v>2</v>
      </c>
      <c r="AN8" s="8" t="n">
        <v>7.478415194</v>
      </c>
    </row>
    <row r="9" customFormat="false" ht="15.75" hidden="false" customHeight="false" outlineLevel="0" collapsed="false">
      <c r="A9" s="6" t="s">
        <v>305</v>
      </c>
      <c r="B9" s="8" t="n">
        <v>30.92491531</v>
      </c>
      <c r="C9" s="6" t="s">
        <v>35</v>
      </c>
      <c r="D9" s="6" t="s">
        <v>278</v>
      </c>
      <c r="E9" s="6" t="s">
        <v>302</v>
      </c>
      <c r="F9" s="6" t="s">
        <v>306</v>
      </c>
      <c r="G9" s="6" t="n">
        <v>2</v>
      </c>
      <c r="H9" s="8" t="n">
        <v>2.52736956</v>
      </c>
      <c r="K9" s="6" t="s">
        <v>70</v>
      </c>
      <c r="L9" s="0" t="n">
        <f aca="false">AVERAGE(I83:I84)</f>
        <v>1042.0854778</v>
      </c>
      <c r="M9" s="0" t="n">
        <f aca="false">AVERAGE(H41:H43)</f>
        <v>28.2198670566667</v>
      </c>
      <c r="AG9" s="6" t="s">
        <v>307</v>
      </c>
      <c r="AH9" s="6"/>
      <c r="AI9" s="6" t="s">
        <v>35</v>
      </c>
      <c r="AJ9" s="6" t="s">
        <v>290</v>
      </c>
      <c r="AK9" s="6" t="n">
        <v>3</v>
      </c>
      <c r="AL9" s="6" t="n">
        <v>3</v>
      </c>
      <c r="AM9" s="6"/>
      <c r="AN9" s="8" t="n">
        <v>0</v>
      </c>
    </row>
    <row r="10" customFormat="false" ht="15.75" hidden="false" customHeight="false" outlineLevel="0" collapsed="false">
      <c r="A10" s="6" t="s">
        <v>308</v>
      </c>
      <c r="B10" s="8" t="n">
        <v>29.53051567</v>
      </c>
      <c r="C10" s="6" t="s">
        <v>35</v>
      </c>
      <c r="D10" s="6" t="s">
        <v>278</v>
      </c>
      <c r="E10" s="6" t="s">
        <v>302</v>
      </c>
      <c r="F10" s="6" t="s">
        <v>309</v>
      </c>
      <c r="G10" s="6" t="n">
        <v>3</v>
      </c>
      <c r="H10" s="8" t="n">
        <v>6.914879652</v>
      </c>
      <c r="K10" s="6" t="s">
        <v>76</v>
      </c>
      <c r="L10" s="0" t="n">
        <f aca="false">AVERAGE(I85:I86)</f>
        <v>704.9149756</v>
      </c>
      <c r="M10" s="0" t="n">
        <f aca="false">AVERAGE(H44:H46)</f>
        <v>21.8796536726667</v>
      </c>
      <c r="N10" s="0" t="n">
        <f aca="false">AVERAGE(H65:H67)</f>
        <v>51.75893521</v>
      </c>
      <c r="O10" s="0" t="n">
        <f aca="false">AVERAGE(H20:H22)</f>
        <v>5.452335715</v>
      </c>
      <c r="AG10" s="6" t="s">
        <v>310</v>
      </c>
      <c r="AH10" s="8" t="n">
        <v>26.37473297</v>
      </c>
      <c r="AI10" s="6" t="s">
        <v>35</v>
      </c>
      <c r="AJ10" s="6" t="s">
        <v>283</v>
      </c>
      <c r="AK10" s="6" t="n">
        <v>282</v>
      </c>
      <c r="AL10" s="6" t="n">
        <v>282</v>
      </c>
      <c r="AM10" s="6"/>
      <c r="AN10" s="8" t="n">
        <v>67.46184268</v>
      </c>
    </row>
    <row r="11" customFormat="false" ht="15.75" hidden="false" customHeight="false" outlineLevel="0" collapsed="false">
      <c r="A11" s="6" t="s">
        <v>311</v>
      </c>
      <c r="B11" s="8" t="n">
        <v>29.83708572</v>
      </c>
      <c r="C11" s="6" t="s">
        <v>35</v>
      </c>
      <c r="D11" s="6" t="s">
        <v>312</v>
      </c>
      <c r="E11" s="6" t="s">
        <v>313</v>
      </c>
      <c r="F11" s="6" t="s">
        <v>314</v>
      </c>
      <c r="G11" s="6" t="n">
        <v>1</v>
      </c>
      <c r="H11" s="8" t="n">
        <v>5.542186818</v>
      </c>
      <c r="K11" s="6" t="s">
        <v>202</v>
      </c>
      <c r="AG11" s="6" t="s">
        <v>315</v>
      </c>
      <c r="AH11" s="8" t="n">
        <v>26.4535656</v>
      </c>
      <c r="AI11" s="6" t="s">
        <v>35</v>
      </c>
      <c r="AJ11" s="6" t="s">
        <v>283</v>
      </c>
      <c r="AK11" s="6" t="n">
        <v>282</v>
      </c>
      <c r="AL11" s="6" t="n">
        <v>282</v>
      </c>
      <c r="AM11" s="6"/>
      <c r="AN11" s="8" t="n">
        <v>63.7302728</v>
      </c>
    </row>
    <row r="12" customFormat="false" ht="15.75" hidden="false" customHeight="false" outlineLevel="0" collapsed="false">
      <c r="A12" s="6" t="s">
        <v>316</v>
      </c>
      <c r="B12" s="8" t="n">
        <v>30.08927536</v>
      </c>
      <c r="C12" s="6" t="s">
        <v>35</v>
      </c>
      <c r="D12" s="6" t="s">
        <v>312</v>
      </c>
      <c r="E12" s="6" t="s">
        <v>313</v>
      </c>
      <c r="F12" s="6" t="s">
        <v>317</v>
      </c>
      <c r="G12" s="6" t="n">
        <v>2</v>
      </c>
      <c r="H12" s="8" t="n">
        <v>4.61981781</v>
      </c>
      <c r="AG12" s="6" t="s">
        <v>318</v>
      </c>
      <c r="AH12" s="6"/>
      <c r="AI12" s="6" t="s">
        <v>35</v>
      </c>
      <c r="AJ12" s="6" t="s">
        <v>319</v>
      </c>
      <c r="AK12" s="6" t="n">
        <v>1</v>
      </c>
      <c r="AL12" s="6" t="n">
        <v>1</v>
      </c>
      <c r="AM12" s="6"/>
      <c r="AN12" s="8" t="n">
        <v>0</v>
      </c>
    </row>
    <row r="13" customFormat="false" ht="27" hidden="false" customHeight="false" outlineLevel="0" collapsed="false">
      <c r="A13" s="6" t="s">
        <v>320</v>
      </c>
      <c r="B13" s="8" t="n">
        <v>29.46195602</v>
      </c>
      <c r="C13" s="6" t="s">
        <v>35</v>
      </c>
      <c r="D13" s="6" t="s">
        <v>312</v>
      </c>
      <c r="E13" s="6" t="s">
        <v>313</v>
      </c>
      <c r="F13" s="6" t="s">
        <v>321</v>
      </c>
      <c r="G13" s="6" t="n">
        <v>3</v>
      </c>
      <c r="H13" s="8" t="n">
        <v>7.265686889</v>
      </c>
      <c r="K13" s="0" t="s">
        <v>322</v>
      </c>
      <c r="Q13" s="0" t="s">
        <v>323</v>
      </c>
      <c r="W13" s="0" t="s">
        <v>324</v>
      </c>
      <c r="AG13" s="6" t="s">
        <v>318</v>
      </c>
      <c r="AH13" s="6"/>
      <c r="AI13" s="6" t="s">
        <v>325</v>
      </c>
      <c r="AJ13" s="6" t="s">
        <v>319</v>
      </c>
      <c r="AK13" s="6" t="n">
        <v>1</v>
      </c>
      <c r="AL13" s="6" t="n">
        <v>1</v>
      </c>
      <c r="AM13" s="6"/>
      <c r="AN13" s="8" t="n">
        <v>0</v>
      </c>
    </row>
    <row r="14" customFormat="false" ht="39.75" hidden="false" customHeight="false" outlineLevel="0" collapsed="false">
      <c r="A14" s="6" t="s">
        <v>326</v>
      </c>
      <c r="B14" s="8" t="n">
        <v>29.73409843</v>
      </c>
      <c r="C14" s="6" t="s">
        <v>35</v>
      </c>
      <c r="D14" s="6" t="s">
        <v>312</v>
      </c>
      <c r="E14" s="6" t="s">
        <v>327</v>
      </c>
      <c r="F14" s="6" t="s">
        <v>328</v>
      </c>
      <c r="G14" s="6" t="n">
        <v>1</v>
      </c>
      <c r="H14" s="8" t="n">
        <v>5.969879674</v>
      </c>
      <c r="L14" s="19" t="s">
        <v>13</v>
      </c>
      <c r="M14" s="0" t="s">
        <v>258</v>
      </c>
      <c r="N14" s="19" t="s">
        <v>261</v>
      </c>
      <c r="O14" s="19" t="s">
        <v>264</v>
      </c>
      <c r="R14" s="19" t="s">
        <v>13</v>
      </c>
      <c r="S14" s="0" t="s">
        <v>258</v>
      </c>
      <c r="T14" s="19" t="s">
        <v>261</v>
      </c>
      <c r="U14" s="19" t="s">
        <v>264</v>
      </c>
      <c r="X14" s="19" t="s">
        <v>13</v>
      </c>
      <c r="Y14" s="0" t="s">
        <v>258</v>
      </c>
      <c r="Z14" s="19" t="s">
        <v>261</v>
      </c>
      <c r="AA14" s="19" t="s">
        <v>264</v>
      </c>
      <c r="AG14" s="6" t="s">
        <v>329</v>
      </c>
      <c r="AH14" s="8" t="n">
        <v>23.24138832</v>
      </c>
      <c r="AI14" s="6" t="s">
        <v>35</v>
      </c>
      <c r="AJ14" s="6" t="s">
        <v>283</v>
      </c>
      <c r="AK14" s="6" t="n">
        <v>2820</v>
      </c>
      <c r="AL14" s="6" t="n">
        <v>2820</v>
      </c>
      <c r="AM14" s="6"/>
      <c r="AN14" s="8" t="n">
        <v>647.5866718</v>
      </c>
    </row>
    <row r="15" customFormat="false" ht="27" hidden="false" customHeight="false" outlineLevel="0" collapsed="false">
      <c r="A15" s="6" t="s">
        <v>330</v>
      </c>
      <c r="B15" s="8" t="n">
        <v>31.01299667</v>
      </c>
      <c r="C15" s="6" t="s">
        <v>35</v>
      </c>
      <c r="D15" s="6" t="s">
        <v>312</v>
      </c>
      <c r="E15" s="6" t="s">
        <v>327</v>
      </c>
      <c r="F15" s="6" t="s">
        <v>331</v>
      </c>
      <c r="G15" s="6" t="n">
        <v>2</v>
      </c>
      <c r="H15" s="8" t="n">
        <v>2.371685175</v>
      </c>
      <c r="K15" s="6" t="s">
        <v>33</v>
      </c>
      <c r="L15" s="0" t="n">
        <f aca="false">L3*1000*1000/R$2</f>
        <v>1826453.78100571</v>
      </c>
      <c r="M15" s="0" t="n">
        <f aca="false">M3*1000*1000/S$2</f>
        <v>499148.728555556</v>
      </c>
      <c r="N15" s="0" t="n">
        <f aca="false">N3*1000*1000/T$2</f>
        <v>57041.8837733333</v>
      </c>
      <c r="O15" s="0" t="n">
        <f aca="false">O3*1000*1000/U$2</f>
        <v>553826.155166667</v>
      </c>
      <c r="Q15" s="6" t="s">
        <v>33</v>
      </c>
      <c r="R15" s="0" t="n">
        <f aca="false">50*Vaccine!$I$11/(L27/1000)</f>
        <v>873876.744831757</v>
      </c>
      <c r="S15" s="0" t="n">
        <f aca="false">50*Vaccine!$I$11/(M27/1000)</f>
        <v>866949.285545455</v>
      </c>
      <c r="T15" s="0" t="n">
        <f aca="false">50*Vaccine!$I$11/(N27/1000)</f>
        <v>708418.177705473</v>
      </c>
      <c r="U15" s="0" t="n">
        <f aca="false">50*Vaccine!$I$11/(O27/1000)</f>
        <v>708418.177705473</v>
      </c>
      <c r="W15" s="6" t="s">
        <v>33</v>
      </c>
      <c r="X15" s="0" t="n">
        <f aca="false">L15/R15</f>
        <v>2.09005880040594</v>
      </c>
      <c r="Y15" s="0" t="n">
        <f aca="false">M15/S15</f>
        <v>0.575753088303785</v>
      </c>
      <c r="Z15" s="0" t="n">
        <f aca="false">N15/T15</f>
        <v>0.0805200735504682</v>
      </c>
      <c r="AA15" s="0" t="n">
        <f aca="false">O15/U15</f>
        <v>0.781778577394045</v>
      </c>
      <c r="AG15" s="6" t="s">
        <v>332</v>
      </c>
      <c r="AH15" s="8" t="n">
        <v>22.99291801</v>
      </c>
      <c r="AI15" s="6" t="s">
        <v>35</v>
      </c>
      <c r="AJ15" s="6" t="s">
        <v>283</v>
      </c>
      <c r="AK15" s="6" t="n">
        <v>2820</v>
      </c>
      <c r="AL15" s="6" t="n">
        <v>2820</v>
      </c>
      <c r="AM15" s="6"/>
      <c r="AN15" s="8" t="n">
        <v>774.7976235</v>
      </c>
    </row>
    <row r="16" customFormat="false" ht="27" hidden="false" customHeight="false" outlineLevel="0" collapsed="false">
      <c r="A16" s="6" t="s">
        <v>333</v>
      </c>
      <c r="B16" s="8" t="n">
        <v>29.77826118</v>
      </c>
      <c r="C16" s="6" t="s">
        <v>35</v>
      </c>
      <c r="D16" s="6" t="s">
        <v>312</v>
      </c>
      <c r="E16" s="6" t="s">
        <v>327</v>
      </c>
      <c r="F16" s="6" t="s">
        <v>334</v>
      </c>
      <c r="G16" s="6" t="n">
        <v>3</v>
      </c>
      <c r="H16" s="8" t="n">
        <v>5.782577413</v>
      </c>
      <c r="K16" s="6" t="s">
        <v>40</v>
      </c>
      <c r="L16" s="0" t="n">
        <f aca="false">L4*1000*1000/$R$2</f>
        <v>1471006.77196571</v>
      </c>
      <c r="M16" s="0" t="n">
        <f aca="false">M4*1000*1000/S$2</f>
        <v>1314648.14066667</v>
      </c>
      <c r="N16" s="0" t="n">
        <f aca="false">N4*1000*1000/T$2</f>
        <v>162528.611166667</v>
      </c>
      <c r="O16" s="0" t="n">
        <f aca="false">O4*1000*1000/U$2</f>
        <v>669068.370555555</v>
      </c>
      <c r="Q16" s="6" t="s">
        <v>40</v>
      </c>
      <c r="R16" s="0" t="n">
        <f aca="false">50*Vaccine!$I$11/(L28/1000)</f>
        <v>861404.969920873</v>
      </c>
      <c r="S16" s="0" t="n">
        <f aca="false">50*Vaccine!$I$11/(M28/1000)</f>
        <v>866949.285545455</v>
      </c>
      <c r="T16" s="0" t="n">
        <f aca="false">50*Vaccine!$I$11/(N28/1000)</f>
        <v>739167.401020029</v>
      </c>
      <c r="U16" s="0" t="n">
        <f aca="false">50*Vaccine!$I$11/(O28/1000)</f>
        <v>739167.401020029</v>
      </c>
      <c r="W16" s="6" t="s">
        <v>40</v>
      </c>
      <c r="X16" s="0" t="n">
        <f aca="false">L16/R16</f>
        <v>1.70768317264392</v>
      </c>
      <c r="Y16" s="0" t="n">
        <f aca="false">M16/S16</f>
        <v>1.51640720234233</v>
      </c>
      <c r="Z16" s="0" t="n">
        <f aca="false">N16/T16</f>
        <v>0.219880653479012</v>
      </c>
      <c r="AA16" s="0" t="n">
        <f aca="false">O16/U16</f>
        <v>0.905164878256619</v>
      </c>
      <c r="AG16" s="6" t="s">
        <v>335</v>
      </c>
      <c r="AH16" s="6"/>
      <c r="AI16" s="6" t="s">
        <v>35</v>
      </c>
      <c r="AJ16" s="6" t="s">
        <v>319</v>
      </c>
      <c r="AK16" s="6" t="n">
        <v>2</v>
      </c>
      <c r="AL16" s="6" t="n">
        <v>2</v>
      </c>
      <c r="AM16" s="6"/>
      <c r="AN16" s="8" t="n">
        <v>0</v>
      </c>
    </row>
    <row r="17" customFormat="false" ht="27" hidden="false" customHeight="false" outlineLevel="0" collapsed="false">
      <c r="A17" s="6" t="s">
        <v>336</v>
      </c>
      <c r="B17" s="8" t="n">
        <v>30.31142235</v>
      </c>
      <c r="C17" s="6" t="s">
        <v>35</v>
      </c>
      <c r="D17" s="6" t="s">
        <v>312</v>
      </c>
      <c r="E17" s="6" t="s">
        <v>337</v>
      </c>
      <c r="F17" s="6" t="s">
        <v>338</v>
      </c>
      <c r="G17" s="6" t="n">
        <v>1</v>
      </c>
      <c r="H17" s="8" t="n">
        <v>3.93537656</v>
      </c>
      <c r="K17" s="6" t="s">
        <v>46</v>
      </c>
      <c r="L17" s="0" t="n">
        <f aca="false">L5*1000*1000/$R$2</f>
        <v>1320380.79390571</v>
      </c>
      <c r="M17" s="0" t="n">
        <f aca="false">M5*1000*1000/S$2</f>
        <v>1520602.30122222</v>
      </c>
      <c r="N17" s="0" t="n">
        <f aca="false">N5*1000*1000/T$2</f>
        <v>249669.472666667</v>
      </c>
      <c r="O17" s="0" t="n">
        <f aca="false">O5*1000*1000/U$2</f>
        <v>878118.778722222</v>
      </c>
      <c r="Q17" s="6" t="s">
        <v>46</v>
      </c>
      <c r="R17" s="0" t="n">
        <f aca="false">50*Vaccine!$I$11/(L29/1000)</f>
        <v>858303.825197106</v>
      </c>
      <c r="S17" s="0" t="n">
        <f aca="false">50*Vaccine!$I$11/(M29/1000)</f>
        <v>851468.048303572</v>
      </c>
      <c r="T17" s="0" t="n">
        <f aca="false">50*Vaccine!$I$11/(N29/1000)</f>
        <v>788031.511618298</v>
      </c>
      <c r="U17" s="0" t="n">
        <f aca="false">50*Vaccine!$I$11/(O29/1000)</f>
        <v>788031.511618298</v>
      </c>
      <c r="W17" s="6" t="s">
        <v>46</v>
      </c>
      <c r="X17" s="0" t="n">
        <f aca="false">L17/R17</f>
        <v>1.53836060744864</v>
      </c>
      <c r="Y17" s="0" t="n">
        <f aca="false">M17/S17</f>
        <v>1.78585949790107</v>
      </c>
      <c r="Z17" s="0" t="n">
        <f aca="false">N17/T17</f>
        <v>0.316826762617584</v>
      </c>
      <c r="AA17" s="0" t="n">
        <f aca="false">O17/U17</f>
        <v>1.1143193714664</v>
      </c>
      <c r="AG17" s="6" t="s">
        <v>335</v>
      </c>
      <c r="AH17" s="6"/>
      <c r="AI17" s="6" t="s">
        <v>325</v>
      </c>
      <c r="AJ17" s="6" t="s">
        <v>319</v>
      </c>
      <c r="AK17" s="6" t="n">
        <v>2</v>
      </c>
      <c r="AL17" s="6" t="n">
        <v>2</v>
      </c>
      <c r="AM17" s="6"/>
      <c r="AN17" s="8" t="n">
        <v>0</v>
      </c>
    </row>
    <row r="18" customFormat="false" ht="27" hidden="false" customHeight="false" outlineLevel="0" collapsed="false">
      <c r="A18" s="6" t="s">
        <v>339</v>
      </c>
      <c r="B18" s="8" t="n">
        <v>31.20708656</v>
      </c>
      <c r="C18" s="6" t="s">
        <v>35</v>
      </c>
      <c r="D18" s="6" t="s">
        <v>312</v>
      </c>
      <c r="E18" s="6" t="s">
        <v>337</v>
      </c>
      <c r="F18" s="6" t="s">
        <v>340</v>
      </c>
      <c r="G18" s="6" t="n">
        <v>2</v>
      </c>
      <c r="H18" s="8" t="n">
        <v>2.061644659</v>
      </c>
      <c r="K18" s="6" t="s">
        <v>52</v>
      </c>
      <c r="L18" s="0" t="n">
        <f aca="false">L6*1000*1000/$R$2</f>
        <v>897934.546091429</v>
      </c>
      <c r="M18" s="0" t="n">
        <f aca="false">M6*1000*1000/S$2</f>
        <v>783572.061</v>
      </c>
      <c r="N18" s="0" t="n">
        <f aca="false">N6*1000*1000/T$2</f>
        <v>135584.9266</v>
      </c>
      <c r="O18" s="0" t="n">
        <f aca="false">O6*1000*1000/U$2</f>
        <v>968205.084277778</v>
      </c>
      <c r="Q18" s="6" t="s">
        <v>52</v>
      </c>
      <c r="R18" s="0" t="n">
        <f aca="false">50*Vaccine!$I$11/(L30/1000)</f>
        <v>872437.711878362</v>
      </c>
      <c r="S18" s="0" t="n">
        <f aca="false">50*Vaccine!$I$11/(M30/1000)</f>
        <v>851468.048303572</v>
      </c>
      <c r="T18" s="0" t="n">
        <f aca="false">50*Vaccine!$I$11/(N30/1000)</f>
        <v>793275.615641845</v>
      </c>
      <c r="U18" s="0" t="n">
        <f aca="false">50*Vaccine!$I$11/(O30/1000)</f>
        <v>793275.615641845</v>
      </c>
      <c r="W18" s="6" t="s">
        <v>52</v>
      </c>
      <c r="X18" s="0" t="n">
        <f aca="false">L18/R18</f>
        <v>1.02922481899386</v>
      </c>
      <c r="Y18" s="0" t="n">
        <f aca="false">M18/S18</f>
        <v>0.920260087928321</v>
      </c>
      <c r="Z18" s="0" t="n">
        <f aca="false">N18/T18</f>
        <v>0.170917804514005</v>
      </c>
      <c r="AA18" s="0" t="n">
        <f aca="false">O18/U18</f>
        <v>1.22051537345491</v>
      </c>
      <c r="AG18" s="6" t="s">
        <v>341</v>
      </c>
      <c r="AH18" s="6"/>
      <c r="AI18" s="6" t="s">
        <v>35</v>
      </c>
      <c r="AJ18" s="6" t="s">
        <v>342</v>
      </c>
      <c r="AK18" s="6" t="n">
        <v>0</v>
      </c>
      <c r="AL18" s="6" t="n">
        <v>0</v>
      </c>
      <c r="AM18" s="6"/>
      <c r="AN18" s="8" t="n">
        <v>0</v>
      </c>
    </row>
    <row r="19" customFormat="false" ht="27" hidden="false" customHeight="false" outlineLevel="0" collapsed="false">
      <c r="A19" s="6" t="s">
        <v>343</v>
      </c>
      <c r="B19" s="8" t="n">
        <v>30.36798286</v>
      </c>
      <c r="C19" s="6" t="s">
        <v>35</v>
      </c>
      <c r="D19" s="6" t="s">
        <v>312</v>
      </c>
      <c r="E19" s="6" t="s">
        <v>337</v>
      </c>
      <c r="F19" s="6" t="s">
        <v>344</v>
      </c>
      <c r="G19" s="6" t="n">
        <v>3</v>
      </c>
      <c r="H19" s="8" t="n">
        <v>3.777945818</v>
      </c>
      <c r="K19" s="6" t="s">
        <v>58</v>
      </c>
      <c r="L19" s="0" t="n">
        <f aca="false">L7*1000*1000/$R$2</f>
        <v>892969.32126</v>
      </c>
      <c r="M19" s="0" t="n">
        <f aca="false">M7*1000*1000/S$2</f>
        <v>1196968.74866667</v>
      </c>
      <c r="N19" s="0" t="n">
        <f aca="false">N7*1000*1000/T$2</f>
        <v>160916.668566667</v>
      </c>
      <c r="O19" s="0" t="n">
        <f aca="false">O7*1000*1000/U$2</f>
        <v>784674.570111111</v>
      </c>
      <c r="Q19" s="6" t="s">
        <v>58</v>
      </c>
      <c r="R19" s="0" t="n">
        <f aca="false">50*Vaccine!$I$11/(L31/1000)</f>
        <v>944052.639284866</v>
      </c>
      <c r="S19" s="0" t="n">
        <f aca="false">50*Vaccine!$I$11/(M31/1000)</f>
        <v>851468.048303572</v>
      </c>
      <c r="T19" s="0" t="n">
        <f aca="false">50*Vaccine!$I$11/(N31/1000)</f>
        <v>741466.236004852</v>
      </c>
      <c r="U19" s="0" t="n">
        <f aca="false">50*Vaccine!$I$11/(O31/1000)</f>
        <v>741466.236004852</v>
      </c>
      <c r="W19" s="6" t="s">
        <v>58</v>
      </c>
      <c r="X19" s="0" t="n">
        <f aca="false">L19/R19</f>
        <v>0.945889332968168</v>
      </c>
      <c r="Y19" s="0" t="n">
        <f aca="false">M19/S19</f>
        <v>1.40577059943876</v>
      </c>
      <c r="Z19" s="0" t="n">
        <f aca="false">N19/T19</f>
        <v>0.217024944296471</v>
      </c>
      <c r="AA19" s="0" t="n">
        <f aca="false">O19/U19</f>
        <v>1.05827417623097</v>
      </c>
      <c r="AG19" s="6" t="s">
        <v>345</v>
      </c>
      <c r="AH19" s="6"/>
      <c r="AI19" s="6" t="s">
        <v>35</v>
      </c>
      <c r="AJ19" s="6" t="s">
        <v>342</v>
      </c>
      <c r="AK19" s="6" t="n">
        <v>0</v>
      </c>
      <c r="AL19" s="6" t="n">
        <v>0</v>
      </c>
      <c r="AM19" s="6"/>
      <c r="AN19" s="8" t="n">
        <v>0</v>
      </c>
    </row>
    <row r="20" customFormat="false" ht="27" hidden="false" customHeight="false" outlineLevel="0" collapsed="false">
      <c r="A20" s="6" t="s">
        <v>346</v>
      </c>
      <c r="B20" s="8" t="n">
        <v>29.26296806</v>
      </c>
      <c r="C20" s="6" t="s">
        <v>35</v>
      </c>
      <c r="D20" s="6" t="s">
        <v>312</v>
      </c>
      <c r="E20" s="6" t="s">
        <v>347</v>
      </c>
      <c r="F20" s="6" t="s">
        <v>348</v>
      </c>
      <c r="G20" s="6" t="n">
        <v>1</v>
      </c>
      <c r="H20" s="8" t="n">
        <v>8.387940658</v>
      </c>
      <c r="K20" s="6" t="s">
        <v>64</v>
      </c>
      <c r="L20" s="0" t="n">
        <f aca="false">L8*1000*1000/$R$2</f>
        <v>891804.429962857</v>
      </c>
      <c r="M20" s="0" t="n">
        <f aca="false">M8*1000*1000/S$2</f>
        <v>335100.393777778</v>
      </c>
      <c r="N20" s="0" t="n">
        <f aca="false">N8*1000*1000/T$2</f>
        <v>178586.1915</v>
      </c>
      <c r="O20" s="0" t="n">
        <f aca="false">O8*1000*1000/U$2</f>
        <v>543053.724277778</v>
      </c>
      <c r="Q20" s="6" t="s">
        <v>64</v>
      </c>
      <c r="R20" s="0" t="n">
        <f aca="false">50*Vaccine!$I$11/(L32/1000)</f>
        <v>944052.639284866</v>
      </c>
      <c r="S20" s="0" t="n">
        <f aca="false">50*Vaccine!$I$11/(M32/1000)</f>
        <v>866949.285545455</v>
      </c>
      <c r="T20" s="0" t="n">
        <f aca="false">50*Vaccine!$I$11/(N32/1000)</f>
        <v>461553.9039087</v>
      </c>
      <c r="U20" s="0" t="n">
        <f aca="false">50*Vaccine!$I$11/(O32/1000)</f>
        <v>461553.9039087</v>
      </c>
      <c r="W20" s="6" t="s">
        <v>64</v>
      </c>
      <c r="X20" s="0" t="n">
        <f aca="false">L20/R20</f>
        <v>0.944655406756145</v>
      </c>
      <c r="Y20" s="0" t="n">
        <f aca="false">M20/S20</f>
        <v>0.386528254149196</v>
      </c>
      <c r="Z20" s="0" t="n">
        <f aca="false">N20/T20</f>
        <v>0.386923802372011</v>
      </c>
      <c r="AA20" s="0" t="n">
        <f aca="false">O20/U20</f>
        <v>1.17657703613574</v>
      </c>
      <c r="AG20" s="6" t="s">
        <v>349</v>
      </c>
      <c r="AH20" s="6"/>
      <c r="AI20" s="6" t="s">
        <v>35</v>
      </c>
      <c r="AJ20" s="6" t="s">
        <v>319</v>
      </c>
      <c r="AK20" s="6" t="n">
        <v>3</v>
      </c>
      <c r="AL20" s="6" t="n">
        <v>3</v>
      </c>
      <c r="AM20" s="6"/>
      <c r="AN20" s="8" t="n">
        <v>0</v>
      </c>
    </row>
    <row r="21" customFormat="false" ht="27" hidden="false" customHeight="false" outlineLevel="0" collapsed="false">
      <c r="A21" s="6" t="s">
        <v>350</v>
      </c>
      <c r="B21" s="8" t="n">
        <v>30.50671005</v>
      </c>
      <c r="C21" s="6" t="s">
        <v>35</v>
      </c>
      <c r="D21" s="6" t="s">
        <v>312</v>
      </c>
      <c r="E21" s="6" t="s">
        <v>347</v>
      </c>
      <c r="F21" s="6" t="s">
        <v>351</v>
      </c>
      <c r="G21" s="6" t="n">
        <v>2</v>
      </c>
      <c r="H21" s="8" t="n">
        <v>3.417964742</v>
      </c>
      <c r="K21" s="6" t="s">
        <v>70</v>
      </c>
      <c r="L21" s="0" t="n">
        <f aca="false">L9*1000*1000/$R$2</f>
        <v>2203266.43877714</v>
      </c>
      <c r="M21" s="0" t="n">
        <f aca="false">M9*1000*1000/S$2</f>
        <v>940662.235222222</v>
      </c>
      <c r="Q21" s="6" t="s">
        <v>70</v>
      </c>
      <c r="R21" s="0" t="n">
        <f aca="false">50*Vaccine!$I$11/(L33/1000)</f>
        <v>877996.072493924</v>
      </c>
      <c r="S21" s="0" t="n">
        <f aca="false">50*Vaccine!$I$11/(M33/1000)</f>
        <v>851468.048303572</v>
      </c>
      <c r="W21" s="6" t="s">
        <v>70</v>
      </c>
      <c r="X21" s="0" t="n">
        <f aca="false">L21/R21</f>
        <v>2.50942630360387</v>
      </c>
      <c r="Y21" s="0" t="n">
        <f aca="false">M21/S21</f>
        <v>1.10475341628656</v>
      </c>
      <c r="AG21" s="6" t="s">
        <v>349</v>
      </c>
      <c r="AH21" s="6"/>
      <c r="AI21" s="6" t="s">
        <v>325</v>
      </c>
      <c r="AJ21" s="6" t="s">
        <v>319</v>
      </c>
      <c r="AK21" s="6" t="n">
        <v>3</v>
      </c>
      <c r="AL21" s="6" t="n">
        <v>3</v>
      </c>
      <c r="AM21" s="6"/>
      <c r="AN21" s="8" t="n">
        <v>0</v>
      </c>
    </row>
    <row r="22" customFormat="false" ht="15.75" hidden="false" customHeight="false" outlineLevel="0" collapsed="false">
      <c r="A22" s="6" t="s">
        <v>352</v>
      </c>
      <c r="B22" s="8" t="n">
        <v>30.11003685</v>
      </c>
      <c r="C22" s="6" t="s">
        <v>35</v>
      </c>
      <c r="D22" s="6" t="s">
        <v>312</v>
      </c>
      <c r="E22" s="6" t="s">
        <v>347</v>
      </c>
      <c r="F22" s="6" t="s">
        <v>353</v>
      </c>
      <c r="G22" s="6" t="n">
        <v>3</v>
      </c>
      <c r="H22" s="8" t="n">
        <v>4.551101745</v>
      </c>
      <c r="K22" s="6" t="s">
        <v>76</v>
      </c>
      <c r="L22" s="0" t="n">
        <f aca="false">L10*1000*1000/$R$2</f>
        <v>1490391.66269714</v>
      </c>
      <c r="M22" s="0" t="n">
        <f aca="false">M10*1000*1000/S$2</f>
        <v>729321.789088889</v>
      </c>
      <c r="N22" s="0" t="n">
        <f aca="false">N10*1000*1000/T$2</f>
        <v>51758.93521</v>
      </c>
      <c r="O22" s="0" t="n">
        <f aca="false">O10*1000*1000/U$2</f>
        <v>908722.619166667</v>
      </c>
      <c r="Q22" s="6" t="s">
        <v>76</v>
      </c>
      <c r="R22" s="0" t="n">
        <f aca="false">50*Vaccine!$I$11/(L34/1000)</f>
        <v>932969.60759568</v>
      </c>
      <c r="S22" s="0" t="n">
        <f aca="false">50*Vaccine!$I$11/(M34/1000)</f>
        <v>899664.352924528</v>
      </c>
      <c r="T22" s="0" t="n">
        <f aca="false">50*Vaccine!$I$11/(N34/1000)</f>
        <v>471596.814347035</v>
      </c>
      <c r="U22" s="0" t="n">
        <f aca="false">50*Vaccine!$I$11/(O34/1000)</f>
        <v>471596.814347035</v>
      </c>
      <c r="W22" s="6" t="s">
        <v>76</v>
      </c>
      <c r="X22" s="0" t="n">
        <f aca="false">L22/R22</f>
        <v>1.597470754206</v>
      </c>
      <c r="Y22" s="0" t="n">
        <f aca="false">M22/S22</f>
        <v>0.810659871893436</v>
      </c>
      <c r="Z22" s="0" t="n">
        <f aca="false">N22/T22</f>
        <v>0.10975251239062</v>
      </c>
      <c r="AA22" s="0" t="n">
        <f aca="false">O22/U22</f>
        <v>1.92690576255242</v>
      </c>
      <c r="AG22" s="6" t="s">
        <v>354</v>
      </c>
      <c r="AH22" s="6"/>
      <c r="AI22" s="6" t="s">
        <v>35</v>
      </c>
      <c r="AJ22" s="6" t="s">
        <v>342</v>
      </c>
      <c r="AK22" s="6" t="n">
        <v>0</v>
      </c>
      <c r="AL22" s="6" t="n">
        <v>0</v>
      </c>
      <c r="AM22" s="6"/>
      <c r="AN22" s="8" t="n">
        <v>0</v>
      </c>
    </row>
    <row r="23" customFormat="false" ht="15.75" hidden="false" customHeight="false" outlineLevel="0" collapsed="false">
      <c r="A23" s="6" t="s">
        <v>355</v>
      </c>
      <c r="B23" s="8" t="n">
        <v>28.34982872</v>
      </c>
      <c r="C23" s="6" t="s">
        <v>35</v>
      </c>
      <c r="D23" s="6" t="s">
        <v>356</v>
      </c>
      <c r="E23" s="6" t="s">
        <v>279</v>
      </c>
      <c r="F23" s="6" t="s">
        <v>280</v>
      </c>
      <c r="G23" s="6" t="n">
        <v>1</v>
      </c>
      <c r="H23" s="8" t="n">
        <v>16.21458834</v>
      </c>
      <c r="K23" s="6" t="s">
        <v>202</v>
      </c>
      <c r="Q23" s="6" t="s">
        <v>202</v>
      </c>
      <c r="W23" s="6" t="s">
        <v>202</v>
      </c>
      <c r="AG23" s="6" t="s">
        <v>357</v>
      </c>
      <c r="AH23" s="6"/>
      <c r="AI23" s="6" t="s">
        <v>35</v>
      </c>
      <c r="AJ23" s="6" t="s">
        <v>342</v>
      </c>
      <c r="AK23" s="6" t="n">
        <v>0</v>
      </c>
      <c r="AL23" s="6" t="n">
        <v>0</v>
      </c>
      <c r="AM23" s="6"/>
      <c r="AN23" s="8" t="n">
        <v>0</v>
      </c>
    </row>
    <row r="24" customFormat="false" ht="15.75" hidden="false" customHeight="false" outlineLevel="0" collapsed="false">
      <c r="A24" s="6" t="s">
        <v>358</v>
      </c>
      <c r="B24" s="8" t="n">
        <v>28.39079475</v>
      </c>
      <c r="C24" s="6" t="s">
        <v>35</v>
      </c>
      <c r="D24" s="6" t="s">
        <v>356</v>
      </c>
      <c r="E24" s="6" t="s">
        <v>279</v>
      </c>
      <c r="F24" s="6" t="s">
        <v>285</v>
      </c>
      <c r="G24" s="6" t="n">
        <v>2</v>
      </c>
      <c r="H24" s="8" t="n">
        <v>15.74214507</v>
      </c>
      <c r="AG24" s="6" t="s">
        <v>359</v>
      </c>
      <c r="AH24" s="6"/>
      <c r="AI24" s="6" t="s">
        <v>35</v>
      </c>
      <c r="AJ24" s="6" t="s">
        <v>342</v>
      </c>
      <c r="AK24" s="6" t="n">
        <v>0</v>
      </c>
      <c r="AL24" s="6" t="n">
        <v>0</v>
      </c>
      <c r="AM24" s="6"/>
      <c r="AN24" s="8" t="n">
        <v>0</v>
      </c>
    </row>
    <row r="25" customFormat="false" ht="15.75" hidden="false" customHeight="false" outlineLevel="0" collapsed="false">
      <c r="A25" s="6" t="s">
        <v>360</v>
      </c>
      <c r="B25" s="8" t="n">
        <v>28.65950775</v>
      </c>
      <c r="C25" s="6" t="s">
        <v>35</v>
      </c>
      <c r="D25" s="6" t="s">
        <v>356</v>
      </c>
      <c r="E25" s="6" t="s">
        <v>279</v>
      </c>
      <c r="F25" s="6" t="s">
        <v>288</v>
      </c>
      <c r="G25" s="6" t="n">
        <v>3</v>
      </c>
      <c r="H25" s="8" t="n">
        <v>12.96665216</v>
      </c>
      <c r="K25" s="0" t="s">
        <v>361</v>
      </c>
      <c r="AG25" s="6" t="s">
        <v>362</v>
      </c>
      <c r="AH25" s="6"/>
      <c r="AI25" s="6" t="s">
        <v>35</v>
      </c>
      <c r="AJ25" s="6" t="s">
        <v>342</v>
      </c>
      <c r="AK25" s="6" t="n">
        <v>0</v>
      </c>
      <c r="AL25" s="6" t="n">
        <v>0</v>
      </c>
      <c r="AM25" s="6"/>
      <c r="AN25" s="8" t="n">
        <v>0</v>
      </c>
    </row>
    <row r="26" customFormat="false" ht="27" hidden="false" customHeight="false" outlineLevel="0" collapsed="false">
      <c r="A26" s="6" t="s">
        <v>363</v>
      </c>
      <c r="B26" s="8" t="n">
        <v>27.45107269</v>
      </c>
      <c r="C26" s="6" t="s">
        <v>35</v>
      </c>
      <c r="D26" s="6" t="s">
        <v>356</v>
      </c>
      <c r="E26" s="6" t="s">
        <v>292</v>
      </c>
      <c r="F26" s="6" t="s">
        <v>293</v>
      </c>
      <c r="G26" s="6" t="n">
        <v>1</v>
      </c>
      <c r="H26" s="8" t="n">
        <v>31.02041677</v>
      </c>
      <c r="L26" s="19" t="s">
        <v>13</v>
      </c>
      <c r="M26" s="0" t="s">
        <v>258</v>
      </c>
      <c r="N26" s="19" t="s">
        <v>261</v>
      </c>
      <c r="O26" s="19" t="s">
        <v>264</v>
      </c>
      <c r="AG26" s="6" t="s">
        <v>364</v>
      </c>
      <c r="AH26" s="6"/>
      <c r="AI26" s="6" t="s">
        <v>35</v>
      </c>
      <c r="AJ26" s="6" t="s">
        <v>342</v>
      </c>
      <c r="AK26" s="6" t="n">
        <v>0</v>
      </c>
      <c r="AL26" s="6" t="n">
        <v>0</v>
      </c>
      <c r="AM26" s="6"/>
      <c r="AN26" s="8" t="n">
        <v>0</v>
      </c>
    </row>
    <row r="27" customFormat="false" ht="27" hidden="false" customHeight="false" outlineLevel="0" collapsed="false">
      <c r="A27" s="6" t="s">
        <v>365</v>
      </c>
      <c r="B27" s="8" t="n">
        <v>27.07238388</v>
      </c>
      <c r="C27" s="6" t="s">
        <v>35</v>
      </c>
      <c r="D27" s="6" t="s">
        <v>356</v>
      </c>
      <c r="E27" s="6" t="s">
        <v>292</v>
      </c>
      <c r="F27" s="6" t="s">
        <v>296</v>
      </c>
      <c r="G27" s="6" t="n">
        <v>2</v>
      </c>
      <c r="H27" s="8" t="n">
        <v>40.77170327</v>
      </c>
      <c r="K27" s="6" t="s">
        <v>33</v>
      </c>
      <c r="L27" s="0" t="n">
        <v>272.82</v>
      </c>
      <c r="M27" s="0" t="n">
        <v>275</v>
      </c>
      <c r="N27" s="0" t="n">
        <v>336.54</v>
      </c>
      <c r="O27" s="0" t="n">
        <v>336.54</v>
      </c>
      <c r="AG27" s="6" t="s">
        <v>364</v>
      </c>
      <c r="AH27" s="6"/>
      <c r="AI27" s="6" t="s">
        <v>325</v>
      </c>
      <c r="AJ27" s="6" t="s">
        <v>342</v>
      </c>
      <c r="AK27" s="6" t="n">
        <v>0</v>
      </c>
      <c r="AL27" s="6" t="n">
        <v>0</v>
      </c>
      <c r="AM27" s="6"/>
      <c r="AN27" s="8" t="n">
        <v>0</v>
      </c>
    </row>
    <row r="28" customFormat="false" ht="27" hidden="false" customHeight="false" outlineLevel="0" collapsed="false">
      <c r="A28" s="6" t="s">
        <v>366</v>
      </c>
      <c r="B28" s="8" t="n">
        <v>26.88947296</v>
      </c>
      <c r="C28" s="6" t="s">
        <v>35</v>
      </c>
      <c r="D28" s="6" t="s">
        <v>356</v>
      </c>
      <c r="E28" s="6" t="s">
        <v>292</v>
      </c>
      <c r="F28" s="6" t="s">
        <v>299</v>
      </c>
      <c r="G28" s="6" t="n">
        <v>3</v>
      </c>
      <c r="H28" s="8" t="n">
        <v>46.52621262</v>
      </c>
      <c r="K28" s="6" t="s">
        <v>40</v>
      </c>
      <c r="L28" s="0" t="n">
        <v>276.77</v>
      </c>
      <c r="M28" s="0" t="n">
        <v>275</v>
      </c>
      <c r="N28" s="0" t="n">
        <v>322.54</v>
      </c>
      <c r="O28" s="0" t="n">
        <v>322.54</v>
      </c>
    </row>
    <row r="29" customFormat="false" ht="15.75" hidden="false" customHeight="false" outlineLevel="0" collapsed="false">
      <c r="A29" s="6" t="s">
        <v>367</v>
      </c>
      <c r="B29" s="8" t="n">
        <v>26.98586655</v>
      </c>
      <c r="C29" s="6" t="s">
        <v>35</v>
      </c>
      <c r="D29" s="6" t="s">
        <v>356</v>
      </c>
      <c r="E29" s="6" t="s">
        <v>302</v>
      </c>
      <c r="F29" s="6" t="s">
        <v>303</v>
      </c>
      <c r="G29" s="6" t="n">
        <v>1</v>
      </c>
      <c r="H29" s="8" t="n">
        <v>43.39905532</v>
      </c>
      <c r="K29" s="6" t="s">
        <v>46</v>
      </c>
      <c r="L29" s="0" t="n">
        <v>277.77</v>
      </c>
      <c r="M29" s="0" t="n">
        <v>280</v>
      </c>
      <c r="N29" s="0" t="n">
        <v>302.54</v>
      </c>
      <c r="O29" s="0" t="n">
        <v>302.54</v>
      </c>
    </row>
    <row r="30" customFormat="false" ht="27" hidden="false" customHeight="false" outlineLevel="0" collapsed="false">
      <c r="A30" s="6" t="s">
        <v>368</v>
      </c>
      <c r="B30" s="8" t="n">
        <v>27.05565643</v>
      </c>
      <c r="C30" s="6" t="s">
        <v>35</v>
      </c>
      <c r="D30" s="6" t="s">
        <v>356</v>
      </c>
      <c r="E30" s="6" t="s">
        <v>302</v>
      </c>
      <c r="F30" s="6" t="s">
        <v>306</v>
      </c>
      <c r="G30" s="6" t="n">
        <v>2</v>
      </c>
      <c r="H30" s="8" t="n">
        <v>41.26696872</v>
      </c>
      <c r="K30" s="6" t="s">
        <v>52</v>
      </c>
      <c r="L30" s="0" t="n">
        <v>273.27</v>
      </c>
      <c r="M30" s="0" t="n">
        <v>280</v>
      </c>
      <c r="N30" s="0" t="n">
        <v>300.54</v>
      </c>
      <c r="O30" s="0" t="n">
        <v>300.54</v>
      </c>
    </row>
    <row r="31" customFormat="false" ht="15.75" hidden="false" customHeight="false" outlineLevel="0" collapsed="false">
      <c r="A31" s="6" t="s">
        <v>369</v>
      </c>
      <c r="B31" s="8" t="n">
        <v>26.73037338</v>
      </c>
      <c r="C31" s="6" t="s">
        <v>35</v>
      </c>
      <c r="D31" s="6" t="s">
        <v>356</v>
      </c>
      <c r="E31" s="6" t="s">
        <v>302</v>
      </c>
      <c r="F31" s="6" t="s">
        <v>309</v>
      </c>
      <c r="G31" s="6" t="n">
        <v>3</v>
      </c>
      <c r="H31" s="8" t="n">
        <v>52.18818307</v>
      </c>
      <c r="K31" s="6" t="s">
        <v>58</v>
      </c>
      <c r="L31" s="0" t="n">
        <v>252.54</v>
      </c>
      <c r="M31" s="0" t="n">
        <v>280</v>
      </c>
      <c r="N31" s="0" t="n">
        <v>321.54</v>
      </c>
      <c r="O31" s="0" t="n">
        <v>321.54</v>
      </c>
    </row>
    <row r="32" customFormat="false" ht="27" hidden="false" customHeight="false" outlineLevel="0" collapsed="false">
      <c r="A32" s="6" t="s">
        <v>370</v>
      </c>
      <c r="B32" s="8" t="n">
        <v>27.62807274</v>
      </c>
      <c r="C32" s="6" t="s">
        <v>35</v>
      </c>
      <c r="D32" s="6" t="s">
        <v>371</v>
      </c>
      <c r="E32" s="6" t="s">
        <v>313</v>
      </c>
      <c r="F32" s="6" t="s">
        <v>314</v>
      </c>
      <c r="G32" s="6" t="n">
        <v>1</v>
      </c>
      <c r="H32" s="8" t="n">
        <v>27.29994177</v>
      </c>
      <c r="K32" s="6" t="s">
        <v>64</v>
      </c>
      <c r="L32" s="0" t="n">
        <v>252.54</v>
      </c>
      <c r="M32" s="0" t="n">
        <v>275</v>
      </c>
      <c r="N32" s="0" t="n">
        <v>516.54</v>
      </c>
      <c r="O32" s="0" t="n">
        <v>516.54</v>
      </c>
    </row>
    <row r="33" customFormat="false" ht="15.75" hidden="false" customHeight="false" outlineLevel="0" collapsed="false">
      <c r="A33" s="6" t="s">
        <v>372</v>
      </c>
      <c r="B33" s="8" t="n">
        <v>28.05699158</v>
      </c>
      <c r="C33" s="6" t="s">
        <v>35</v>
      </c>
      <c r="D33" s="6" t="s">
        <v>371</v>
      </c>
      <c r="E33" s="6" t="s">
        <v>313</v>
      </c>
      <c r="F33" s="6" t="s">
        <v>317</v>
      </c>
      <c r="G33" s="6" t="n">
        <v>2</v>
      </c>
      <c r="H33" s="8" t="n">
        <v>20.0310818</v>
      </c>
      <c r="K33" s="6" t="s">
        <v>70</v>
      </c>
      <c r="L33" s="0" t="n">
        <v>271.54</v>
      </c>
      <c r="M33" s="0" t="n">
        <v>280</v>
      </c>
    </row>
    <row r="34" customFormat="false" ht="15.75" hidden="false" customHeight="false" outlineLevel="0" collapsed="false">
      <c r="A34" s="6" t="s">
        <v>373</v>
      </c>
      <c r="B34" s="8" t="n">
        <v>27.85409164</v>
      </c>
      <c r="C34" s="6" t="s">
        <v>35</v>
      </c>
      <c r="D34" s="6" t="s">
        <v>371</v>
      </c>
      <c r="E34" s="6" t="s">
        <v>313</v>
      </c>
      <c r="F34" s="6" t="s">
        <v>321</v>
      </c>
      <c r="G34" s="6" t="n">
        <v>3</v>
      </c>
      <c r="H34" s="8" t="n">
        <v>23.19046192</v>
      </c>
      <c r="K34" s="6" t="s">
        <v>76</v>
      </c>
      <c r="L34" s="0" t="n">
        <v>255.54</v>
      </c>
      <c r="M34" s="0" t="n">
        <v>265</v>
      </c>
      <c r="N34" s="0" t="n">
        <v>505.54</v>
      </c>
      <c r="O34" s="0" t="n">
        <v>505.54</v>
      </c>
    </row>
    <row r="35" customFormat="false" ht="15.75" hidden="false" customHeight="false" outlineLevel="0" collapsed="false">
      <c r="A35" s="6" t="s">
        <v>374</v>
      </c>
      <c r="B35" s="8" t="n">
        <v>27.0258522</v>
      </c>
      <c r="C35" s="6" t="s">
        <v>35</v>
      </c>
      <c r="D35" s="6" t="s">
        <v>371</v>
      </c>
      <c r="E35" s="6" t="s">
        <v>327</v>
      </c>
      <c r="F35" s="6" t="s">
        <v>328</v>
      </c>
      <c r="G35" s="6" t="n">
        <v>1</v>
      </c>
      <c r="H35" s="8" t="n">
        <v>42.16436727</v>
      </c>
    </row>
    <row r="36" customFormat="false" ht="15.75" hidden="false" customHeight="false" outlineLevel="0" collapsed="false">
      <c r="A36" s="6" t="s">
        <v>375</v>
      </c>
      <c r="B36" s="8" t="n">
        <v>27.49022865</v>
      </c>
      <c r="C36" s="6" t="s">
        <v>35</v>
      </c>
      <c r="D36" s="6" t="s">
        <v>371</v>
      </c>
      <c r="E36" s="6" t="s">
        <v>327</v>
      </c>
      <c r="F36" s="6" t="s">
        <v>331</v>
      </c>
      <c r="G36" s="6" t="n">
        <v>2</v>
      </c>
      <c r="H36" s="8" t="n">
        <v>30.15595127</v>
      </c>
    </row>
    <row r="37" customFormat="false" ht="15.75" hidden="false" customHeight="false" outlineLevel="0" collapsed="false">
      <c r="A37" s="6" t="s">
        <v>376</v>
      </c>
      <c r="B37" s="8" t="n">
        <v>27.26783943</v>
      </c>
      <c r="C37" s="6" t="s">
        <v>35</v>
      </c>
      <c r="D37" s="6" t="s">
        <v>371</v>
      </c>
      <c r="E37" s="6" t="s">
        <v>327</v>
      </c>
      <c r="F37" s="6" t="s">
        <v>334</v>
      </c>
      <c r="G37" s="6" t="n">
        <v>3</v>
      </c>
      <c r="H37" s="8" t="n">
        <v>35.40686884</v>
      </c>
    </row>
    <row r="38" customFormat="false" ht="15.75" hidden="false" customHeight="false" outlineLevel="0" collapsed="false">
      <c r="A38" s="6" t="s">
        <v>377</v>
      </c>
      <c r="B38" s="8" t="n">
        <v>28.81779861</v>
      </c>
      <c r="C38" s="6" t="s">
        <v>35</v>
      </c>
      <c r="D38" s="6" t="s">
        <v>371</v>
      </c>
      <c r="E38" s="6" t="s">
        <v>337</v>
      </c>
      <c r="F38" s="6" t="s">
        <v>338</v>
      </c>
      <c r="G38" s="6" t="n">
        <v>1</v>
      </c>
      <c r="H38" s="8" t="n">
        <v>11.56663153</v>
      </c>
    </row>
    <row r="39" customFormat="false" ht="15.75" hidden="false" customHeight="false" outlineLevel="0" collapsed="false">
      <c r="A39" s="6" t="s">
        <v>378</v>
      </c>
      <c r="B39" s="8" t="n">
        <v>28.79020882</v>
      </c>
      <c r="C39" s="6" t="s">
        <v>35</v>
      </c>
      <c r="D39" s="6" t="s">
        <v>371</v>
      </c>
      <c r="E39" s="6" t="s">
        <v>337</v>
      </c>
      <c r="F39" s="6" t="s">
        <v>340</v>
      </c>
      <c r="G39" s="6" t="n">
        <v>2</v>
      </c>
      <c r="H39" s="8" t="n">
        <v>11.79928633</v>
      </c>
    </row>
    <row r="40" customFormat="false" ht="15.75" hidden="false" customHeight="false" outlineLevel="0" collapsed="false">
      <c r="A40" s="6" t="s">
        <v>379</v>
      </c>
      <c r="B40" s="8" t="n">
        <v>29.5551281</v>
      </c>
      <c r="C40" s="6" t="s">
        <v>35</v>
      </c>
      <c r="D40" s="6" t="s">
        <v>371</v>
      </c>
      <c r="E40" s="6" t="s">
        <v>337</v>
      </c>
      <c r="F40" s="6" t="s">
        <v>344</v>
      </c>
      <c r="G40" s="6" t="n">
        <v>3</v>
      </c>
      <c r="H40" s="8" t="n">
        <v>6.79311758</v>
      </c>
    </row>
    <row r="41" customFormat="false" ht="15.75" hidden="false" customHeight="false" outlineLevel="0" collapsed="false">
      <c r="A41" s="6" t="s">
        <v>380</v>
      </c>
      <c r="B41" s="8" t="n">
        <v>28.08629799</v>
      </c>
      <c r="C41" s="6" t="s">
        <v>35</v>
      </c>
      <c r="D41" s="6" t="s">
        <v>371</v>
      </c>
      <c r="E41" s="6" t="s">
        <v>381</v>
      </c>
      <c r="F41" s="6" t="s">
        <v>382</v>
      </c>
      <c r="G41" s="6" t="n">
        <v>1</v>
      </c>
      <c r="H41" s="8" t="n">
        <v>19.61179936</v>
      </c>
    </row>
    <row r="42" customFormat="false" ht="15.75" hidden="false" customHeight="false" outlineLevel="0" collapsed="false">
      <c r="A42" s="6" t="s">
        <v>383</v>
      </c>
      <c r="B42" s="8" t="n">
        <v>27.29307365</v>
      </c>
      <c r="C42" s="6" t="s">
        <v>35</v>
      </c>
      <c r="D42" s="6" t="s">
        <v>371</v>
      </c>
      <c r="E42" s="6" t="s">
        <v>381</v>
      </c>
      <c r="F42" s="6" t="s">
        <v>384</v>
      </c>
      <c r="G42" s="6" t="n">
        <v>2</v>
      </c>
      <c r="H42" s="8" t="n">
        <v>34.76779175</v>
      </c>
    </row>
    <row r="43" customFormat="false" ht="15.75" hidden="false" customHeight="false" outlineLevel="0" collapsed="false">
      <c r="A43" s="6" t="s">
        <v>385</v>
      </c>
      <c r="B43" s="8" t="n">
        <v>27.48454094</v>
      </c>
      <c r="C43" s="6" t="s">
        <v>35</v>
      </c>
      <c r="D43" s="6" t="s">
        <v>371</v>
      </c>
      <c r="E43" s="6" t="s">
        <v>381</v>
      </c>
      <c r="F43" s="6" t="s">
        <v>386</v>
      </c>
      <c r="G43" s="6" t="n">
        <v>3</v>
      </c>
      <c r="H43" s="8" t="n">
        <v>30.28001006</v>
      </c>
    </row>
    <row r="44" customFormat="false" ht="15.75" hidden="false" customHeight="false" outlineLevel="0" collapsed="false">
      <c r="A44" s="6" t="s">
        <v>387</v>
      </c>
      <c r="B44" s="8" t="n">
        <v>30.12696838</v>
      </c>
      <c r="C44" s="6" t="s">
        <v>35</v>
      </c>
      <c r="D44" s="6" t="s">
        <v>371</v>
      </c>
      <c r="E44" s="6" t="s">
        <v>347</v>
      </c>
      <c r="F44" s="6" t="s">
        <v>348</v>
      </c>
      <c r="G44" s="6" t="n">
        <v>1</v>
      </c>
      <c r="H44" s="8" t="n">
        <v>4.495819368</v>
      </c>
    </row>
    <row r="45" customFormat="false" ht="15.75" hidden="false" customHeight="false" outlineLevel="0" collapsed="false">
      <c r="A45" s="6" t="s">
        <v>388</v>
      </c>
      <c r="B45" s="8" t="n">
        <v>28.07707977</v>
      </c>
      <c r="C45" s="6" t="s">
        <v>35</v>
      </c>
      <c r="D45" s="6" t="s">
        <v>371</v>
      </c>
      <c r="E45" s="6" t="s">
        <v>347</v>
      </c>
      <c r="F45" s="6" t="s">
        <v>351</v>
      </c>
      <c r="G45" s="6" t="n">
        <v>2</v>
      </c>
      <c r="H45" s="8" t="n">
        <v>19.7427281</v>
      </c>
    </row>
    <row r="46" customFormat="false" ht="15.75" hidden="false" customHeight="false" outlineLevel="0" collapsed="false">
      <c r="A46" s="6" t="s">
        <v>389</v>
      </c>
      <c r="B46" s="8" t="n">
        <v>27.0511837</v>
      </c>
      <c r="C46" s="6" t="s">
        <v>35</v>
      </c>
      <c r="D46" s="6" t="s">
        <v>371</v>
      </c>
      <c r="E46" s="6" t="s">
        <v>347</v>
      </c>
      <c r="F46" s="6" t="s">
        <v>353</v>
      </c>
      <c r="G46" s="6" t="n">
        <v>3</v>
      </c>
      <c r="H46" s="8" t="n">
        <v>41.40041355</v>
      </c>
    </row>
    <row r="47" customFormat="false" ht="15.75" hidden="false" customHeight="false" outlineLevel="0" collapsed="false">
      <c r="A47" s="6" t="s">
        <v>390</v>
      </c>
      <c r="B47" s="8" t="n">
        <v>26.96520996</v>
      </c>
      <c r="C47" s="6" t="s">
        <v>35</v>
      </c>
      <c r="D47" s="6" t="s">
        <v>391</v>
      </c>
      <c r="E47" s="6" t="s">
        <v>279</v>
      </c>
      <c r="F47" s="6" t="s">
        <v>280</v>
      </c>
      <c r="G47" s="6" t="n">
        <v>1</v>
      </c>
      <c r="H47" s="8" t="n">
        <v>44.0509922</v>
      </c>
    </row>
    <row r="48" customFormat="false" ht="15.75" hidden="false" customHeight="false" outlineLevel="0" collapsed="false">
      <c r="A48" s="6" t="s">
        <v>392</v>
      </c>
      <c r="B48" s="8" t="n">
        <v>27.57428741</v>
      </c>
      <c r="C48" s="6" t="s">
        <v>35</v>
      </c>
      <c r="D48" s="6" t="s">
        <v>391</v>
      </c>
      <c r="E48" s="6" t="s">
        <v>279</v>
      </c>
      <c r="F48" s="6" t="s">
        <v>285</v>
      </c>
      <c r="G48" s="6" t="n">
        <v>2</v>
      </c>
      <c r="H48" s="8" t="n">
        <v>28.38064909</v>
      </c>
    </row>
    <row r="49" customFormat="false" ht="15.75" hidden="false" customHeight="false" outlineLevel="0" collapsed="false">
      <c r="A49" s="6" t="s">
        <v>393</v>
      </c>
      <c r="B49" s="8" t="n">
        <v>25.84764099</v>
      </c>
      <c r="C49" s="6" t="s">
        <v>35</v>
      </c>
      <c r="D49" s="6" t="s">
        <v>391</v>
      </c>
      <c r="E49" s="6" t="s">
        <v>279</v>
      </c>
      <c r="F49" s="6" t="s">
        <v>288</v>
      </c>
      <c r="G49" s="6" t="n">
        <v>3</v>
      </c>
      <c r="H49" s="8" t="n">
        <v>98.69401003</v>
      </c>
    </row>
    <row r="50" customFormat="false" ht="15.75" hidden="false" customHeight="false" outlineLevel="0" collapsed="false">
      <c r="A50" s="6" t="s">
        <v>394</v>
      </c>
      <c r="B50" s="8" t="n">
        <v>24.93008423</v>
      </c>
      <c r="C50" s="6" t="s">
        <v>35</v>
      </c>
      <c r="D50" s="6" t="s">
        <v>391</v>
      </c>
      <c r="E50" s="6" t="s">
        <v>292</v>
      </c>
      <c r="F50" s="6" t="s">
        <v>293</v>
      </c>
      <c r="G50" s="6" t="n">
        <v>1</v>
      </c>
      <c r="H50" s="8" t="n">
        <v>191.3930415</v>
      </c>
    </row>
    <row r="51" customFormat="false" ht="15.75" hidden="false" customHeight="false" outlineLevel="0" collapsed="false">
      <c r="A51" s="6" t="s">
        <v>395</v>
      </c>
      <c r="B51" s="8" t="n">
        <v>24.91720963</v>
      </c>
      <c r="C51" s="6" t="s">
        <v>35</v>
      </c>
      <c r="D51" s="6" t="s">
        <v>391</v>
      </c>
      <c r="E51" s="6" t="s">
        <v>292</v>
      </c>
      <c r="F51" s="6" t="s">
        <v>296</v>
      </c>
      <c r="G51" s="6" t="n">
        <v>2</v>
      </c>
      <c r="H51" s="8" t="n">
        <v>193.1799591</v>
      </c>
    </row>
    <row r="52" customFormat="false" ht="15.75" hidden="false" customHeight="false" outlineLevel="0" collapsed="false">
      <c r="A52" s="6" t="s">
        <v>396</v>
      </c>
      <c r="B52" s="8" t="n">
        <v>25.78830528</v>
      </c>
      <c r="C52" s="6" t="s">
        <v>35</v>
      </c>
      <c r="D52" s="6" t="s">
        <v>391</v>
      </c>
      <c r="E52" s="6" t="s">
        <v>292</v>
      </c>
      <c r="F52" s="6" t="s">
        <v>299</v>
      </c>
      <c r="G52" s="6" t="n">
        <v>3</v>
      </c>
      <c r="H52" s="8" t="n">
        <v>103.0128329</v>
      </c>
    </row>
    <row r="53" customFormat="false" ht="15.75" hidden="false" customHeight="false" outlineLevel="0" collapsed="false">
      <c r="A53" s="6" t="s">
        <v>397</v>
      </c>
      <c r="B53" s="8" t="n">
        <v>24.24549866</v>
      </c>
      <c r="C53" s="6" t="s">
        <v>35</v>
      </c>
      <c r="D53" s="6" t="s">
        <v>391</v>
      </c>
      <c r="E53" s="6" t="s">
        <v>302</v>
      </c>
      <c r="F53" s="6" t="s">
        <v>303</v>
      </c>
      <c r="G53" s="6" t="n">
        <v>1</v>
      </c>
      <c r="H53" s="8" t="n">
        <v>313.7110175</v>
      </c>
    </row>
    <row r="54" customFormat="false" ht="15.75" hidden="false" customHeight="false" outlineLevel="0" collapsed="false">
      <c r="A54" s="6" t="s">
        <v>398</v>
      </c>
      <c r="B54" s="8" t="n">
        <v>24.79739952</v>
      </c>
      <c r="C54" s="6" t="s">
        <v>35</v>
      </c>
      <c r="D54" s="6" t="s">
        <v>391</v>
      </c>
      <c r="E54" s="6" t="s">
        <v>302</v>
      </c>
      <c r="F54" s="6" t="s">
        <v>306</v>
      </c>
      <c r="G54" s="6" t="n">
        <v>2</v>
      </c>
      <c r="H54" s="8" t="n">
        <v>210.6299362</v>
      </c>
    </row>
    <row r="55" customFormat="false" ht="15.75" hidden="false" customHeight="false" outlineLevel="0" collapsed="false">
      <c r="A55" s="6" t="s">
        <v>399</v>
      </c>
      <c r="B55" s="8" t="n">
        <v>24.70801544</v>
      </c>
      <c r="C55" s="6" t="s">
        <v>35</v>
      </c>
      <c r="D55" s="6" t="s">
        <v>391</v>
      </c>
      <c r="E55" s="6" t="s">
        <v>302</v>
      </c>
      <c r="F55" s="6" t="s">
        <v>309</v>
      </c>
      <c r="G55" s="6" t="n">
        <v>3</v>
      </c>
      <c r="H55" s="8" t="n">
        <v>224.6674643</v>
      </c>
    </row>
    <row r="56" customFormat="false" ht="15.75" hidden="false" customHeight="false" outlineLevel="0" collapsed="false">
      <c r="A56" s="6" t="s">
        <v>400</v>
      </c>
      <c r="B56" s="8" t="n">
        <v>25.36010361</v>
      </c>
      <c r="C56" s="6" t="s">
        <v>35</v>
      </c>
      <c r="D56" s="6" t="s">
        <v>401</v>
      </c>
      <c r="E56" s="6" t="s">
        <v>313</v>
      </c>
      <c r="F56" s="6" t="s">
        <v>314</v>
      </c>
      <c r="G56" s="6" t="n">
        <v>1</v>
      </c>
      <c r="H56" s="8" t="n">
        <v>140.3213747</v>
      </c>
    </row>
    <row r="57" customFormat="false" ht="15.75" hidden="false" customHeight="false" outlineLevel="0" collapsed="false">
      <c r="A57" s="6" t="s">
        <v>402</v>
      </c>
      <c r="B57" s="8" t="n">
        <v>25.42024422</v>
      </c>
      <c r="C57" s="6" t="s">
        <v>35</v>
      </c>
      <c r="D57" s="6" t="s">
        <v>401</v>
      </c>
      <c r="E57" s="6" t="s">
        <v>313</v>
      </c>
      <c r="F57" s="6" t="s">
        <v>317</v>
      </c>
      <c r="G57" s="6" t="n">
        <v>2</v>
      </c>
      <c r="H57" s="8" t="n">
        <v>134.3603032</v>
      </c>
    </row>
    <row r="58" customFormat="false" ht="15.75" hidden="false" customHeight="false" outlineLevel="0" collapsed="false">
      <c r="A58" s="6" t="s">
        <v>403</v>
      </c>
      <c r="B58" s="8" t="n">
        <v>25.44403076</v>
      </c>
      <c r="C58" s="6" t="s">
        <v>35</v>
      </c>
      <c r="D58" s="6" t="s">
        <v>401</v>
      </c>
      <c r="E58" s="6" t="s">
        <v>313</v>
      </c>
      <c r="F58" s="6" t="s">
        <v>321</v>
      </c>
      <c r="G58" s="6" t="n">
        <v>3</v>
      </c>
      <c r="H58" s="8" t="n">
        <v>132.0731019</v>
      </c>
    </row>
    <row r="59" customFormat="false" ht="15.75" hidden="false" customHeight="false" outlineLevel="0" collapsed="false">
      <c r="A59" s="6" t="s">
        <v>404</v>
      </c>
      <c r="B59" s="8" t="n">
        <v>25.38276672</v>
      </c>
      <c r="C59" s="6" t="s">
        <v>35</v>
      </c>
      <c r="D59" s="6" t="s">
        <v>401</v>
      </c>
      <c r="E59" s="6" t="s">
        <v>327</v>
      </c>
      <c r="F59" s="6" t="s">
        <v>328</v>
      </c>
      <c r="G59" s="6" t="n">
        <v>1</v>
      </c>
      <c r="H59" s="8" t="n">
        <v>138.0445946</v>
      </c>
    </row>
    <row r="60" customFormat="false" ht="15.75" hidden="false" customHeight="false" outlineLevel="0" collapsed="false">
      <c r="A60" s="6" t="s">
        <v>405</v>
      </c>
      <c r="B60" s="8" t="n">
        <v>25.03852272</v>
      </c>
      <c r="C60" s="6" t="s">
        <v>35</v>
      </c>
      <c r="D60" s="6" t="s">
        <v>401</v>
      </c>
      <c r="E60" s="6" t="s">
        <v>327</v>
      </c>
      <c r="F60" s="6" t="s">
        <v>331</v>
      </c>
      <c r="G60" s="6" t="n">
        <v>2</v>
      </c>
      <c r="H60" s="8" t="n">
        <v>176.9835436</v>
      </c>
    </row>
    <row r="61" customFormat="false" ht="15.75" hidden="false" customHeight="false" outlineLevel="0" collapsed="false">
      <c r="A61" s="6" t="s">
        <v>406</v>
      </c>
      <c r="B61" s="8" t="n">
        <v>25.11298752</v>
      </c>
      <c r="C61" s="6" t="s">
        <v>35</v>
      </c>
      <c r="D61" s="6" t="s">
        <v>401</v>
      </c>
      <c r="E61" s="6" t="s">
        <v>327</v>
      </c>
      <c r="F61" s="6" t="s">
        <v>334</v>
      </c>
      <c r="G61" s="6" t="n">
        <v>3</v>
      </c>
      <c r="H61" s="8" t="n">
        <v>167.7218675</v>
      </c>
    </row>
    <row r="62" customFormat="false" ht="15.75" hidden="false" customHeight="false" outlineLevel="0" collapsed="false">
      <c r="A62" s="6" t="s">
        <v>407</v>
      </c>
      <c r="B62" s="8" t="n">
        <v>24.65194511</v>
      </c>
      <c r="C62" s="6" t="s">
        <v>35</v>
      </c>
      <c r="D62" s="6" t="s">
        <v>401</v>
      </c>
      <c r="E62" s="6" t="s">
        <v>337</v>
      </c>
      <c r="F62" s="6" t="s">
        <v>338</v>
      </c>
      <c r="G62" s="6" t="n">
        <v>1</v>
      </c>
      <c r="H62" s="8" t="n">
        <v>233.9467891</v>
      </c>
    </row>
    <row r="63" customFormat="false" ht="15.75" hidden="false" customHeight="false" outlineLevel="0" collapsed="false">
      <c r="A63" s="6" t="s">
        <v>408</v>
      </c>
      <c r="B63" s="8" t="n">
        <v>25.48765182</v>
      </c>
      <c r="C63" s="6" t="s">
        <v>35</v>
      </c>
      <c r="D63" s="6" t="s">
        <v>401</v>
      </c>
      <c r="E63" s="6" t="s">
        <v>337</v>
      </c>
      <c r="F63" s="6" t="s">
        <v>340</v>
      </c>
      <c r="G63" s="6" t="n">
        <v>2</v>
      </c>
      <c r="H63" s="8" t="n">
        <v>127.9793982</v>
      </c>
    </row>
    <row r="64" customFormat="false" ht="15.75" hidden="false" customHeight="false" outlineLevel="0" collapsed="false">
      <c r="A64" s="6" t="s">
        <v>409</v>
      </c>
      <c r="B64" s="8" t="n">
        <v>25.06341171</v>
      </c>
      <c r="C64" s="6" t="s">
        <v>35</v>
      </c>
      <c r="D64" s="6" t="s">
        <v>401</v>
      </c>
      <c r="E64" s="6" t="s">
        <v>337</v>
      </c>
      <c r="F64" s="6" t="s">
        <v>344</v>
      </c>
      <c r="G64" s="6" t="n">
        <v>3</v>
      </c>
      <c r="H64" s="8" t="n">
        <v>173.8323872</v>
      </c>
    </row>
    <row r="65" customFormat="false" ht="15.75" hidden="false" customHeight="false" outlineLevel="0" collapsed="false">
      <c r="A65" s="6" t="s">
        <v>410</v>
      </c>
      <c r="B65" s="8" t="n">
        <v>26.86583328</v>
      </c>
      <c r="C65" s="6" t="s">
        <v>35</v>
      </c>
      <c r="D65" s="6" t="s">
        <v>401</v>
      </c>
      <c r="E65" s="6" t="s">
        <v>347</v>
      </c>
      <c r="F65" s="6" t="s">
        <v>348</v>
      </c>
      <c r="G65" s="6" t="n">
        <v>1</v>
      </c>
      <c r="H65" s="8" t="n">
        <v>47.32692184</v>
      </c>
    </row>
    <row r="66" customFormat="false" ht="15.75" hidden="false" customHeight="false" outlineLevel="0" collapsed="false">
      <c r="A66" s="6" t="s">
        <v>411</v>
      </c>
      <c r="B66" s="8" t="n">
        <v>26.84012794</v>
      </c>
      <c r="C66" s="6" t="s">
        <v>35</v>
      </c>
      <c r="D66" s="6" t="s">
        <v>401</v>
      </c>
      <c r="E66" s="6" t="s">
        <v>347</v>
      </c>
      <c r="F66" s="6" t="s">
        <v>351</v>
      </c>
      <c r="G66" s="6" t="n">
        <v>2</v>
      </c>
      <c r="H66" s="8" t="n">
        <v>48.2132445</v>
      </c>
    </row>
    <row r="67" customFormat="false" ht="15.75" hidden="false" customHeight="false" outlineLevel="0" collapsed="false">
      <c r="A67" s="6" t="s">
        <v>412</v>
      </c>
      <c r="B67" s="8" t="n">
        <v>26.54322052</v>
      </c>
      <c r="C67" s="6" t="s">
        <v>35</v>
      </c>
      <c r="D67" s="6" t="s">
        <v>401</v>
      </c>
      <c r="E67" s="6" t="s">
        <v>347</v>
      </c>
      <c r="F67" s="6" t="s">
        <v>353</v>
      </c>
      <c r="G67" s="6" t="n">
        <v>3</v>
      </c>
      <c r="H67" s="8" t="n">
        <v>59.73663929</v>
      </c>
    </row>
    <row r="69" customFormat="false" ht="27" hidden="false" customHeight="false" outlineLevel="0" collapsed="false">
      <c r="A69" s="19" t="s">
        <v>13</v>
      </c>
      <c r="N69" s="0" t="n">
        <v>504.54</v>
      </c>
      <c r="O69" s="0" t="n">
        <v>504.54</v>
      </c>
    </row>
    <row r="70" customFormat="false" ht="39.75" hidden="false" customHeight="false" outlineLevel="0" collapsed="false">
      <c r="A70" s="5" t="s">
        <v>14</v>
      </c>
      <c r="B70" s="5" t="s">
        <v>15</v>
      </c>
      <c r="C70" s="5" t="s">
        <v>16</v>
      </c>
      <c r="D70" s="5" t="s">
        <v>17</v>
      </c>
      <c r="E70" s="5" t="s">
        <v>233</v>
      </c>
      <c r="F70" s="5" t="s">
        <v>19</v>
      </c>
      <c r="G70" s="5" t="s">
        <v>20</v>
      </c>
      <c r="H70" s="5" t="s">
        <v>21</v>
      </c>
      <c r="I70" s="5" t="s">
        <v>22</v>
      </c>
      <c r="J70" s="5" t="s">
        <v>234</v>
      </c>
      <c r="K70" s="5" t="s">
        <v>26</v>
      </c>
      <c r="L70" s="5" t="s">
        <v>27</v>
      </c>
      <c r="M70" s="5" t="s">
        <v>28</v>
      </c>
      <c r="N70" s="5" t="s">
        <v>29</v>
      </c>
      <c r="O70" s="5" t="s">
        <v>30</v>
      </c>
      <c r="P70" s="5" t="s">
        <v>31</v>
      </c>
      <c r="Q70" s="5" t="s">
        <v>32</v>
      </c>
    </row>
    <row r="71" customFormat="false" ht="27" hidden="false" customHeight="false" outlineLevel="0" collapsed="false">
      <c r="A71" s="6" t="s">
        <v>33</v>
      </c>
      <c r="B71" s="6" t="n">
        <v>69</v>
      </c>
      <c r="C71" s="7" t="n">
        <v>44074</v>
      </c>
      <c r="D71" s="6" t="s">
        <v>34</v>
      </c>
      <c r="E71" s="6" t="s">
        <v>35</v>
      </c>
      <c r="F71" s="8" t="n">
        <v>272.82</v>
      </c>
      <c r="G71" s="8" t="n">
        <v>50</v>
      </c>
      <c r="H71" s="8" t="n">
        <v>24.03849983</v>
      </c>
      <c r="I71" s="8" t="n">
        <v>632.2389346</v>
      </c>
      <c r="J71" s="8" t="n">
        <v>632238.9346</v>
      </c>
      <c r="K71" s="8" t="n">
        <v>705</v>
      </c>
      <c r="L71" s="6"/>
      <c r="M71" s="8" t="n">
        <v>873876.7447</v>
      </c>
      <c r="N71" s="8" t="n">
        <v>72.34875381</v>
      </c>
      <c r="O71" s="6" t="s">
        <v>36</v>
      </c>
      <c r="P71" s="6" t="s">
        <v>37</v>
      </c>
      <c r="Q71" s="6"/>
    </row>
    <row r="72" customFormat="false" ht="27" hidden="false" customHeight="false" outlineLevel="0" collapsed="false">
      <c r="A72" s="6" t="s">
        <v>33</v>
      </c>
      <c r="B72" s="6" t="n">
        <v>69</v>
      </c>
      <c r="C72" s="7" t="n">
        <v>44074</v>
      </c>
      <c r="D72" s="6" t="s">
        <v>34</v>
      </c>
      <c r="E72" s="6" t="s">
        <v>35</v>
      </c>
      <c r="F72" s="8" t="n">
        <v>272.82</v>
      </c>
      <c r="G72" s="8" t="n">
        <v>50</v>
      </c>
      <c r="H72" s="8" t="n">
        <v>23.26741409</v>
      </c>
      <c r="I72" s="8" t="n">
        <v>1095.487615</v>
      </c>
      <c r="J72" s="8" t="n">
        <v>1095487.615</v>
      </c>
      <c r="K72" s="8" t="n">
        <v>705</v>
      </c>
      <c r="L72" s="6"/>
      <c r="M72" s="8" t="n">
        <v>873876.7447</v>
      </c>
      <c r="N72" s="8" t="n">
        <v>125.3595112</v>
      </c>
      <c r="O72" s="6" t="s">
        <v>38</v>
      </c>
      <c r="P72" s="6" t="s">
        <v>39</v>
      </c>
      <c r="Q72" s="6"/>
    </row>
    <row r="73" customFormat="false" ht="27" hidden="false" customHeight="false" outlineLevel="0" collapsed="false">
      <c r="A73" s="6" t="s">
        <v>40</v>
      </c>
      <c r="B73" s="6" t="s">
        <v>41</v>
      </c>
      <c r="C73" s="7" t="n">
        <v>44074</v>
      </c>
      <c r="D73" s="6" t="s">
        <v>34</v>
      </c>
      <c r="E73" s="6" t="s">
        <v>35</v>
      </c>
      <c r="F73" s="8" t="n">
        <v>276.77</v>
      </c>
      <c r="G73" s="8" t="n">
        <v>50</v>
      </c>
      <c r="H73" s="8" t="n">
        <v>24.2202301</v>
      </c>
      <c r="I73" s="8" t="n">
        <v>555.4155001</v>
      </c>
      <c r="J73" s="8" t="n">
        <v>555415.5001</v>
      </c>
      <c r="K73" s="8" t="n">
        <v>705</v>
      </c>
      <c r="L73" s="6"/>
      <c r="M73" s="8" t="n">
        <v>861404.9698</v>
      </c>
      <c r="N73" s="8" t="n">
        <v>64.47786111</v>
      </c>
      <c r="O73" s="6" t="s">
        <v>42</v>
      </c>
      <c r="P73" s="6" t="s">
        <v>43</v>
      </c>
      <c r="Q73" s="6"/>
    </row>
    <row r="74" customFormat="false" ht="27" hidden="false" customHeight="false" outlineLevel="0" collapsed="false">
      <c r="A74" s="6" t="s">
        <v>40</v>
      </c>
      <c r="B74" s="6" t="s">
        <v>41</v>
      </c>
      <c r="C74" s="7" t="n">
        <v>44074</v>
      </c>
      <c r="D74" s="6" t="s">
        <v>34</v>
      </c>
      <c r="E74" s="6" t="s">
        <v>35</v>
      </c>
      <c r="F74" s="8" t="n">
        <v>276.77</v>
      </c>
      <c r="G74" s="8" t="n">
        <v>50</v>
      </c>
      <c r="H74" s="8" t="n">
        <v>23.6464901</v>
      </c>
      <c r="I74" s="8" t="n">
        <v>836.0773923</v>
      </c>
      <c r="J74" s="8" t="n">
        <v>836077.3923</v>
      </c>
      <c r="K74" s="8" t="n">
        <v>705</v>
      </c>
      <c r="L74" s="6"/>
      <c r="M74" s="8" t="n">
        <v>861404.9698</v>
      </c>
      <c r="N74" s="8" t="n">
        <v>97.05973631</v>
      </c>
      <c r="O74" s="6" t="s">
        <v>44</v>
      </c>
      <c r="P74" s="6" t="s">
        <v>45</v>
      </c>
      <c r="Q74" s="6"/>
    </row>
    <row r="75" customFormat="false" ht="27" hidden="false" customHeight="false" outlineLevel="0" collapsed="false">
      <c r="A75" s="6" t="s">
        <v>46</v>
      </c>
      <c r="B75" s="6" t="s">
        <v>47</v>
      </c>
      <c r="C75" s="7" t="n">
        <v>44074</v>
      </c>
      <c r="D75" s="6" t="s">
        <v>34</v>
      </c>
      <c r="E75" s="6" t="s">
        <v>35</v>
      </c>
      <c r="F75" s="8" t="n">
        <v>277.77</v>
      </c>
      <c r="G75" s="8" t="n">
        <v>50</v>
      </c>
      <c r="H75" s="8" t="n">
        <v>24.01800919</v>
      </c>
      <c r="I75" s="8" t="n">
        <v>641.5419952</v>
      </c>
      <c r="J75" s="8" t="n">
        <v>641541.9952</v>
      </c>
      <c r="K75" s="8" t="n">
        <v>705</v>
      </c>
      <c r="L75" s="6"/>
      <c r="M75" s="8" t="n">
        <v>858303.8251</v>
      </c>
      <c r="N75" s="8" t="n">
        <v>74.74532636</v>
      </c>
      <c r="O75" s="6" t="s">
        <v>48</v>
      </c>
      <c r="P75" s="6" t="s">
        <v>49</v>
      </c>
      <c r="Q75" s="6"/>
    </row>
    <row r="76" customFormat="false" ht="27" hidden="false" customHeight="false" outlineLevel="0" collapsed="false">
      <c r="A76" s="6" t="s">
        <v>46</v>
      </c>
      <c r="B76" s="6" t="s">
        <v>47</v>
      </c>
      <c r="C76" s="7" t="n">
        <v>44074</v>
      </c>
      <c r="D76" s="6" t="s">
        <v>34</v>
      </c>
      <c r="E76" s="6" t="s">
        <v>35</v>
      </c>
      <c r="F76" s="8" t="n">
        <v>277.77</v>
      </c>
      <c r="G76" s="8" t="n">
        <v>50</v>
      </c>
      <c r="H76" s="8" t="n">
        <v>24.09456825</v>
      </c>
      <c r="I76" s="8" t="n">
        <v>607.4668639</v>
      </c>
      <c r="J76" s="8" t="n">
        <v>607466.8639</v>
      </c>
      <c r="K76" s="8" t="n">
        <v>705</v>
      </c>
      <c r="L76" s="6"/>
      <c r="M76" s="8" t="n">
        <v>858303.8251</v>
      </c>
      <c r="N76" s="8" t="n">
        <v>70.77527166</v>
      </c>
      <c r="O76" s="6" t="s">
        <v>50</v>
      </c>
      <c r="P76" s="6" t="s">
        <v>51</v>
      </c>
      <c r="Q76" s="6"/>
    </row>
    <row r="77" customFormat="false" ht="27" hidden="false" customHeight="false" outlineLevel="0" collapsed="false">
      <c r="A77" s="6" t="s">
        <v>52</v>
      </c>
      <c r="B77" s="6" t="s">
        <v>53</v>
      </c>
      <c r="C77" s="7" t="n">
        <v>44074</v>
      </c>
      <c r="D77" s="6" t="s">
        <v>34</v>
      </c>
      <c r="E77" s="6" t="s">
        <v>35</v>
      </c>
      <c r="F77" s="8" t="n">
        <v>273.27</v>
      </c>
      <c r="G77" s="8" t="n">
        <v>50</v>
      </c>
      <c r="H77" s="8" t="n">
        <v>24.71558762</v>
      </c>
      <c r="I77" s="8" t="n">
        <v>390.1723921</v>
      </c>
      <c r="J77" s="8" t="n">
        <v>390172.3921</v>
      </c>
      <c r="K77" s="8" t="n">
        <v>705</v>
      </c>
      <c r="L77" s="6"/>
      <c r="M77" s="8" t="n">
        <v>872437.7118</v>
      </c>
      <c r="N77" s="8" t="n">
        <v>44.72209154</v>
      </c>
      <c r="O77" s="6" t="s">
        <v>54</v>
      </c>
      <c r="P77" s="6" t="s">
        <v>55</v>
      </c>
      <c r="Q77" s="6"/>
    </row>
    <row r="78" customFormat="false" ht="27" hidden="false" customHeight="false" outlineLevel="0" collapsed="false">
      <c r="A78" s="6" t="s">
        <v>52</v>
      </c>
      <c r="B78" s="6" t="s">
        <v>53</v>
      </c>
      <c r="C78" s="7" t="n">
        <v>44074</v>
      </c>
      <c r="D78" s="6" t="s">
        <v>34</v>
      </c>
      <c r="E78" s="6" t="s">
        <v>35</v>
      </c>
      <c r="F78" s="8" t="n">
        <v>273.27</v>
      </c>
      <c r="G78" s="8" t="n">
        <v>50</v>
      </c>
      <c r="H78" s="8" t="n">
        <v>24.48700333</v>
      </c>
      <c r="I78" s="8" t="n">
        <v>459.2251515</v>
      </c>
      <c r="J78" s="8" t="n">
        <v>459225.1515</v>
      </c>
      <c r="K78" s="8" t="n">
        <v>705</v>
      </c>
      <c r="L78" s="6"/>
      <c r="M78" s="8" t="n">
        <v>872437.7118</v>
      </c>
      <c r="N78" s="8" t="n">
        <v>52.63701297</v>
      </c>
      <c r="O78" s="6" t="s">
        <v>56</v>
      </c>
      <c r="P78" s="6" t="s">
        <v>57</v>
      </c>
      <c r="Q78" s="6"/>
    </row>
    <row r="79" customFormat="false" ht="27" hidden="false" customHeight="false" outlineLevel="0" collapsed="false">
      <c r="A79" s="6" t="s">
        <v>58</v>
      </c>
      <c r="B79" s="6" t="s">
        <v>59</v>
      </c>
      <c r="C79" s="7" t="n">
        <v>44074</v>
      </c>
      <c r="D79" s="6" t="s">
        <v>34</v>
      </c>
      <c r="E79" s="6" t="s">
        <v>35</v>
      </c>
      <c r="F79" s="8" t="n">
        <v>252.5363636</v>
      </c>
      <c r="G79" s="8" t="n">
        <v>50</v>
      </c>
      <c r="H79" s="8" t="n">
        <v>25.38436508</v>
      </c>
      <c r="I79" s="8" t="n">
        <v>242.2170381</v>
      </c>
      <c r="J79" s="8" t="n">
        <v>242217.0381</v>
      </c>
      <c r="K79" s="8" t="n">
        <v>705</v>
      </c>
      <c r="L79" s="6"/>
      <c r="M79" s="8" t="n">
        <v>944066.2329</v>
      </c>
      <c r="N79" s="8" t="n">
        <v>25.65678442</v>
      </c>
      <c r="O79" s="6" t="s">
        <v>60</v>
      </c>
      <c r="P79" s="6" t="s">
        <v>61</v>
      </c>
      <c r="Q79" s="6"/>
    </row>
    <row r="80" customFormat="false" ht="27" hidden="false" customHeight="false" outlineLevel="0" collapsed="false">
      <c r="A80" s="6" t="s">
        <v>58</v>
      </c>
      <c r="B80" s="6" t="s">
        <v>59</v>
      </c>
      <c r="C80" s="7" t="n">
        <v>44074</v>
      </c>
      <c r="D80" s="6" t="s">
        <v>34</v>
      </c>
      <c r="E80" s="6" t="s">
        <v>35</v>
      </c>
      <c r="F80" s="8" t="n">
        <v>252.5363636</v>
      </c>
      <c r="G80" s="8" t="n">
        <v>50</v>
      </c>
      <c r="H80" s="8" t="n">
        <v>24.10612297</v>
      </c>
      <c r="I80" s="8" t="n">
        <v>602.4836712</v>
      </c>
      <c r="J80" s="8" t="n">
        <v>602483.6712</v>
      </c>
      <c r="K80" s="8" t="n">
        <v>705</v>
      </c>
      <c r="L80" s="6"/>
      <c r="M80" s="8" t="n">
        <v>944066.2329</v>
      </c>
      <c r="N80" s="8" t="n">
        <v>63.8179452</v>
      </c>
      <c r="O80" s="6" t="s">
        <v>62</v>
      </c>
      <c r="P80" s="6" t="s">
        <v>63</v>
      </c>
      <c r="Q80" s="6"/>
    </row>
    <row r="81" customFormat="false" ht="27" hidden="false" customHeight="false" outlineLevel="0" collapsed="false">
      <c r="A81" s="6" t="s">
        <v>64</v>
      </c>
      <c r="B81" s="6" t="s">
        <v>65</v>
      </c>
      <c r="C81" s="7" t="n">
        <v>44074</v>
      </c>
      <c r="D81" s="6" t="s">
        <v>34</v>
      </c>
      <c r="E81" s="6" t="s">
        <v>35</v>
      </c>
      <c r="F81" s="8" t="n">
        <v>252.5363636</v>
      </c>
      <c r="G81" s="8" t="n">
        <v>50</v>
      </c>
      <c r="H81" s="8" t="n">
        <v>23.97099876</v>
      </c>
      <c r="I81" s="8" t="n">
        <v>663.4060085</v>
      </c>
      <c r="J81" s="8" t="n">
        <v>663406.0085</v>
      </c>
      <c r="K81" s="8" t="n">
        <v>705</v>
      </c>
      <c r="L81" s="6"/>
      <c r="M81" s="8" t="n">
        <v>944066.2329</v>
      </c>
      <c r="N81" s="8" t="n">
        <v>70.27112986</v>
      </c>
      <c r="O81" s="6" t="s">
        <v>66</v>
      </c>
      <c r="P81" s="6" t="s">
        <v>67</v>
      </c>
      <c r="Q81" s="6"/>
    </row>
    <row r="82" customFormat="false" ht="27" hidden="false" customHeight="false" outlineLevel="0" collapsed="false">
      <c r="A82" s="6" t="s">
        <v>64</v>
      </c>
      <c r="B82" s="6" t="s">
        <v>65</v>
      </c>
      <c r="C82" s="7" t="n">
        <v>44074</v>
      </c>
      <c r="D82" s="6" t="s">
        <v>34</v>
      </c>
      <c r="E82" s="6" t="s">
        <v>35</v>
      </c>
      <c r="F82" s="8" t="n">
        <v>252.5363636</v>
      </c>
      <c r="G82" s="8" t="n">
        <v>50</v>
      </c>
      <c r="H82" s="8" t="n">
        <v>25.7993145</v>
      </c>
      <c r="I82" s="8" t="n">
        <v>180.1927766</v>
      </c>
      <c r="J82" s="8" t="n">
        <v>180192.7766</v>
      </c>
      <c r="K82" s="8" t="n">
        <v>705</v>
      </c>
      <c r="L82" s="6"/>
      <c r="M82" s="8" t="n">
        <v>944066.2329</v>
      </c>
      <c r="N82" s="8" t="n">
        <v>19.08687869</v>
      </c>
      <c r="O82" s="6" t="s">
        <v>68</v>
      </c>
      <c r="P82" s="6" t="s">
        <v>69</v>
      </c>
      <c r="Q82" s="6"/>
    </row>
    <row r="83" customFormat="false" ht="15.75" hidden="false" customHeight="false" outlineLevel="0" collapsed="false">
      <c r="A83" s="6" t="s">
        <v>70</v>
      </c>
      <c r="B83" s="6" t="s">
        <v>71</v>
      </c>
      <c r="C83" s="7" t="n">
        <v>44074</v>
      </c>
      <c r="D83" s="6" t="s">
        <v>34</v>
      </c>
      <c r="E83" s="6" t="s">
        <v>35</v>
      </c>
      <c r="F83" s="8" t="n">
        <v>271.5363636</v>
      </c>
      <c r="G83" s="8" t="n">
        <v>50</v>
      </c>
      <c r="H83" s="8" t="n">
        <v>22.94177246</v>
      </c>
      <c r="I83" s="8" t="n">
        <v>1381.73677</v>
      </c>
      <c r="J83" s="8" t="n">
        <v>1381736.77</v>
      </c>
      <c r="K83" s="8" t="n">
        <v>705</v>
      </c>
      <c r="L83" s="6"/>
      <c r="M83" s="8" t="n">
        <v>878007.8304</v>
      </c>
      <c r="N83" s="8" t="n">
        <v>157.3718049</v>
      </c>
      <c r="O83" s="6" t="s">
        <v>72</v>
      </c>
      <c r="P83" s="6" t="s">
        <v>73</v>
      </c>
      <c r="Q83" s="6"/>
    </row>
    <row r="84" customFormat="false" ht="15.75" hidden="false" customHeight="false" outlineLevel="0" collapsed="false">
      <c r="A84" s="6" t="s">
        <v>70</v>
      </c>
      <c r="B84" s="6" t="s">
        <v>71</v>
      </c>
      <c r="C84" s="7" t="n">
        <v>44074</v>
      </c>
      <c r="D84" s="6" t="s">
        <v>34</v>
      </c>
      <c r="E84" s="6" t="s">
        <v>35</v>
      </c>
      <c r="F84" s="8" t="n">
        <v>271.5363636</v>
      </c>
      <c r="G84" s="8" t="n">
        <v>50</v>
      </c>
      <c r="H84" s="8" t="n">
        <v>23.89081001</v>
      </c>
      <c r="I84" s="8" t="n">
        <v>702.4341856</v>
      </c>
      <c r="J84" s="8" t="n">
        <v>702434.1856</v>
      </c>
      <c r="K84" s="8" t="n">
        <v>705</v>
      </c>
      <c r="L84" s="6"/>
      <c r="M84" s="8" t="n">
        <v>878007.8304</v>
      </c>
      <c r="N84" s="8" t="n">
        <v>80.00318008</v>
      </c>
      <c r="O84" s="6" t="s">
        <v>74</v>
      </c>
      <c r="P84" s="6" t="s">
        <v>75</v>
      </c>
      <c r="Q84" s="6"/>
    </row>
    <row r="85" customFormat="false" ht="15.75" hidden="false" customHeight="false" outlineLevel="0" collapsed="false">
      <c r="A85" s="6" t="s">
        <v>76</v>
      </c>
      <c r="B85" s="6" t="s">
        <v>77</v>
      </c>
      <c r="C85" s="7" t="n">
        <v>44074</v>
      </c>
      <c r="D85" s="6" t="s">
        <v>34</v>
      </c>
      <c r="E85" s="6" t="s">
        <v>35</v>
      </c>
      <c r="F85" s="8" t="n">
        <v>255.5363636</v>
      </c>
      <c r="G85" s="8" t="n">
        <v>50</v>
      </c>
      <c r="H85" s="8" t="n">
        <v>23.92168617</v>
      </c>
      <c r="I85" s="8" t="n">
        <v>687.1419402</v>
      </c>
      <c r="J85" s="8" t="n">
        <v>687141.9402</v>
      </c>
      <c r="K85" s="8" t="n">
        <v>705</v>
      </c>
      <c r="L85" s="6"/>
      <c r="M85" s="8" t="n">
        <v>932982.884</v>
      </c>
      <c r="N85" s="8" t="n">
        <v>73.65000495</v>
      </c>
      <c r="O85" s="6" t="s">
        <v>78</v>
      </c>
      <c r="P85" s="6" t="s">
        <v>79</v>
      </c>
      <c r="Q85" s="6"/>
    </row>
    <row r="86" customFormat="false" ht="15.75" hidden="false" customHeight="false" outlineLevel="0" collapsed="false">
      <c r="A86" s="6" t="s">
        <v>76</v>
      </c>
      <c r="B86" s="6" t="s">
        <v>77</v>
      </c>
      <c r="C86" s="7" t="n">
        <v>44074</v>
      </c>
      <c r="D86" s="6" t="s">
        <v>34</v>
      </c>
      <c r="E86" s="6" t="s">
        <v>35</v>
      </c>
      <c r="F86" s="8" t="n">
        <v>255.5363636</v>
      </c>
      <c r="G86" s="8" t="n">
        <v>50</v>
      </c>
      <c r="H86" s="8" t="n">
        <v>23.85093498</v>
      </c>
      <c r="I86" s="8" t="n">
        <v>722.688011</v>
      </c>
      <c r="J86" s="8" t="n">
        <v>722688.011</v>
      </c>
      <c r="K86" s="8" t="n">
        <v>705</v>
      </c>
      <c r="L86" s="6"/>
      <c r="M86" s="8" t="n">
        <v>932982.884</v>
      </c>
      <c r="N86" s="8" t="n">
        <v>77.45994309</v>
      </c>
      <c r="O86" s="6" t="s">
        <v>80</v>
      </c>
      <c r="P86" s="6" t="s">
        <v>81</v>
      </c>
      <c r="Q86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5" zeroHeight="false" outlineLevelRow="0" outlineLevelCol="0"/>
  <cols>
    <col collapsed="false" customWidth="true" hidden="false" outlineLevel="0" max="2" min="1" style="0" width="8.54"/>
    <col collapsed="false" customWidth="false" hidden="false" outlineLevel="0" max="3" min="3" style="0" width="11.52"/>
    <col collapsed="false" customWidth="true" hidden="false" outlineLevel="0" max="10" min="4" style="0" width="8.54"/>
    <col collapsed="false" customWidth="true" hidden="false" outlineLevel="0" max="11" min="11" style="0" width="11.3"/>
    <col collapsed="false" customWidth="true" hidden="false" outlineLevel="0" max="12" min="12" style="0" width="9.29"/>
    <col collapsed="false" customWidth="true" hidden="false" outlineLevel="0" max="13" min="13" style="0" width="12.14"/>
    <col collapsed="false" customWidth="true" hidden="false" outlineLevel="0" max="14" min="14" style="0" width="13.29"/>
    <col collapsed="false" customWidth="true" hidden="false" outlineLevel="0" max="15" min="15" style="0" width="10.85"/>
    <col collapsed="false" customWidth="true" hidden="false" outlineLevel="0" max="1025" min="16" style="0" width="8.54"/>
  </cols>
  <sheetData>
    <row r="1" customFormat="false" ht="39.75" hidden="false" customHeight="false" outlineLevel="0" collapsed="false">
      <c r="A1" s="5" t="s">
        <v>269</v>
      </c>
      <c r="B1" s="5" t="s">
        <v>270</v>
      </c>
      <c r="C1" s="5" t="s">
        <v>18</v>
      </c>
      <c r="D1" s="5" t="s">
        <v>271</v>
      </c>
      <c r="E1" s="5" t="s">
        <v>272</v>
      </c>
      <c r="F1" s="5" t="s">
        <v>273</v>
      </c>
      <c r="G1" s="5" t="s">
        <v>274</v>
      </c>
      <c r="H1" s="5" t="s">
        <v>275</v>
      </c>
      <c r="I1" s="20" t="s">
        <v>23</v>
      </c>
      <c r="J1" s="20"/>
      <c r="K1" s="0" t="s">
        <v>413</v>
      </c>
      <c r="M1" s="0" t="s">
        <v>276</v>
      </c>
    </row>
    <row r="2" customFormat="false" ht="39.75" hidden="false" customHeight="false" outlineLevel="0" collapsed="false">
      <c r="A2" s="6" t="s">
        <v>277</v>
      </c>
      <c r="B2" s="8" t="n">
        <v>30.40243721</v>
      </c>
      <c r="C2" s="6" t="s">
        <v>35</v>
      </c>
      <c r="D2" s="6" t="s">
        <v>278</v>
      </c>
      <c r="E2" s="6" t="s">
        <v>279</v>
      </c>
      <c r="F2" s="6" t="s">
        <v>280</v>
      </c>
      <c r="G2" s="6" t="n">
        <v>1</v>
      </c>
      <c r="H2" s="8" t="n">
        <v>3.897777864</v>
      </c>
      <c r="I2" s="0" t="n">
        <f aca="false">H2*1000*1000/'Concentration Factors'!$D$39</f>
        <v>649629.644</v>
      </c>
      <c r="J2" s="0" t="n">
        <f aca="false">W15</f>
        <v>7095671.74382441</v>
      </c>
      <c r="K2" s="4" t="n">
        <f aca="false">I2/J2</f>
        <v>0.0915529448731043</v>
      </c>
      <c r="N2" s="19" t="s">
        <v>13</v>
      </c>
      <c r="O2" s="0" t="s">
        <v>258</v>
      </c>
      <c r="P2" s="19" t="s">
        <v>261</v>
      </c>
      <c r="Q2" s="19" t="s">
        <v>264</v>
      </c>
      <c r="T2" s="19" t="s">
        <v>13</v>
      </c>
      <c r="U2" s="0" t="s">
        <v>258</v>
      </c>
      <c r="V2" s="19" t="s">
        <v>261</v>
      </c>
      <c r="W2" s="19" t="s">
        <v>264</v>
      </c>
      <c r="X2" s="19" t="s">
        <v>243</v>
      </c>
      <c r="AG2" s="6" t="s">
        <v>282</v>
      </c>
      <c r="AH2" s="6"/>
      <c r="AI2" s="6" t="s">
        <v>35</v>
      </c>
      <c r="AJ2" s="6" t="s">
        <v>283</v>
      </c>
      <c r="AK2" s="6" t="n">
        <v>0</v>
      </c>
      <c r="AL2" s="6" t="n">
        <v>0.282</v>
      </c>
      <c r="AM2" s="6" t="n">
        <v>282</v>
      </c>
      <c r="AN2" s="8" t="n">
        <v>0</v>
      </c>
    </row>
    <row r="3" customFormat="false" ht="39.75" hidden="false" customHeight="false" outlineLevel="0" collapsed="false">
      <c r="A3" s="6" t="s">
        <v>284</v>
      </c>
      <c r="B3" s="8" t="n">
        <v>30.59863853</v>
      </c>
      <c r="C3" s="6" t="s">
        <v>35</v>
      </c>
      <c r="D3" s="6" t="s">
        <v>278</v>
      </c>
      <c r="E3" s="6" t="s">
        <v>279</v>
      </c>
      <c r="F3" s="6" t="s">
        <v>285</v>
      </c>
      <c r="G3" s="6" t="n">
        <v>2</v>
      </c>
      <c r="H3" s="8" t="n">
        <v>3.37699914</v>
      </c>
      <c r="I3" s="0" t="n">
        <f aca="false">H3*1000*1000/'Concentration Factors'!$D$39</f>
        <v>562833.19</v>
      </c>
      <c r="K3" s="4" t="n">
        <f aca="false">I3/J2</f>
        <v>0.0793206352153835</v>
      </c>
      <c r="M3" s="6" t="s">
        <v>33</v>
      </c>
      <c r="N3" s="0" t="n">
        <f aca="false">AVERAGE(I83:I84)</f>
        <v>863.8632748</v>
      </c>
      <c r="O3" s="0" t="n">
        <f aca="false">AVERAGE(H23:H25)</f>
        <v>13.4355919533333</v>
      </c>
      <c r="P3" s="0" t="n">
        <f aca="false">AVERAGE(H47:H49)</f>
        <v>51.03280102</v>
      </c>
      <c r="Q3" s="0" t="n">
        <f aca="false">AVERAGE(H2:H4)</f>
        <v>3.26088414533333</v>
      </c>
      <c r="S3" s="19" t="s">
        <v>281</v>
      </c>
      <c r="T3" s="0" t="n">
        <f aca="false">'Concentration Factors'!$D$14</f>
        <v>472.972972972973</v>
      </c>
      <c r="U3" s="0" t="n">
        <f aca="false">'Concentration Factors'!$D$23</f>
        <v>30</v>
      </c>
      <c r="V3" s="0" t="n">
        <f aca="false">'Concentration Factors'!$D$32</f>
        <v>1000</v>
      </c>
      <c r="W3" s="0" t="n">
        <f aca="false">'Concentration Factors'!$D$39</f>
        <v>6</v>
      </c>
      <c r="X3" s="0" t="n">
        <f aca="false">5/20</f>
        <v>0.25</v>
      </c>
      <c r="AG3" s="6" t="s">
        <v>286</v>
      </c>
      <c r="AH3" s="6"/>
      <c r="AI3" s="6" t="s">
        <v>35</v>
      </c>
      <c r="AJ3" s="6" t="s">
        <v>283</v>
      </c>
      <c r="AK3" s="6" t="n">
        <v>0</v>
      </c>
      <c r="AL3" s="6" t="n">
        <v>0.282</v>
      </c>
      <c r="AM3" s="6" t="n">
        <v>282</v>
      </c>
      <c r="AN3" s="8" t="n">
        <v>0</v>
      </c>
    </row>
    <row r="4" customFormat="false" ht="27" hidden="false" customHeight="false" outlineLevel="0" collapsed="false">
      <c r="A4" s="6" t="s">
        <v>287</v>
      </c>
      <c r="B4" s="8" t="n">
        <v>31.00569725</v>
      </c>
      <c r="C4" s="6" t="s">
        <v>35</v>
      </c>
      <c r="D4" s="6" t="s">
        <v>278</v>
      </c>
      <c r="E4" s="6" t="s">
        <v>279</v>
      </c>
      <c r="F4" s="6" t="s">
        <v>288</v>
      </c>
      <c r="G4" s="6" t="n">
        <v>3</v>
      </c>
      <c r="H4" s="8" t="n">
        <v>2.507875432</v>
      </c>
      <c r="I4" s="0" t="n">
        <f aca="false">H4*1000*1000/'Concentration Factors'!$D$39</f>
        <v>417979.238666667</v>
      </c>
      <c r="K4" s="4" t="n">
        <f aca="false">I4/J2</f>
        <v>0.0589062253380658</v>
      </c>
      <c r="M4" s="6" t="s">
        <v>40</v>
      </c>
      <c r="N4" s="0" t="n">
        <f aca="false">AVERAGE(I85:I86)</f>
        <v>695.7464462</v>
      </c>
      <c r="O4" s="0" t="n">
        <f aca="false">AVERAGE(H26:H28)</f>
        <v>29.1892331166667</v>
      </c>
      <c r="P4" s="0" t="n">
        <f aca="false">AVERAGE(H50:H52)</f>
        <v>216.7723278</v>
      </c>
      <c r="Q4" s="0" t="n">
        <f aca="false">AVERAGE(H5:H7)</f>
        <v>3.972509171</v>
      </c>
      <c r="AG4" s="6" t="s">
        <v>289</v>
      </c>
      <c r="AH4" s="6"/>
      <c r="AI4" s="6" t="s">
        <v>35</v>
      </c>
      <c r="AJ4" s="6" t="s">
        <v>290</v>
      </c>
      <c r="AK4" s="6" t="n">
        <v>1</v>
      </c>
      <c r="AL4" s="6" t="n">
        <v>1</v>
      </c>
      <c r="AM4" s="6"/>
      <c r="AN4" s="8" t="n">
        <v>0</v>
      </c>
    </row>
    <row r="5" customFormat="false" ht="15.75" hidden="false" customHeight="false" outlineLevel="0" collapsed="false">
      <c r="A5" s="6" t="s">
        <v>291</v>
      </c>
      <c r="B5" s="8" t="n">
        <v>30.27039146</v>
      </c>
      <c r="C5" s="6" t="s">
        <v>35</v>
      </c>
      <c r="D5" s="6" t="s">
        <v>278</v>
      </c>
      <c r="E5" s="6" t="s">
        <v>292</v>
      </c>
      <c r="F5" s="6" t="s">
        <v>293</v>
      </c>
      <c r="G5" s="6" t="n">
        <v>1</v>
      </c>
      <c r="H5" s="8" t="n">
        <v>4.292757634</v>
      </c>
      <c r="I5" s="0" t="n">
        <f aca="false">H5*1000*1000/'Concentration Factors'!$D$39</f>
        <v>715459.605666667</v>
      </c>
      <c r="J5" s="0" t="n">
        <f aca="false">W16</f>
        <v>7403662.70436742</v>
      </c>
      <c r="K5" s="4" t="n">
        <f aca="false">I5/J5</f>
        <v>0.0966358995858384</v>
      </c>
      <c r="M5" s="6" t="s">
        <v>46</v>
      </c>
      <c r="N5" s="0" t="n">
        <f aca="false">AVERAGE(I87:I88)</f>
        <v>624.50442955</v>
      </c>
      <c r="O5" s="0" t="n">
        <f aca="false">AVERAGE(H29:H31)</f>
        <v>40.9354968166667</v>
      </c>
      <c r="P5" s="0" t="n">
        <f aca="false">AVERAGE(H53:H55)</f>
        <v>220.3383436</v>
      </c>
      <c r="Q5" s="0" t="n">
        <f aca="false">AVERAGE(H8:H10)</f>
        <v>3.88020537466667</v>
      </c>
      <c r="AG5" s="6" t="s">
        <v>294</v>
      </c>
      <c r="AH5" s="8" t="n">
        <v>32.92828369</v>
      </c>
      <c r="AI5" s="6" t="s">
        <v>35</v>
      </c>
      <c r="AJ5" s="6" t="s">
        <v>283</v>
      </c>
      <c r="AK5" s="6" t="n">
        <v>2</v>
      </c>
      <c r="AL5" s="6" t="n">
        <v>2.82</v>
      </c>
      <c r="AM5" s="6" t="n">
        <v>82</v>
      </c>
      <c r="AN5" s="8" t="n">
        <v>0.5951872031</v>
      </c>
    </row>
    <row r="6" customFormat="false" ht="15.75" hidden="false" customHeight="false" outlineLevel="0" collapsed="false">
      <c r="A6" s="6" t="s">
        <v>295</v>
      </c>
      <c r="B6" s="8" t="n">
        <v>30.23506927</v>
      </c>
      <c r="C6" s="6" t="s">
        <v>35</v>
      </c>
      <c r="D6" s="6" t="s">
        <v>278</v>
      </c>
      <c r="E6" s="6" t="s">
        <v>292</v>
      </c>
      <c r="F6" s="6" t="s">
        <v>296</v>
      </c>
      <c r="G6" s="6" t="n">
        <v>2</v>
      </c>
      <c r="H6" s="8" t="n">
        <v>4.40503905</v>
      </c>
      <c r="I6" s="0" t="n">
        <f aca="false">H6*1000*1000/'Concentration Factors'!$D$39</f>
        <v>734173.175</v>
      </c>
      <c r="K6" s="4" t="n">
        <f aca="false">I6/J5</f>
        <v>0.0991635092407589</v>
      </c>
      <c r="M6" s="6" t="s">
        <v>52</v>
      </c>
      <c r="N6" s="0" t="n">
        <f aca="false">AVERAGE(I89:I90)</f>
        <v>424.6987718</v>
      </c>
      <c r="O6" s="0" t="n">
        <f aca="false">AVERAGE(H32:H34)</f>
        <v>17.1311188766667</v>
      </c>
      <c r="P6" s="0" t="n">
        <f aca="false">AVERAGE(H56:H58)</f>
        <v>133.5725598</v>
      </c>
      <c r="Q6" s="0" t="n">
        <f aca="false">AVERAGE(H11:H13)</f>
        <v>4.37917193233333</v>
      </c>
      <c r="S6" s="0" t="s">
        <v>414</v>
      </c>
      <c r="T6" s="0" t="n">
        <f aca="false">AVERAGE(H68:H73)</f>
        <v>11939.8868433333</v>
      </c>
      <c r="U6" s="0" t="s">
        <v>415</v>
      </c>
      <c r="AG6" s="6" t="s">
        <v>297</v>
      </c>
      <c r="AH6" s="6"/>
      <c r="AI6" s="6" t="s">
        <v>35</v>
      </c>
      <c r="AJ6" s="6" t="s">
        <v>290</v>
      </c>
      <c r="AK6" s="6" t="n">
        <v>2</v>
      </c>
      <c r="AL6" s="6" t="n">
        <v>2</v>
      </c>
      <c r="AM6" s="6"/>
      <c r="AN6" s="8" t="n">
        <v>0</v>
      </c>
    </row>
    <row r="7" customFormat="false" ht="15.75" hidden="false" customHeight="false" outlineLevel="0" collapsed="false">
      <c r="A7" s="6" t="s">
        <v>298</v>
      </c>
      <c r="B7" s="8" t="n">
        <v>30.66387939</v>
      </c>
      <c r="C7" s="6" t="s">
        <v>35</v>
      </c>
      <c r="D7" s="6" t="s">
        <v>278</v>
      </c>
      <c r="E7" s="6" t="s">
        <v>292</v>
      </c>
      <c r="F7" s="6" t="s">
        <v>299</v>
      </c>
      <c r="G7" s="6" t="n">
        <v>3</v>
      </c>
      <c r="H7" s="8" t="n">
        <v>3.219730829</v>
      </c>
      <c r="I7" s="0" t="n">
        <f aca="false">H7*1000*1000/'Concentration Factors'!$D$39</f>
        <v>536621.804833333</v>
      </c>
      <c r="K7" s="4" t="n">
        <f aca="false">I7/J5</f>
        <v>0.0724805851186036</v>
      </c>
      <c r="M7" s="6" t="s">
        <v>58</v>
      </c>
      <c r="N7" s="0" t="n">
        <f aca="false">AVERAGE(I91:I92)</f>
        <v>422.35035465</v>
      </c>
      <c r="O7" s="0" t="n">
        <f aca="false">AVERAGE(H35:H37)</f>
        <v>24.4208741533333</v>
      </c>
      <c r="P7" s="0" t="n">
        <f aca="false">AVERAGE(H59:H61)</f>
        <v>151.021732333333</v>
      </c>
      <c r="Q7" s="0" t="n">
        <f aca="false">AVERAGE(H14:H16)</f>
        <v>4.122832889</v>
      </c>
      <c r="T7" s="0" t="n">
        <f aca="false">T6/X3</f>
        <v>47759.5473733333</v>
      </c>
      <c r="U7" s="0" t="s">
        <v>416</v>
      </c>
      <c r="AG7" s="6" t="s">
        <v>300</v>
      </c>
      <c r="AH7" s="8" t="n">
        <v>29.10282135</v>
      </c>
      <c r="AI7" s="6" t="s">
        <v>35</v>
      </c>
      <c r="AJ7" s="6" t="s">
        <v>283</v>
      </c>
      <c r="AK7" s="6" t="n">
        <v>28</v>
      </c>
      <c r="AL7" s="6" t="n">
        <v>28.2</v>
      </c>
      <c r="AM7" s="6" t="n">
        <v>2</v>
      </c>
      <c r="AN7" s="8" t="n">
        <v>9.41581855</v>
      </c>
    </row>
    <row r="8" customFormat="false" ht="27" hidden="false" customHeight="false" outlineLevel="0" collapsed="false">
      <c r="A8" s="6" t="s">
        <v>301</v>
      </c>
      <c r="B8" s="8" t="n">
        <v>30.57913971</v>
      </c>
      <c r="C8" s="6" t="s">
        <v>35</v>
      </c>
      <c r="D8" s="6" t="s">
        <v>278</v>
      </c>
      <c r="E8" s="6" t="s">
        <v>302</v>
      </c>
      <c r="F8" s="6" t="s">
        <v>303</v>
      </c>
      <c r="G8" s="6" t="n">
        <v>1</v>
      </c>
      <c r="H8" s="8" t="n">
        <v>3.42547698</v>
      </c>
      <c r="I8" s="0" t="n">
        <f aca="false">H8*1000*1000/'Concentration Factors'!$D$39</f>
        <v>570912.83</v>
      </c>
      <c r="J8" s="0" t="n">
        <f aca="false">W17</f>
        <v>7893096.34648862</v>
      </c>
      <c r="K8" s="4" t="n">
        <f aca="false">I8/J8</f>
        <v>0.0723306551622141</v>
      </c>
      <c r="M8" s="6" t="s">
        <v>64</v>
      </c>
      <c r="N8" s="0" t="n">
        <f aca="false">AVERAGE(I93:I94)</f>
        <v>421.79939255</v>
      </c>
      <c r="O8" s="0" t="n">
        <f aca="false">AVERAGE(H38:H40)</f>
        <v>7.445798308</v>
      </c>
      <c r="P8" s="0" t="n">
        <f aca="false">AVERAGE(H62:H64)</f>
        <v>116.858987933333</v>
      </c>
      <c r="Q8" s="0" t="n">
        <f aca="false">AVERAGE(H17:H19)</f>
        <v>3.034091396</v>
      </c>
      <c r="AG8" s="6" t="s">
        <v>304</v>
      </c>
      <c r="AH8" s="8" t="n">
        <v>29.42197609</v>
      </c>
      <c r="AI8" s="6" t="s">
        <v>35</v>
      </c>
      <c r="AJ8" s="6" t="s">
        <v>283</v>
      </c>
      <c r="AK8" s="6" t="n">
        <v>28</v>
      </c>
      <c r="AL8" s="6" t="n">
        <v>28.2</v>
      </c>
      <c r="AM8" s="6" t="n">
        <v>2</v>
      </c>
      <c r="AN8" s="8" t="n">
        <v>7.478415194</v>
      </c>
    </row>
    <row r="9" customFormat="false" ht="15.75" hidden="false" customHeight="false" outlineLevel="0" collapsed="false">
      <c r="A9" s="6" t="s">
        <v>305</v>
      </c>
      <c r="B9" s="8" t="n">
        <v>30.29565811</v>
      </c>
      <c r="C9" s="6" t="s">
        <v>35</v>
      </c>
      <c r="D9" s="6" t="s">
        <v>278</v>
      </c>
      <c r="E9" s="6" t="s">
        <v>302</v>
      </c>
      <c r="F9" s="6" t="s">
        <v>306</v>
      </c>
      <c r="G9" s="6" t="n">
        <v>2</v>
      </c>
      <c r="H9" s="8" t="n">
        <v>4.214200665</v>
      </c>
      <c r="I9" s="0" t="n">
        <f aca="false">H9*1000*1000/'Concentration Factors'!$D$39</f>
        <v>702366.7775</v>
      </c>
      <c r="K9" s="4" t="n">
        <f aca="false">I9/J8</f>
        <v>0.088984949209756</v>
      </c>
      <c r="M9" s="6" t="s">
        <v>70</v>
      </c>
      <c r="N9" s="0" t="n">
        <f aca="false">AVERAGE(I95:I96)</f>
        <v>1042.0854778</v>
      </c>
      <c r="O9" s="0" t="n">
        <f aca="false">AVERAGE(H41:H43)</f>
        <v>15.00028925</v>
      </c>
      <c r="AG9" s="6" t="s">
        <v>307</v>
      </c>
      <c r="AH9" s="6"/>
      <c r="AI9" s="6" t="s">
        <v>35</v>
      </c>
      <c r="AJ9" s="6" t="s">
        <v>290</v>
      </c>
      <c r="AK9" s="6" t="n">
        <v>3</v>
      </c>
      <c r="AL9" s="6" t="n">
        <v>3</v>
      </c>
      <c r="AM9" s="6"/>
      <c r="AN9" s="8" t="n">
        <v>0</v>
      </c>
    </row>
    <row r="10" customFormat="false" ht="15.75" hidden="false" customHeight="false" outlineLevel="0" collapsed="false">
      <c r="A10" s="6" t="s">
        <v>308</v>
      </c>
      <c r="B10" s="8" t="n">
        <v>30.36670113</v>
      </c>
      <c r="C10" s="6" t="s">
        <v>35</v>
      </c>
      <c r="D10" s="6" t="s">
        <v>278</v>
      </c>
      <c r="E10" s="6" t="s">
        <v>302</v>
      </c>
      <c r="F10" s="6" t="s">
        <v>309</v>
      </c>
      <c r="G10" s="6" t="n">
        <v>3</v>
      </c>
      <c r="H10" s="8" t="n">
        <v>4.000938479</v>
      </c>
      <c r="I10" s="0" t="n">
        <f aca="false">H10*1000*1000/'Concentration Factors'!$D$39</f>
        <v>666823.079833333</v>
      </c>
      <c r="K10" s="4" t="n">
        <f aca="false">I10/J8</f>
        <v>0.0844818117708624</v>
      </c>
      <c r="M10" s="6" t="s">
        <v>76</v>
      </c>
      <c r="N10" s="0" t="n">
        <f aca="false">AVERAGE(I97:I98)</f>
        <v>704.9149756</v>
      </c>
      <c r="O10" s="0" t="n">
        <f aca="false">AVERAGE(H44:H46)</f>
        <v>70.46649344</v>
      </c>
      <c r="P10" s="0" t="n">
        <f aca="false">AVERAGE(H65:H67)</f>
        <v>38.6198176366667</v>
      </c>
      <c r="Q10" s="0" t="n">
        <f aca="false">AVERAGE(H20:H22)</f>
        <v>2.21670657166667</v>
      </c>
      <c r="AG10" s="6" t="s">
        <v>310</v>
      </c>
      <c r="AH10" s="8" t="n">
        <v>26.37473297</v>
      </c>
      <c r="AI10" s="6" t="s">
        <v>35</v>
      </c>
      <c r="AJ10" s="6" t="s">
        <v>283</v>
      </c>
      <c r="AK10" s="6" t="n">
        <v>282</v>
      </c>
      <c r="AL10" s="6" t="n">
        <v>282</v>
      </c>
      <c r="AM10" s="6"/>
      <c r="AN10" s="8" t="n">
        <v>67.46184268</v>
      </c>
    </row>
    <row r="11" customFormat="false" ht="15.75" hidden="false" customHeight="false" outlineLevel="0" collapsed="false">
      <c r="A11" s="6" t="s">
        <v>311</v>
      </c>
      <c r="B11" s="8" t="n">
        <v>30.79252625</v>
      </c>
      <c r="C11" s="6" t="s">
        <v>35</v>
      </c>
      <c r="D11" s="6" t="s">
        <v>312</v>
      </c>
      <c r="E11" s="6" t="s">
        <v>313</v>
      </c>
      <c r="F11" s="6" t="s">
        <v>314</v>
      </c>
      <c r="G11" s="6" t="n">
        <v>1</v>
      </c>
      <c r="H11" s="8" t="n">
        <v>2.930753524</v>
      </c>
      <c r="I11" s="0" t="n">
        <f aca="false">H11*1000*1000/'Concentration Factors'!$D$39</f>
        <v>488458.920666667</v>
      </c>
      <c r="J11" s="0" t="n">
        <f aca="false">W18</f>
        <v>7945622.44182693</v>
      </c>
      <c r="K11" s="4" t="n">
        <f aca="false">I11/J11</f>
        <v>0.0614752241555484</v>
      </c>
      <c r="M11" s="6" t="s">
        <v>202</v>
      </c>
      <c r="AG11" s="6" t="s">
        <v>315</v>
      </c>
      <c r="AH11" s="8" t="n">
        <v>26.4535656</v>
      </c>
      <c r="AI11" s="6" t="s">
        <v>35</v>
      </c>
      <c r="AJ11" s="6" t="s">
        <v>283</v>
      </c>
      <c r="AK11" s="6" t="n">
        <v>282</v>
      </c>
      <c r="AL11" s="6" t="n">
        <v>282</v>
      </c>
      <c r="AM11" s="6"/>
      <c r="AN11" s="8" t="n">
        <v>63.7302728</v>
      </c>
    </row>
    <row r="12" customFormat="false" ht="15.75" hidden="false" customHeight="false" outlineLevel="0" collapsed="false">
      <c r="A12" s="6" t="s">
        <v>316</v>
      </c>
      <c r="B12" s="8" t="n">
        <v>30.17972374</v>
      </c>
      <c r="C12" s="6" t="s">
        <v>35</v>
      </c>
      <c r="D12" s="6" t="s">
        <v>312</v>
      </c>
      <c r="E12" s="6" t="s">
        <v>313</v>
      </c>
      <c r="F12" s="6" t="s">
        <v>317</v>
      </c>
      <c r="G12" s="6" t="n">
        <v>2</v>
      </c>
      <c r="H12" s="8" t="n">
        <v>4.5869053</v>
      </c>
      <c r="I12" s="0" t="n">
        <f aca="false">H12*1000*1000/'Concentration Factors'!$D$39</f>
        <v>764484.216666667</v>
      </c>
      <c r="K12" s="4" t="n">
        <f aca="false">I12/J11</f>
        <v>0.0962145158876803</v>
      </c>
      <c r="AG12" s="6" t="s">
        <v>318</v>
      </c>
      <c r="AH12" s="6"/>
      <c r="AI12" s="6" t="s">
        <v>35</v>
      </c>
      <c r="AJ12" s="6" t="s">
        <v>319</v>
      </c>
      <c r="AK12" s="6" t="n">
        <v>1</v>
      </c>
      <c r="AL12" s="6" t="n">
        <v>1</v>
      </c>
      <c r="AM12" s="6"/>
      <c r="AN12" s="8" t="n">
        <v>0</v>
      </c>
    </row>
    <row r="13" customFormat="false" ht="27" hidden="false" customHeight="false" outlineLevel="0" collapsed="false">
      <c r="A13" s="6" t="s">
        <v>320</v>
      </c>
      <c r="B13" s="8" t="n">
        <v>29.90187645</v>
      </c>
      <c r="C13" s="6" t="s">
        <v>35</v>
      </c>
      <c r="D13" s="6" t="s">
        <v>312</v>
      </c>
      <c r="E13" s="6" t="s">
        <v>313</v>
      </c>
      <c r="F13" s="6" t="s">
        <v>321</v>
      </c>
      <c r="G13" s="6" t="n">
        <v>3</v>
      </c>
      <c r="H13" s="8" t="n">
        <v>5.619856973</v>
      </c>
      <c r="I13" s="0" t="n">
        <f aca="false">H13*1000*1000/'Concentration Factors'!$D$39</f>
        <v>936642.828833333</v>
      </c>
      <c r="K13" s="4" t="n">
        <f aca="false">I13/J11</f>
        <v>0.117881617921172</v>
      </c>
      <c r="M13" s="0" t="s">
        <v>322</v>
      </c>
      <c r="S13" s="0" t="s">
        <v>323</v>
      </c>
      <c r="Y13" s="0" t="s">
        <v>324</v>
      </c>
      <c r="AG13" s="6" t="s">
        <v>318</v>
      </c>
      <c r="AH13" s="6"/>
      <c r="AI13" s="6" t="s">
        <v>325</v>
      </c>
      <c r="AJ13" s="6" t="s">
        <v>319</v>
      </c>
      <c r="AK13" s="6" t="n">
        <v>1</v>
      </c>
      <c r="AL13" s="6" t="n">
        <v>1</v>
      </c>
      <c r="AM13" s="6"/>
      <c r="AN13" s="8" t="n">
        <v>0</v>
      </c>
    </row>
    <row r="14" customFormat="false" ht="39.75" hidden="false" customHeight="false" outlineLevel="0" collapsed="false">
      <c r="A14" s="6" t="s">
        <v>326</v>
      </c>
      <c r="B14" s="8" t="n">
        <v>30.0621109</v>
      </c>
      <c r="C14" s="6" t="s">
        <v>35</v>
      </c>
      <c r="D14" s="6" t="s">
        <v>312</v>
      </c>
      <c r="E14" s="6" t="s">
        <v>327</v>
      </c>
      <c r="F14" s="6" t="s">
        <v>328</v>
      </c>
      <c r="G14" s="6" t="n">
        <v>1</v>
      </c>
      <c r="H14" s="8" t="n">
        <v>4.998701265</v>
      </c>
      <c r="I14" s="0" t="n">
        <f aca="false">H14*1000*1000/'Concentration Factors'!$D$39</f>
        <v>833116.8775</v>
      </c>
      <c r="J14" s="0" t="n">
        <f aca="false">W19</f>
        <v>7426688.33944973</v>
      </c>
      <c r="K14" s="4" t="n">
        <f aca="false">I14/J14</f>
        <v>0.112178785404872</v>
      </c>
      <c r="N14" s="19" t="s">
        <v>13</v>
      </c>
      <c r="O14" s="0" t="s">
        <v>258</v>
      </c>
      <c r="P14" s="19" t="s">
        <v>261</v>
      </c>
      <c r="Q14" s="19" t="s">
        <v>264</v>
      </c>
      <c r="T14" s="19" t="s">
        <v>13</v>
      </c>
      <c r="U14" s="0" t="s">
        <v>258</v>
      </c>
      <c r="V14" s="19" t="s">
        <v>261</v>
      </c>
      <c r="W14" s="19" t="s">
        <v>264</v>
      </c>
      <c r="Z14" s="19" t="s">
        <v>13</v>
      </c>
      <c r="AA14" s="0" t="s">
        <v>258</v>
      </c>
      <c r="AB14" s="19" t="s">
        <v>261</v>
      </c>
      <c r="AC14" s="19" t="s">
        <v>264</v>
      </c>
      <c r="AG14" s="6" t="s">
        <v>329</v>
      </c>
      <c r="AH14" s="8" t="n">
        <v>23.24138832</v>
      </c>
      <c r="AI14" s="6" t="s">
        <v>35</v>
      </c>
      <c r="AJ14" s="6" t="s">
        <v>283</v>
      </c>
      <c r="AK14" s="6" t="n">
        <v>2820</v>
      </c>
      <c r="AL14" s="6" t="n">
        <v>2820</v>
      </c>
      <c r="AM14" s="6"/>
      <c r="AN14" s="8" t="n">
        <v>647.5866718</v>
      </c>
    </row>
    <row r="15" customFormat="false" ht="27" hidden="false" customHeight="false" outlineLevel="0" collapsed="false">
      <c r="A15" s="6" t="s">
        <v>330</v>
      </c>
      <c r="B15" s="8" t="n">
        <v>30.56323624</v>
      </c>
      <c r="C15" s="6" t="s">
        <v>35</v>
      </c>
      <c r="D15" s="6" t="s">
        <v>312</v>
      </c>
      <c r="E15" s="6" t="s">
        <v>327</v>
      </c>
      <c r="F15" s="6" t="s">
        <v>331</v>
      </c>
      <c r="G15" s="6" t="n">
        <v>2</v>
      </c>
      <c r="H15" s="8" t="n">
        <v>3.465530894</v>
      </c>
      <c r="I15" s="0" t="n">
        <f aca="false">H15*1000*1000/'Concentration Factors'!$D$39</f>
        <v>577588.482333333</v>
      </c>
      <c r="K15" s="4" t="n">
        <f aca="false">I15/J14</f>
        <v>0.0777720103407664</v>
      </c>
      <c r="M15" s="6" t="s">
        <v>33</v>
      </c>
      <c r="N15" s="0" t="n">
        <f aca="false">N3*1000*1000/T$3</f>
        <v>1826453.78100571</v>
      </c>
      <c r="O15" s="0" t="n">
        <f aca="false">O3*1000*1000/U$3</f>
        <v>447853.065111111</v>
      </c>
      <c r="P15" s="0" t="n">
        <f aca="false">P3*1000*1000/V$3</f>
        <v>51032.80102</v>
      </c>
      <c r="Q15" s="0" t="n">
        <f aca="false">Q3*1000*1000/W$3</f>
        <v>543480.690888889</v>
      </c>
      <c r="S15" s="6" t="s">
        <v>33</v>
      </c>
      <c r="T15" s="0" t="n">
        <f aca="false">50*$T$7/(N51/1000)</f>
        <v>8752941.01849815</v>
      </c>
      <c r="U15" s="0" t="n">
        <f aca="false">50*$T$7/(O51/1000)</f>
        <v>8683554.06787879</v>
      </c>
      <c r="V15" s="0" t="n">
        <f aca="false">50*$T$7/(P51/1000)</f>
        <v>7095671.74382441</v>
      </c>
      <c r="W15" s="0" t="n">
        <f aca="false">50*$T$7/(Q51/1000)</f>
        <v>7095671.74382441</v>
      </c>
      <c r="Y15" s="6" t="s">
        <v>33</v>
      </c>
      <c r="Z15" s="0" t="n">
        <f aca="false">N15/T15</f>
        <v>0.208667438423925</v>
      </c>
      <c r="AA15" s="0" t="n">
        <f aca="false">O15/U15</f>
        <v>0.0515748576689075</v>
      </c>
      <c r="AB15" s="0" t="n">
        <f aca="false">P15/V15</f>
        <v>0.00719210285684586</v>
      </c>
      <c r="AC15" s="0" t="n">
        <f aca="false">Q15/W15</f>
        <v>0.0765932684755179</v>
      </c>
      <c r="AG15" s="6" t="s">
        <v>332</v>
      </c>
      <c r="AH15" s="8" t="n">
        <v>22.99291801</v>
      </c>
      <c r="AI15" s="6" t="s">
        <v>35</v>
      </c>
      <c r="AJ15" s="6" t="s">
        <v>283</v>
      </c>
      <c r="AK15" s="6" t="n">
        <v>2820</v>
      </c>
      <c r="AL15" s="6" t="n">
        <v>2820</v>
      </c>
      <c r="AM15" s="6"/>
      <c r="AN15" s="8" t="n">
        <v>774.7976235</v>
      </c>
    </row>
    <row r="16" customFormat="false" ht="27" hidden="false" customHeight="false" outlineLevel="0" collapsed="false">
      <c r="A16" s="6" t="s">
        <v>333</v>
      </c>
      <c r="B16" s="8" t="n">
        <v>30.40016174</v>
      </c>
      <c r="C16" s="6" t="s">
        <v>35</v>
      </c>
      <c r="D16" s="6" t="s">
        <v>312</v>
      </c>
      <c r="E16" s="6" t="s">
        <v>327</v>
      </c>
      <c r="F16" s="6" t="s">
        <v>334</v>
      </c>
      <c r="G16" s="6" t="n">
        <v>3</v>
      </c>
      <c r="H16" s="8" t="n">
        <v>3.904266508</v>
      </c>
      <c r="I16" s="0" t="n">
        <f aca="false">H16*1000*1000/'Concentration Factors'!$D$39</f>
        <v>650711.084666667</v>
      </c>
      <c r="K16" s="4" t="n">
        <f aca="false">I16/J14</f>
        <v>0.087617933448232</v>
      </c>
      <c r="M16" s="6" t="s">
        <v>40</v>
      </c>
      <c r="N16" s="0" t="n">
        <f aca="false">N4*1000*1000/$T$3</f>
        <v>1471006.77196571</v>
      </c>
      <c r="O16" s="0" t="n">
        <f aca="false">O4*1000*1000/U$3</f>
        <v>972974.437222222</v>
      </c>
      <c r="P16" s="0" t="n">
        <f aca="false">P4*1000*1000/V$3</f>
        <v>216772.3278</v>
      </c>
      <c r="Q16" s="0" t="n">
        <f aca="false">Q4*1000*1000/W$3</f>
        <v>662084.861833333</v>
      </c>
      <c r="S16" s="6" t="s">
        <v>40</v>
      </c>
      <c r="T16" s="0" t="n">
        <f aca="false">50*$T$7/(N52/1000)</f>
        <v>8628020.98734208</v>
      </c>
      <c r="U16" s="0" t="n">
        <f aca="false">50*$T$7/(O52/1000)</f>
        <v>8683554.06787879</v>
      </c>
      <c r="V16" s="0" t="n">
        <f aca="false">50*$T$7/(P52/1000)</f>
        <v>7403662.70436742</v>
      </c>
      <c r="W16" s="0" t="n">
        <f aca="false">50*$T$7/(Q52/1000)</f>
        <v>7403662.70436742</v>
      </c>
      <c r="Y16" s="6" t="s">
        <v>40</v>
      </c>
      <c r="Z16" s="0" t="n">
        <f aca="false">N16/T16</f>
        <v>0.170491793439514</v>
      </c>
      <c r="AA16" s="0" t="n">
        <f aca="false">O16/U16</f>
        <v>0.112047950599092</v>
      </c>
      <c r="AB16" s="0" t="n">
        <f aca="false">P16/V16</f>
        <v>0.0292790658429275</v>
      </c>
      <c r="AC16" s="0" t="n">
        <f aca="false">Q16/W16</f>
        <v>0.0894266646484003</v>
      </c>
      <c r="AG16" s="6" t="s">
        <v>335</v>
      </c>
      <c r="AH16" s="6"/>
      <c r="AI16" s="6" t="s">
        <v>35</v>
      </c>
      <c r="AJ16" s="6" t="s">
        <v>319</v>
      </c>
      <c r="AK16" s="6" t="n">
        <v>2</v>
      </c>
      <c r="AL16" s="6" t="n">
        <v>2</v>
      </c>
      <c r="AM16" s="6"/>
      <c r="AN16" s="8" t="n">
        <v>0</v>
      </c>
    </row>
    <row r="17" customFormat="false" ht="27" hidden="false" customHeight="false" outlineLevel="0" collapsed="false">
      <c r="A17" s="6" t="s">
        <v>336</v>
      </c>
      <c r="B17" s="8" t="n">
        <v>30.48082924</v>
      </c>
      <c r="C17" s="6" t="s">
        <v>35</v>
      </c>
      <c r="D17" s="6" t="s">
        <v>312</v>
      </c>
      <c r="E17" s="6" t="s">
        <v>337</v>
      </c>
      <c r="F17" s="6" t="s">
        <v>338</v>
      </c>
      <c r="G17" s="6" t="n">
        <v>1</v>
      </c>
      <c r="H17" s="8" t="n">
        <v>3.680702587</v>
      </c>
      <c r="I17" s="0" t="n">
        <f aca="false">H17*1000*1000/'Concentration Factors'!$D$39</f>
        <v>613450.431166667</v>
      </c>
      <c r="J17" s="0" t="n">
        <f aca="false">W20</f>
        <v>4623025.06808121</v>
      </c>
      <c r="K17" s="4" t="n">
        <f aca="false">I17/J17</f>
        <v>0.132694593287438</v>
      </c>
      <c r="M17" s="6" t="s">
        <v>46</v>
      </c>
      <c r="N17" s="0" t="n">
        <f aca="false">N5*1000*1000/$T$3</f>
        <v>1320380.79390571</v>
      </c>
      <c r="O17" s="0" t="n">
        <f aca="false">O5*1000*1000/U$3</f>
        <v>1364516.56055556</v>
      </c>
      <c r="P17" s="0" t="n">
        <f aca="false">P5*1000*1000/V$3</f>
        <v>220338.3436</v>
      </c>
      <c r="Q17" s="0" t="n">
        <f aca="false">Q5*1000*1000/W$3</f>
        <v>646700.895777778</v>
      </c>
      <c r="S17" s="6" t="s">
        <v>46</v>
      </c>
      <c r="T17" s="0" t="n">
        <f aca="false">50*$T$7/(N53/1000)</f>
        <v>8596959.24205878</v>
      </c>
      <c r="U17" s="0" t="n">
        <f aca="false">50*$T$7/(O53/1000)</f>
        <v>8528490.60238095</v>
      </c>
      <c r="V17" s="0" t="n">
        <f aca="false">50*$T$7/(P53/1000)</f>
        <v>7893096.34648862</v>
      </c>
      <c r="W17" s="0" t="n">
        <f aca="false">50*$T$7/(Q53/1000)</f>
        <v>7893096.34648862</v>
      </c>
      <c r="Y17" s="6" t="s">
        <v>46</v>
      </c>
      <c r="Z17" s="0" t="n">
        <f aca="false">N17/T17</f>
        <v>0.153586955192952</v>
      </c>
      <c r="AA17" s="0" t="n">
        <f aca="false">O17/U17</f>
        <v>0.159995082854944</v>
      </c>
      <c r="AB17" s="0" t="n">
        <f aca="false">P17/V17</f>
        <v>0.0279153242184889</v>
      </c>
      <c r="AC17" s="0" t="n">
        <f aca="false">Q17/W17</f>
        <v>0.0819324720476108</v>
      </c>
      <c r="AG17" s="6" t="s">
        <v>335</v>
      </c>
      <c r="AH17" s="6"/>
      <c r="AI17" s="6" t="s">
        <v>325</v>
      </c>
      <c r="AJ17" s="6" t="s">
        <v>319</v>
      </c>
      <c r="AK17" s="6" t="n">
        <v>2</v>
      </c>
      <c r="AL17" s="6" t="n">
        <v>2</v>
      </c>
      <c r="AM17" s="6"/>
      <c r="AN17" s="8" t="n">
        <v>0</v>
      </c>
    </row>
    <row r="18" customFormat="false" ht="27" hidden="false" customHeight="false" outlineLevel="0" collapsed="false">
      <c r="A18" s="6" t="s">
        <v>339</v>
      </c>
      <c r="B18" s="8" t="n">
        <v>31.03146935</v>
      </c>
      <c r="C18" s="6" t="s">
        <v>35</v>
      </c>
      <c r="D18" s="6" t="s">
        <v>312</v>
      </c>
      <c r="E18" s="6" t="s">
        <v>337</v>
      </c>
      <c r="F18" s="6" t="s">
        <v>340</v>
      </c>
      <c r="G18" s="6" t="n">
        <v>2</v>
      </c>
      <c r="H18" s="8" t="n">
        <v>2.461072137</v>
      </c>
      <c r="I18" s="0" t="n">
        <f aca="false">H18*1000*1000/'Concentration Factors'!$D$39</f>
        <v>410178.6895</v>
      </c>
      <c r="K18" s="4" t="n">
        <f aca="false">I18/J17</f>
        <v>0.0887251709561344</v>
      </c>
      <c r="M18" s="6" t="s">
        <v>52</v>
      </c>
      <c r="N18" s="0" t="n">
        <f aca="false">N6*1000*1000/$T$3</f>
        <v>897934.546091429</v>
      </c>
      <c r="O18" s="0" t="n">
        <f aca="false">O6*1000*1000/U$3</f>
        <v>571037.295888889</v>
      </c>
      <c r="P18" s="0" t="n">
        <f aca="false">P6*1000*1000/V$3</f>
        <v>133572.5598</v>
      </c>
      <c r="Q18" s="0" t="n">
        <f aca="false">Q6*1000*1000/W$3</f>
        <v>729861.988722222</v>
      </c>
      <c r="S18" s="6" t="s">
        <v>52</v>
      </c>
      <c r="T18" s="0" t="n">
        <f aca="false">50*$T$7/(N54/1000)</f>
        <v>8738527.3490199</v>
      </c>
      <c r="U18" s="0" t="n">
        <f aca="false">50*$T$7/(O54/1000)</f>
        <v>8528490.60238095</v>
      </c>
      <c r="V18" s="0" t="n">
        <f aca="false">50*$T$7/(P54/1000)</f>
        <v>7945622.44182693</v>
      </c>
      <c r="W18" s="0" t="n">
        <f aca="false">50*$T$7/(Q54/1000)</f>
        <v>7945622.44182693</v>
      </c>
      <c r="Y18" s="6" t="s">
        <v>52</v>
      </c>
      <c r="Z18" s="0" t="n">
        <f aca="false">N18/T18</f>
        <v>0.102755820314751</v>
      </c>
      <c r="AA18" s="0" t="n">
        <f aca="false">O18/U18</f>
        <v>0.0669564313912088</v>
      </c>
      <c r="AB18" s="0" t="n">
        <f aca="false">P18/V18</f>
        <v>0.0168108365049986</v>
      </c>
      <c r="AC18" s="0" t="n">
        <f aca="false">Q18/W18</f>
        <v>0.0918571193214669</v>
      </c>
      <c r="AG18" s="6" t="s">
        <v>341</v>
      </c>
      <c r="AH18" s="6"/>
      <c r="AI18" s="6" t="s">
        <v>35</v>
      </c>
      <c r="AJ18" s="6" t="s">
        <v>342</v>
      </c>
      <c r="AK18" s="6" t="n">
        <v>0</v>
      </c>
      <c r="AL18" s="6" t="n">
        <v>0</v>
      </c>
      <c r="AM18" s="6"/>
      <c r="AN18" s="8" t="n">
        <v>0</v>
      </c>
    </row>
    <row r="19" customFormat="false" ht="27" hidden="false" customHeight="false" outlineLevel="0" collapsed="false">
      <c r="A19" s="6" t="s">
        <v>343</v>
      </c>
      <c r="B19" s="8" t="n">
        <v>30.77871132</v>
      </c>
      <c r="C19" s="6" t="s">
        <v>35</v>
      </c>
      <c r="D19" s="6" t="s">
        <v>312</v>
      </c>
      <c r="E19" s="6" t="s">
        <v>337</v>
      </c>
      <c r="F19" s="6" t="s">
        <v>344</v>
      </c>
      <c r="G19" s="6" t="n">
        <v>3</v>
      </c>
      <c r="H19" s="8" t="n">
        <v>2.960499464</v>
      </c>
      <c r="I19" s="0" t="n">
        <f aca="false">H19*1000*1000/'Concentration Factors'!$D$39</f>
        <v>493416.577333333</v>
      </c>
      <c r="K19" s="4" t="n">
        <f aca="false">I19/J17</f>
        <v>0.106730240495565</v>
      </c>
      <c r="M19" s="6" t="s">
        <v>58</v>
      </c>
      <c r="N19" s="0" t="n">
        <f aca="false">N7*1000*1000/$T$3</f>
        <v>892969.32126</v>
      </c>
      <c r="O19" s="0" t="n">
        <f aca="false">O7*1000*1000/U$3</f>
        <v>814029.138444444</v>
      </c>
      <c r="P19" s="0" t="n">
        <f aca="false">P7*1000*1000/V$3</f>
        <v>151021.732333333</v>
      </c>
      <c r="Q19" s="0" t="n">
        <f aca="false">Q7*1000*1000/W$3</f>
        <v>687138.814833333</v>
      </c>
      <c r="S19" s="6" t="s">
        <v>58</v>
      </c>
      <c r="T19" s="0" t="n">
        <f aca="false">50*$T$7/(N55/1000)</f>
        <v>9455838.15897152</v>
      </c>
      <c r="U19" s="0" t="n">
        <f aca="false">50*$T$7/(O55/1000)</f>
        <v>8528490.60238095</v>
      </c>
      <c r="V19" s="0" t="n">
        <f aca="false">50*$T$7/(P55/1000)</f>
        <v>7426688.33944973</v>
      </c>
      <c r="W19" s="0" t="n">
        <f aca="false">50*$T$7/(Q55/1000)</f>
        <v>7426688.33944973</v>
      </c>
      <c r="Y19" s="6" t="s">
        <v>58</v>
      </c>
      <c r="Z19" s="0" t="n">
        <f aca="false">N19/T19</f>
        <v>0.0944357661634435</v>
      </c>
      <c r="AA19" s="0" t="n">
        <f aca="false">O19/U19</f>
        <v>0.0954482072381233</v>
      </c>
      <c r="AB19" s="0" t="n">
        <f aca="false">P19/V19</f>
        <v>0.0203350033595894</v>
      </c>
      <c r="AC19" s="0" t="n">
        <f aca="false">Q19/W19</f>
        <v>0.0925229097312903</v>
      </c>
      <c r="AG19" s="6" t="s">
        <v>345</v>
      </c>
      <c r="AH19" s="6"/>
      <c r="AI19" s="6" t="s">
        <v>35</v>
      </c>
      <c r="AJ19" s="6" t="s">
        <v>342</v>
      </c>
      <c r="AK19" s="6" t="n">
        <v>0</v>
      </c>
      <c r="AL19" s="6" t="n">
        <v>0</v>
      </c>
      <c r="AM19" s="6"/>
      <c r="AN19" s="8" t="n">
        <v>0</v>
      </c>
    </row>
    <row r="20" customFormat="false" ht="27" hidden="false" customHeight="false" outlineLevel="0" collapsed="false">
      <c r="A20" s="6" t="s">
        <v>346</v>
      </c>
      <c r="B20" s="6"/>
      <c r="C20" s="6" t="s">
        <v>35</v>
      </c>
      <c r="D20" s="6" t="s">
        <v>312</v>
      </c>
      <c r="E20" s="6" t="s">
        <v>347</v>
      </c>
      <c r="F20" s="6" t="s">
        <v>348</v>
      </c>
      <c r="G20" s="6" t="n">
        <v>1</v>
      </c>
      <c r="H20" s="8" t="n">
        <v>0</v>
      </c>
      <c r="I20" s="0" t="n">
        <f aca="false">H20*1000*1000/'Concentration Factors'!$D$39</f>
        <v>0</v>
      </c>
      <c r="J20" s="0" t="n">
        <f aca="false">W22</f>
        <v>4723617.06030515</v>
      </c>
      <c r="K20" s="0" t="n">
        <f aca="false">I20/J20</f>
        <v>0</v>
      </c>
      <c r="M20" s="6" t="s">
        <v>64</v>
      </c>
      <c r="N20" s="0" t="n">
        <f aca="false">N8*1000*1000/$T$3</f>
        <v>891804.429962857</v>
      </c>
      <c r="O20" s="0" t="n">
        <f aca="false">O8*1000*1000/U$3</f>
        <v>248193.276933333</v>
      </c>
      <c r="P20" s="0" t="n">
        <f aca="false">P8*1000*1000/V$3</f>
        <v>116858.987933333</v>
      </c>
      <c r="Q20" s="0" t="n">
        <f aca="false">Q8*1000*1000/W$3</f>
        <v>505681.899333333</v>
      </c>
      <c r="S20" s="6" t="s">
        <v>64</v>
      </c>
      <c r="T20" s="0" t="n">
        <f aca="false">50*$T$7/(N56/1000)</f>
        <v>9455838.15897152</v>
      </c>
      <c r="U20" s="0" t="n">
        <f aca="false">50*$T$7/(O56/1000)</f>
        <v>8683554.06787879</v>
      </c>
      <c r="V20" s="0" t="n">
        <f aca="false">50*$T$7/(P56/1000)</f>
        <v>4623025.06808121</v>
      </c>
      <c r="W20" s="0" t="n">
        <f aca="false">50*$T$7/(Q56/1000)</f>
        <v>4623025.06808121</v>
      </c>
      <c r="Y20" s="6" t="s">
        <v>64</v>
      </c>
      <c r="Z20" s="0" t="n">
        <f aca="false">N20/T20</f>
        <v>0.0943125733509652</v>
      </c>
      <c r="AA20" s="0" t="n">
        <f aca="false">O20/U20</f>
        <v>0.0285819924645165</v>
      </c>
      <c r="AB20" s="0" t="n">
        <f aca="false">P20/V20</f>
        <v>0.0252776020489622</v>
      </c>
      <c r="AC20" s="0" t="n">
        <f aca="false">Q20/W20</f>
        <v>0.109383334913046</v>
      </c>
      <c r="AG20" s="6" t="s">
        <v>349</v>
      </c>
      <c r="AH20" s="6"/>
      <c r="AI20" s="6" t="s">
        <v>35</v>
      </c>
      <c r="AJ20" s="6" t="s">
        <v>319</v>
      </c>
      <c r="AK20" s="6" t="n">
        <v>3</v>
      </c>
      <c r="AL20" s="6" t="n">
        <v>3</v>
      </c>
      <c r="AM20" s="6"/>
      <c r="AN20" s="8" t="n">
        <v>0</v>
      </c>
    </row>
    <row r="21" customFormat="false" ht="27" hidden="false" customHeight="false" outlineLevel="0" collapsed="false">
      <c r="A21" s="6" t="s">
        <v>350</v>
      </c>
      <c r="B21" s="8" t="n">
        <v>30.80768776</v>
      </c>
      <c r="C21" s="6" t="s">
        <v>35</v>
      </c>
      <c r="D21" s="6" t="s">
        <v>312</v>
      </c>
      <c r="E21" s="6" t="s">
        <v>347</v>
      </c>
      <c r="F21" s="6" t="s">
        <v>351</v>
      </c>
      <c r="G21" s="6" t="n">
        <v>2</v>
      </c>
      <c r="H21" s="8" t="n">
        <v>2.898452028</v>
      </c>
      <c r="I21" s="0" t="n">
        <f aca="false">H21*1000*1000/'Concentration Factors'!$D$39</f>
        <v>483075.338</v>
      </c>
      <c r="K21" s="0" t="n">
        <f aca="false">I21/J20</f>
        <v>0.102268099177538</v>
      </c>
      <c r="M21" s="6" t="s">
        <v>70</v>
      </c>
      <c r="N21" s="0" t="n">
        <f aca="false">N9*1000*1000/$T$3</f>
        <v>2203266.43877714</v>
      </c>
      <c r="O21" s="0" t="n">
        <f aca="false">O9*1000*1000/U$3</f>
        <v>500009.641666667</v>
      </c>
      <c r="S21" s="6" t="s">
        <v>70</v>
      </c>
      <c r="T21" s="0" t="n">
        <f aca="false">50*$T$7/(N57/1000)</f>
        <v>8794201.10726474</v>
      </c>
      <c r="U21" s="0" t="n">
        <f aca="false">50*$T$7/(O57/1000)</f>
        <v>8528490.60238095</v>
      </c>
      <c r="V21" s="0" t="e">
        <f aca="false">50*$T$7/(P57/1000)</f>
        <v>#DIV/0!</v>
      </c>
      <c r="W21" s="0" t="e">
        <f aca="false">50*$T$7/(Q57/1000)</f>
        <v>#DIV/0!</v>
      </c>
      <c r="Y21" s="6" t="s">
        <v>70</v>
      </c>
      <c r="Z21" s="0" t="n">
        <f aca="false">N21/T21</f>
        <v>0.250536280885942</v>
      </c>
      <c r="AA21" s="0" t="n">
        <f aca="false">O21/U21</f>
        <v>0.0586281518006335</v>
      </c>
      <c r="AG21" s="6" t="s">
        <v>349</v>
      </c>
      <c r="AH21" s="6"/>
      <c r="AI21" s="6" t="s">
        <v>325</v>
      </c>
      <c r="AJ21" s="6" t="s">
        <v>319</v>
      </c>
      <c r="AK21" s="6" t="n">
        <v>3</v>
      </c>
      <c r="AL21" s="6" t="n">
        <v>3</v>
      </c>
      <c r="AM21" s="6"/>
      <c r="AN21" s="8" t="n">
        <v>0</v>
      </c>
    </row>
    <row r="22" customFormat="false" ht="15.75" hidden="false" customHeight="false" outlineLevel="0" collapsed="false">
      <c r="A22" s="6" t="s">
        <v>352</v>
      </c>
      <c r="B22" s="8" t="n">
        <v>30.45470428</v>
      </c>
      <c r="C22" s="6" t="s">
        <v>35</v>
      </c>
      <c r="D22" s="6" t="s">
        <v>312</v>
      </c>
      <c r="E22" s="6" t="s">
        <v>347</v>
      </c>
      <c r="F22" s="6" t="s">
        <v>353</v>
      </c>
      <c r="G22" s="6" t="n">
        <v>3</v>
      </c>
      <c r="H22" s="8" t="n">
        <v>3.751667687</v>
      </c>
      <c r="I22" s="0" t="n">
        <f aca="false">H22*1000*1000/'Concentration Factors'!$D$39</f>
        <v>625277.947833333</v>
      </c>
      <c r="K22" s="0" t="n">
        <f aca="false">I22/J20</f>
        <v>0.132372700803341</v>
      </c>
      <c r="M22" s="6" t="s">
        <v>76</v>
      </c>
      <c r="N22" s="0" t="n">
        <f aca="false">N10*1000*1000/$T$3</f>
        <v>1490391.66269714</v>
      </c>
      <c r="O22" s="0" t="n">
        <f aca="false">O10*1000*1000/U$3</f>
        <v>2348883.11466667</v>
      </c>
      <c r="P22" s="0" t="n">
        <f aca="false">P10*1000*1000/V$3</f>
        <v>38619.8176366667</v>
      </c>
      <c r="Q22" s="0" t="n">
        <f aca="false">Q10*1000*1000/W$3</f>
        <v>369451.095277778</v>
      </c>
      <c r="S22" s="6" t="s">
        <v>76</v>
      </c>
      <c r="T22" s="0" t="n">
        <f aca="false">50*$T$7/(N58/1000)</f>
        <v>9344828.08431818</v>
      </c>
      <c r="U22" s="0" t="n">
        <f aca="false">50*$T$7/(O58/1000)</f>
        <v>9011235.35345912</v>
      </c>
      <c r="V22" s="0" t="n">
        <f aca="false">50*$T$7/(P58/1000)</f>
        <v>4723617.06030515</v>
      </c>
      <c r="W22" s="0" t="n">
        <f aca="false">50*$T$7/(Q58/1000)</f>
        <v>4723617.06030515</v>
      </c>
      <c r="Y22" s="6" t="s">
        <v>76</v>
      </c>
      <c r="Z22" s="0" t="n">
        <f aca="false">N22/T22</f>
        <v>0.159488398208011</v>
      </c>
      <c r="AA22" s="0" t="n">
        <f aca="false">O22/U22</f>
        <v>0.260661609927323</v>
      </c>
      <c r="AB22" s="0" t="n">
        <f aca="false">P22/V22</f>
        <v>0.00817589934654266</v>
      </c>
      <c r="AC22" s="0" t="n">
        <f aca="false">Q22/W22</f>
        <v>0.0782135999936267</v>
      </c>
      <c r="AG22" s="6" t="s">
        <v>354</v>
      </c>
      <c r="AH22" s="6"/>
      <c r="AI22" s="6" t="s">
        <v>35</v>
      </c>
      <c r="AJ22" s="6" t="s">
        <v>342</v>
      </c>
      <c r="AK22" s="6" t="n">
        <v>0</v>
      </c>
      <c r="AL22" s="6" t="n">
        <v>0</v>
      </c>
      <c r="AM22" s="6"/>
      <c r="AN22" s="8" t="n">
        <v>0</v>
      </c>
    </row>
    <row r="23" customFormat="false" ht="15.75" hidden="false" customHeight="false" outlineLevel="0" collapsed="false">
      <c r="A23" s="6" t="s">
        <v>355</v>
      </c>
      <c r="B23" s="8" t="n">
        <v>28.49034882</v>
      </c>
      <c r="C23" s="6" t="s">
        <v>35</v>
      </c>
      <c r="D23" s="6" t="s">
        <v>356</v>
      </c>
      <c r="E23" s="6" t="s">
        <v>279</v>
      </c>
      <c r="F23" s="6" t="s">
        <v>280</v>
      </c>
      <c r="G23" s="6" t="n">
        <v>1</v>
      </c>
      <c r="H23" s="8" t="n">
        <v>15.76991213</v>
      </c>
      <c r="I23" s="0" t="n">
        <f aca="false">H23*1000*1000/'Concentration Factors'!$D$23</f>
        <v>525663.737666667</v>
      </c>
      <c r="J23" s="0" t="n">
        <f aca="false">U15</f>
        <v>8683554.06787879</v>
      </c>
      <c r="K23" s="4" t="n">
        <f aca="false">I23/J23</f>
        <v>0.0605355518670796</v>
      </c>
      <c r="M23" s="6" t="s">
        <v>202</v>
      </c>
      <c r="S23" s="6" t="s">
        <v>202</v>
      </c>
      <c r="Y23" s="6" t="s">
        <v>202</v>
      </c>
      <c r="AG23" s="6" t="s">
        <v>357</v>
      </c>
      <c r="AH23" s="6"/>
      <c r="AI23" s="6" t="s">
        <v>35</v>
      </c>
      <c r="AJ23" s="6" t="s">
        <v>342</v>
      </c>
      <c r="AK23" s="6" t="n">
        <v>0</v>
      </c>
      <c r="AL23" s="6" t="n">
        <v>0</v>
      </c>
      <c r="AM23" s="6"/>
      <c r="AN23" s="8" t="n">
        <v>0</v>
      </c>
    </row>
    <row r="24" customFormat="false" ht="15.75" hidden="false" customHeight="false" outlineLevel="0" collapsed="false">
      <c r="A24" s="6" t="s">
        <v>358</v>
      </c>
      <c r="B24" s="8" t="n">
        <v>28.69526672</v>
      </c>
      <c r="C24" s="6" t="s">
        <v>35</v>
      </c>
      <c r="D24" s="6" t="s">
        <v>356</v>
      </c>
      <c r="E24" s="6" t="s">
        <v>279</v>
      </c>
      <c r="F24" s="6" t="s">
        <v>285</v>
      </c>
      <c r="G24" s="6" t="n">
        <v>2</v>
      </c>
      <c r="H24" s="8" t="n">
        <v>13.57612942</v>
      </c>
      <c r="I24" s="0" t="n">
        <f aca="false">H24*1000*1000/'Concentration Factors'!$D$23</f>
        <v>452537.647333333</v>
      </c>
      <c r="K24" s="4" t="n">
        <f aca="false">I24/J23</f>
        <v>0.0521143351899321</v>
      </c>
      <c r="AG24" s="6" t="s">
        <v>359</v>
      </c>
      <c r="AH24" s="6"/>
      <c r="AI24" s="6" t="s">
        <v>35</v>
      </c>
      <c r="AJ24" s="6" t="s">
        <v>342</v>
      </c>
      <c r="AK24" s="6" t="n">
        <v>0</v>
      </c>
      <c r="AL24" s="6" t="n">
        <v>0</v>
      </c>
      <c r="AM24" s="6"/>
      <c r="AN24" s="8" t="n">
        <v>0</v>
      </c>
    </row>
    <row r="25" customFormat="false" ht="39.75" hidden="false" customHeight="false" outlineLevel="0" collapsed="false">
      <c r="A25" s="6" t="s">
        <v>360</v>
      </c>
      <c r="B25" s="8" t="n">
        <v>28.98801613</v>
      </c>
      <c r="C25" s="6" t="s">
        <v>35</v>
      </c>
      <c r="D25" s="6" t="s">
        <v>356</v>
      </c>
      <c r="E25" s="6" t="s">
        <v>279</v>
      </c>
      <c r="F25" s="6" t="s">
        <v>288</v>
      </c>
      <c r="G25" s="6" t="n">
        <v>3</v>
      </c>
      <c r="H25" s="8" t="n">
        <v>10.96073431</v>
      </c>
      <c r="I25" s="0" t="n">
        <f aca="false">H25*1000*1000/'Concentration Factors'!$D$23</f>
        <v>365357.810333333</v>
      </c>
      <c r="K25" s="4" t="n">
        <f aca="false">I25/J23</f>
        <v>0.0420746859497108</v>
      </c>
      <c r="N25" s="19" t="s">
        <v>13</v>
      </c>
      <c r="O25" s="0" t="s">
        <v>258</v>
      </c>
      <c r="P25" s="19" t="s">
        <v>261</v>
      </c>
      <c r="Q25" s="19" t="s">
        <v>264</v>
      </c>
      <c r="AG25" s="6" t="s">
        <v>362</v>
      </c>
      <c r="AH25" s="6"/>
      <c r="AI25" s="6" t="s">
        <v>35</v>
      </c>
      <c r="AJ25" s="6" t="s">
        <v>342</v>
      </c>
      <c r="AK25" s="6" t="n">
        <v>0</v>
      </c>
      <c r="AL25" s="6" t="n">
        <v>0</v>
      </c>
      <c r="AM25" s="6"/>
      <c r="AN25" s="8" t="n">
        <v>0</v>
      </c>
    </row>
    <row r="26" customFormat="false" ht="15.75" hidden="false" customHeight="false" outlineLevel="0" collapsed="false">
      <c r="A26" s="6" t="s">
        <v>363</v>
      </c>
      <c r="B26" s="8" t="n">
        <v>27.78378868</v>
      </c>
      <c r="C26" s="6" t="s">
        <v>35</v>
      </c>
      <c r="D26" s="6" t="s">
        <v>356</v>
      </c>
      <c r="E26" s="6" t="s">
        <v>292</v>
      </c>
      <c r="F26" s="6" t="s">
        <v>293</v>
      </c>
      <c r="G26" s="6" t="n">
        <v>1</v>
      </c>
      <c r="H26" s="8" t="n">
        <v>26.43224665</v>
      </c>
      <c r="I26" s="0" t="n">
        <f aca="false">H26*1000*1000/'Concentration Factors'!$D$23</f>
        <v>881074.888333333</v>
      </c>
      <c r="J26" s="0" t="n">
        <f aca="false">U16</f>
        <v>8683554.06787879</v>
      </c>
      <c r="K26" s="4" t="n">
        <f aca="false">I26/J26</f>
        <v>0.101464778297691</v>
      </c>
      <c r="M26" s="6" t="s">
        <v>33</v>
      </c>
      <c r="N26" s="0" t="n">
        <f aca="false">_xlfn.STDEV.P(I83:I84)</f>
        <v>231.6243402</v>
      </c>
      <c r="O26" s="0" t="n">
        <f aca="false">_xlfn.STDEV.P(H23:H25)</f>
        <v>1.96585196301719</v>
      </c>
      <c r="P26" s="0" t="n">
        <f aca="false">_xlfn.STDEV.P(H47:H49)</f>
        <v>34.920134140511</v>
      </c>
      <c r="Q26" s="0" t="n">
        <f aca="false">_xlfn.STDEV.P(H2:H4)</f>
        <v>0.573334812949472</v>
      </c>
      <c r="AG26" s="6" t="s">
        <v>364</v>
      </c>
      <c r="AH26" s="6"/>
      <c r="AI26" s="6" t="s">
        <v>35</v>
      </c>
      <c r="AJ26" s="6" t="s">
        <v>342</v>
      </c>
      <c r="AK26" s="6" t="n">
        <v>0</v>
      </c>
      <c r="AL26" s="6" t="n">
        <v>0</v>
      </c>
      <c r="AM26" s="6"/>
      <c r="AN26" s="8" t="n">
        <v>0</v>
      </c>
    </row>
    <row r="27" customFormat="false" ht="27" hidden="false" customHeight="false" outlineLevel="0" collapsed="false">
      <c r="A27" s="6" t="s">
        <v>365</v>
      </c>
      <c r="B27" s="8" t="n">
        <v>27.66683388</v>
      </c>
      <c r="C27" s="6" t="s">
        <v>35</v>
      </c>
      <c r="D27" s="6" t="s">
        <v>356</v>
      </c>
      <c r="E27" s="6" t="s">
        <v>292</v>
      </c>
      <c r="F27" s="6" t="s">
        <v>296</v>
      </c>
      <c r="G27" s="6" t="n">
        <v>2</v>
      </c>
      <c r="H27" s="8" t="n">
        <v>28.79138701</v>
      </c>
      <c r="I27" s="0" t="n">
        <f aca="false">H27*1000*1000/'Concentration Factors'!$D$23</f>
        <v>959712.900333333</v>
      </c>
      <c r="K27" s="4" t="n">
        <f aca="false">I27/J26</f>
        <v>0.110520749088601</v>
      </c>
      <c r="M27" s="6" t="s">
        <v>40</v>
      </c>
      <c r="N27" s="0" t="n">
        <f aca="false">_xlfn.STDEV.P(I85:I86)</f>
        <v>140.3309461</v>
      </c>
      <c r="O27" s="0" t="n">
        <f aca="false">_xlfn.STDEV.P(H26:H28)</f>
        <v>2.42983020447506</v>
      </c>
      <c r="P27" s="0" t="n">
        <f aca="false">_xlfn.STDEV.P(H50:H52)</f>
        <v>58.4773332374847</v>
      </c>
      <c r="Q27" s="0" t="n">
        <f aca="false">_xlfn.STDEV.P(H5:H7)</f>
        <v>0.534264730405532</v>
      </c>
      <c r="AG27" s="6" t="s">
        <v>364</v>
      </c>
      <c r="AH27" s="6"/>
      <c r="AI27" s="6" t="s">
        <v>325</v>
      </c>
      <c r="AJ27" s="6" t="s">
        <v>342</v>
      </c>
      <c r="AK27" s="6" t="n">
        <v>0</v>
      </c>
      <c r="AL27" s="6" t="n">
        <v>0</v>
      </c>
      <c r="AM27" s="6"/>
      <c r="AN27" s="8" t="n">
        <v>0</v>
      </c>
    </row>
    <row r="28" customFormat="false" ht="15.75" hidden="false" customHeight="false" outlineLevel="0" collapsed="false">
      <c r="A28" s="6" t="s">
        <v>366</v>
      </c>
      <c r="B28" s="8" t="n">
        <v>27.507658</v>
      </c>
      <c r="C28" s="6" t="s">
        <v>35</v>
      </c>
      <c r="D28" s="6" t="s">
        <v>356</v>
      </c>
      <c r="E28" s="6" t="s">
        <v>292</v>
      </c>
      <c r="F28" s="6" t="s">
        <v>299</v>
      </c>
      <c r="G28" s="6" t="n">
        <v>3</v>
      </c>
      <c r="H28" s="8" t="n">
        <v>32.34406569</v>
      </c>
      <c r="I28" s="0" t="n">
        <f aca="false">H28*1000*1000/'Concentration Factors'!$D$23</f>
        <v>1078135.523</v>
      </c>
      <c r="K28" s="4" t="n">
        <f aca="false">I28/J26</f>
        <v>0.124158324410982</v>
      </c>
      <c r="M28" s="6" t="s">
        <v>46</v>
      </c>
      <c r="N28" s="0" t="n">
        <f aca="false">_xlfn.STDEV.P(I87:I88)</f>
        <v>17.03756565</v>
      </c>
      <c r="O28" s="0" t="n">
        <f aca="false">_xlfn.STDEV.P(H29:H31)</f>
        <v>4.09975584428142</v>
      </c>
      <c r="P28" s="0" t="n">
        <f aca="false">_xlfn.STDEV.P(H53:H55)</f>
        <v>26.1299412781425</v>
      </c>
      <c r="Q28" s="0" t="n">
        <f aca="false">_xlfn.STDEV.P(H8:H10)</f>
        <v>0.333120223224256</v>
      </c>
    </row>
    <row r="29" customFormat="false" ht="15.75" hidden="false" customHeight="false" outlineLevel="0" collapsed="false">
      <c r="A29" s="6" t="s">
        <v>367</v>
      </c>
      <c r="B29" s="8" t="n">
        <v>27.15467453</v>
      </c>
      <c r="C29" s="6" t="s">
        <v>35</v>
      </c>
      <c r="D29" s="6" t="s">
        <v>356</v>
      </c>
      <c r="E29" s="6" t="s">
        <v>302</v>
      </c>
      <c r="F29" s="6" t="s">
        <v>303</v>
      </c>
      <c r="G29" s="6" t="n">
        <v>1</v>
      </c>
      <c r="H29" s="8" t="n">
        <v>41.86516973</v>
      </c>
      <c r="I29" s="0" t="n">
        <f aca="false">H29*1000*1000/'Concentration Factors'!$D$23</f>
        <v>1395505.65766667</v>
      </c>
      <c r="J29" s="0" t="n">
        <f aca="false">U17</f>
        <v>8528490.60238095</v>
      </c>
      <c r="K29" s="4" t="n">
        <f aca="false">I29/J29</f>
        <v>0.163628679766274</v>
      </c>
      <c r="M29" s="6" t="s">
        <v>52</v>
      </c>
      <c r="N29" s="0" t="n">
        <f aca="false">_xlfn.STDEV.P(I89:I90)</f>
        <v>34.5263797</v>
      </c>
      <c r="O29" s="0" t="n">
        <f aca="false">_xlfn.STDEV.P(H32:H34)</f>
        <v>1.36787826914473</v>
      </c>
      <c r="P29" s="0" t="n">
        <f aca="false">_xlfn.STDEV.P(H56:H58)</f>
        <v>6.43352743581928</v>
      </c>
      <c r="Q29" s="0" t="n">
        <f aca="false">_xlfn.STDEV.P(H11:H13)</f>
        <v>1.10760528585699</v>
      </c>
    </row>
    <row r="30" customFormat="false" ht="15.75" hidden="false" customHeight="false" outlineLevel="0" collapsed="false">
      <c r="A30" s="6" t="s">
        <v>368</v>
      </c>
      <c r="B30" s="8" t="n">
        <v>27.37973404</v>
      </c>
      <c r="C30" s="6" t="s">
        <v>35</v>
      </c>
      <c r="D30" s="6" t="s">
        <v>356</v>
      </c>
      <c r="E30" s="6" t="s">
        <v>302</v>
      </c>
      <c r="F30" s="6" t="s">
        <v>306</v>
      </c>
      <c r="G30" s="6" t="n">
        <v>2</v>
      </c>
      <c r="H30" s="8" t="n">
        <v>35.51447451</v>
      </c>
      <c r="I30" s="0" t="n">
        <f aca="false">H30*1000*1000/'Concentration Factors'!$D$23</f>
        <v>1183815.817</v>
      </c>
      <c r="K30" s="4" t="n">
        <f aca="false">I30/J29</f>
        <v>0.138807190180817</v>
      </c>
      <c r="M30" s="6" t="s">
        <v>58</v>
      </c>
      <c r="N30" s="0" t="n">
        <f aca="false">_xlfn.STDEV.P(I91:I92)</f>
        <v>180.13331655</v>
      </c>
      <c r="O30" s="0" t="n">
        <f aca="false">_xlfn.STDEV.P(H35:H37)</f>
        <v>1.87801509183633</v>
      </c>
      <c r="P30" s="0" t="n">
        <f aca="false">_xlfn.STDEV.P(H59:H61)</f>
        <v>28.0780202759306</v>
      </c>
      <c r="Q30" s="0" t="n">
        <f aca="false">_xlfn.STDEV.P(H14:H16)</f>
        <v>0.644712490859632</v>
      </c>
    </row>
    <row r="31" customFormat="false" ht="27" hidden="false" customHeight="false" outlineLevel="0" collapsed="false">
      <c r="A31" s="6" t="s">
        <v>369</v>
      </c>
      <c r="B31" s="8" t="n">
        <v>27.04297638</v>
      </c>
      <c r="C31" s="6" t="s">
        <v>35</v>
      </c>
      <c r="D31" s="6" t="s">
        <v>356</v>
      </c>
      <c r="E31" s="6" t="s">
        <v>302</v>
      </c>
      <c r="F31" s="6" t="s">
        <v>309</v>
      </c>
      <c r="G31" s="6" t="n">
        <v>3</v>
      </c>
      <c r="H31" s="8" t="n">
        <v>45.42684621</v>
      </c>
      <c r="I31" s="0" t="n">
        <f aca="false">H31*1000*1000/'Concentration Factors'!$D$23</f>
        <v>1514228.207</v>
      </c>
      <c r="K31" s="4" t="n">
        <f aca="false">I31/J29</f>
        <v>0.177549378617743</v>
      </c>
      <c r="M31" s="6" t="s">
        <v>64</v>
      </c>
      <c r="N31" s="0" t="n">
        <f aca="false">_xlfn.STDEV.P(I93:I94)</f>
        <v>241.60661595</v>
      </c>
      <c r="O31" s="0" t="n">
        <f aca="false">_xlfn.STDEV.P(H38:H40)</f>
        <v>1.32954793016285</v>
      </c>
      <c r="P31" s="0" t="n">
        <f aca="false">_xlfn.STDEV.P(H62:H64)</f>
        <v>9.37433599017232</v>
      </c>
      <c r="Q31" s="0" t="n">
        <f aca="false">_xlfn.STDEV.P(H17:H19)</f>
        <v>0.500623902734325</v>
      </c>
    </row>
    <row r="32" customFormat="false" ht="15.75" hidden="false" customHeight="false" outlineLevel="0" collapsed="false">
      <c r="A32" s="6" t="s">
        <v>370</v>
      </c>
      <c r="B32" s="8" t="n">
        <v>28.24835777</v>
      </c>
      <c r="C32" s="6" t="s">
        <v>35</v>
      </c>
      <c r="D32" s="6" t="s">
        <v>371</v>
      </c>
      <c r="E32" s="6" t="s">
        <v>313</v>
      </c>
      <c r="F32" s="6" t="s">
        <v>314</v>
      </c>
      <c r="G32" s="6" t="n">
        <v>1</v>
      </c>
      <c r="H32" s="8" t="n">
        <v>18.82139576</v>
      </c>
      <c r="I32" s="0" t="n">
        <f aca="false">H32*1000*1000/'Concentration Factors'!$D$23</f>
        <v>627379.858666667</v>
      </c>
      <c r="J32" s="0" t="n">
        <f aca="false">U18</f>
        <v>8528490.60238095</v>
      </c>
      <c r="K32" s="4" t="n">
        <f aca="false">I32/J32</f>
        <v>0.0735628246446701</v>
      </c>
      <c r="M32" s="6" t="s">
        <v>70</v>
      </c>
      <c r="N32" s="0" t="n">
        <f aca="false">_xlfn.STDEV.P(I95:I96)</f>
        <v>339.6512922</v>
      </c>
      <c r="O32" s="0" t="n">
        <f aca="false">_xlfn.STDEV.P(H41:H43)</f>
        <v>10.7773816952127</v>
      </c>
    </row>
    <row r="33" customFormat="false" ht="15.75" hidden="false" customHeight="false" outlineLevel="0" collapsed="false">
      <c r="A33" s="6" t="s">
        <v>372</v>
      </c>
      <c r="B33" s="8" t="n">
        <v>28.51651001</v>
      </c>
      <c r="C33" s="6" t="s">
        <v>35</v>
      </c>
      <c r="D33" s="6" t="s">
        <v>371</v>
      </c>
      <c r="E33" s="6" t="s">
        <v>313</v>
      </c>
      <c r="F33" s="6" t="s">
        <v>317</v>
      </c>
      <c r="G33" s="6" t="n">
        <v>2</v>
      </c>
      <c r="H33" s="8" t="n">
        <v>15.47120471</v>
      </c>
      <c r="I33" s="0" t="n">
        <f aca="false">H33*1000*1000/'Concentration Factors'!$D$23</f>
        <v>515706.823666667</v>
      </c>
      <c r="K33" s="4" t="n">
        <f aca="false">I33/J32</f>
        <v>0.0604687098468155</v>
      </c>
      <c r="M33" s="6" t="s">
        <v>76</v>
      </c>
      <c r="N33" s="0" t="n">
        <f aca="false">_xlfn.STDEV.P(I97:I98)</f>
        <v>17.7730354</v>
      </c>
      <c r="O33" s="0" t="n">
        <f aca="false">_xlfn.STDEV.P(H44:H46)</f>
        <v>0</v>
      </c>
      <c r="P33" s="0" t="n">
        <f aca="false">_xlfn.STDEV.P(H65:H67)</f>
        <v>3.20422201824918</v>
      </c>
      <c r="Q33" s="0" t="n">
        <f aca="false">_xlfn.STDEV.P(H20:H22)</f>
        <v>1.60568474673441</v>
      </c>
    </row>
    <row r="34" customFormat="false" ht="15.75" hidden="false" customHeight="false" outlineLevel="0" collapsed="false">
      <c r="A34" s="6" t="s">
        <v>373</v>
      </c>
      <c r="B34" s="8" t="n">
        <v>28.37951279</v>
      </c>
      <c r="C34" s="6" t="s">
        <v>35</v>
      </c>
      <c r="D34" s="6" t="s">
        <v>371</v>
      </c>
      <c r="E34" s="6" t="s">
        <v>313</v>
      </c>
      <c r="F34" s="6" t="s">
        <v>321</v>
      </c>
      <c r="G34" s="6" t="n">
        <v>3</v>
      </c>
      <c r="H34" s="8" t="n">
        <v>17.10075616</v>
      </c>
      <c r="I34" s="0" t="n">
        <f aca="false">H34*1000*1000/'Concentration Factors'!$D$23</f>
        <v>570025.205333333</v>
      </c>
      <c r="K34" s="4" t="n">
        <f aca="false">I34/J32</f>
        <v>0.0668377596821407</v>
      </c>
      <c r="M34" s="6" t="s">
        <v>202</v>
      </c>
    </row>
    <row r="35" customFormat="false" ht="15.75" hidden="false" customHeight="false" outlineLevel="0" collapsed="false">
      <c r="A35" s="6" t="s">
        <v>374</v>
      </c>
      <c r="B35" s="8" t="n">
        <v>28.03440094</v>
      </c>
      <c r="C35" s="6" t="s">
        <v>35</v>
      </c>
      <c r="D35" s="6" t="s">
        <v>371</v>
      </c>
      <c r="E35" s="6" t="s">
        <v>327</v>
      </c>
      <c r="F35" s="6" t="s">
        <v>328</v>
      </c>
      <c r="G35" s="6" t="n">
        <v>1</v>
      </c>
      <c r="H35" s="8" t="n">
        <v>22.00769866</v>
      </c>
      <c r="I35" s="0" t="n">
        <f aca="false">H35*1000*1000/'Concentration Factors'!$D$23</f>
        <v>733589.955333333</v>
      </c>
      <c r="J35" s="0" t="n">
        <f aca="false">U19</f>
        <v>8528490.60238095</v>
      </c>
      <c r="K35" s="4" t="n">
        <f aca="false">I35/J35</f>
        <v>0.0860163878387264</v>
      </c>
    </row>
    <row r="36" customFormat="false" ht="15.75" hidden="false" customHeight="false" outlineLevel="0" collapsed="false">
      <c r="A36" s="6" t="s">
        <v>375</v>
      </c>
      <c r="B36" s="8" t="n">
        <v>27.87835503</v>
      </c>
      <c r="C36" s="6" t="s">
        <v>35</v>
      </c>
      <c r="D36" s="6" t="s">
        <v>371</v>
      </c>
      <c r="E36" s="6" t="s">
        <v>327</v>
      </c>
      <c r="F36" s="6" t="s">
        <v>331</v>
      </c>
      <c r="G36" s="6" t="n">
        <v>2</v>
      </c>
      <c r="H36" s="8" t="n">
        <v>24.66681157</v>
      </c>
      <c r="I36" s="0" t="n">
        <f aca="false">H36*1000*1000/'Concentration Factors'!$D$23</f>
        <v>822227.052333333</v>
      </c>
      <c r="K36" s="4" t="n">
        <f aca="false">I36/J35</f>
        <v>0.0964094457820927</v>
      </c>
      <c r="M36" s="0" t="s">
        <v>322</v>
      </c>
      <c r="S36" s="0" t="s">
        <v>324</v>
      </c>
    </row>
    <row r="37" customFormat="false" ht="39.75" hidden="false" customHeight="false" outlineLevel="0" collapsed="false">
      <c r="A37" s="6" t="s">
        <v>376</v>
      </c>
      <c r="B37" s="8" t="n">
        <v>27.77574539</v>
      </c>
      <c r="C37" s="6" t="s">
        <v>35</v>
      </c>
      <c r="D37" s="6" t="s">
        <v>371</v>
      </c>
      <c r="E37" s="6" t="s">
        <v>327</v>
      </c>
      <c r="F37" s="6" t="s">
        <v>334</v>
      </c>
      <c r="G37" s="6" t="n">
        <v>3</v>
      </c>
      <c r="H37" s="8" t="n">
        <v>26.58811223</v>
      </c>
      <c r="I37" s="0" t="n">
        <f aca="false">H37*1000*1000/'Concentration Factors'!$D$23</f>
        <v>886270.407666667</v>
      </c>
      <c r="K37" s="4" t="n">
        <f aca="false">I37/J35</f>
        <v>0.103918788093551</v>
      </c>
      <c r="N37" s="19" t="s">
        <v>13</v>
      </c>
      <c r="O37" s="0" t="s">
        <v>258</v>
      </c>
      <c r="P37" s="19" t="s">
        <v>261</v>
      </c>
      <c r="Q37" s="19" t="s">
        <v>264</v>
      </c>
      <c r="T37" s="19" t="s">
        <v>13</v>
      </c>
      <c r="U37" s="0" t="s">
        <v>258</v>
      </c>
      <c r="V37" s="19" t="s">
        <v>261</v>
      </c>
      <c r="W37" s="19" t="s">
        <v>264</v>
      </c>
    </row>
    <row r="38" customFormat="false" ht="27" hidden="false" customHeight="false" outlineLevel="0" collapsed="false">
      <c r="A38" s="6" t="s">
        <v>377</v>
      </c>
      <c r="B38" s="8" t="n">
        <v>29.44779968</v>
      </c>
      <c r="C38" s="6" t="s">
        <v>35</v>
      </c>
      <c r="D38" s="6" t="s">
        <v>371</v>
      </c>
      <c r="E38" s="6" t="s">
        <v>337</v>
      </c>
      <c r="F38" s="6" t="s">
        <v>338</v>
      </c>
      <c r="G38" s="6" t="n">
        <v>1</v>
      </c>
      <c r="H38" s="8" t="n">
        <v>7.832071028</v>
      </c>
      <c r="I38" s="0" t="n">
        <f aca="false">H38*1000*1000/'Concentration Factors'!$D$23</f>
        <v>261069.034266667</v>
      </c>
      <c r="J38" s="0" t="n">
        <f aca="false">U20</f>
        <v>8683554.06787879</v>
      </c>
      <c r="K38" s="4" t="n">
        <f aca="false">I38/J38</f>
        <v>0.0300647675163771</v>
      </c>
      <c r="M38" s="6" t="s">
        <v>33</v>
      </c>
      <c r="N38" s="0" t="n">
        <f aca="false">N26*1000*1000/T$3</f>
        <v>489720.033565714</v>
      </c>
      <c r="O38" s="0" t="n">
        <f aca="false">O26*1000*1000/U$3</f>
        <v>65528.3987672396</v>
      </c>
      <c r="P38" s="0" t="n">
        <f aca="false">P26*1000*1000/V$3</f>
        <v>34920.134140511</v>
      </c>
      <c r="Q38" s="0" t="n">
        <f aca="false">Q26*1000*1000/W$3</f>
        <v>95555.8021582453</v>
      </c>
      <c r="S38" s="6" t="s">
        <v>33</v>
      </c>
      <c r="T38" s="0" t="n">
        <f aca="false">N38/T15</f>
        <v>0.0559491983929467</v>
      </c>
      <c r="U38" s="0" t="n">
        <f aca="false">O38/U15</f>
        <v>0.00754626484213818</v>
      </c>
      <c r="V38" s="0" t="n">
        <f aca="false">P38/V15</f>
        <v>0.00492132886092189</v>
      </c>
      <c r="W38" s="0" t="n">
        <f aca="false">Q38/W15</f>
        <v>0.0134667732116287</v>
      </c>
    </row>
    <row r="39" customFormat="false" ht="27" hidden="false" customHeight="false" outlineLevel="0" collapsed="false">
      <c r="A39" s="6" t="s">
        <v>378</v>
      </c>
      <c r="B39" s="8" t="n">
        <v>29.28121376</v>
      </c>
      <c r="C39" s="6" t="s">
        <v>35</v>
      </c>
      <c r="D39" s="6" t="s">
        <v>371</v>
      </c>
      <c r="E39" s="6" t="s">
        <v>337</v>
      </c>
      <c r="F39" s="6" t="s">
        <v>340</v>
      </c>
      <c r="G39" s="6" t="n">
        <v>2</v>
      </c>
      <c r="H39" s="8" t="n">
        <v>8.846287245</v>
      </c>
      <c r="I39" s="0" t="n">
        <f aca="false">H39*1000*1000/'Concentration Factors'!$D$23</f>
        <v>294876.2415</v>
      </c>
      <c r="K39" s="4" t="n">
        <f aca="false">I39/J38</f>
        <v>0.0339580129512606</v>
      </c>
      <c r="M39" s="6" t="s">
        <v>40</v>
      </c>
      <c r="N39" s="0" t="n">
        <f aca="false">N27*1000*1000/$T$3</f>
        <v>296699.714611429</v>
      </c>
      <c r="O39" s="0" t="n">
        <f aca="false">O27*1000*1000/U$3</f>
        <v>80994.3401491688</v>
      </c>
      <c r="P39" s="0" t="n">
        <f aca="false">P27*1000*1000/V$3</f>
        <v>58477.3332374847</v>
      </c>
      <c r="Q39" s="0" t="n">
        <f aca="false">Q27*1000*1000/W$3</f>
        <v>89044.1217342553</v>
      </c>
      <c r="S39" s="6" t="s">
        <v>40</v>
      </c>
      <c r="T39" s="0" t="n">
        <f aca="false">N39/T16</f>
        <v>0.0343879222183984</v>
      </c>
      <c r="U39" s="0" t="n">
        <f aca="false">O39/U16</f>
        <v>0.00932732605981851</v>
      </c>
      <c r="V39" s="0" t="n">
        <f aca="false">P39/V16</f>
        <v>0.00789843292063926</v>
      </c>
      <c r="W39" s="0" t="n">
        <f aca="false">Q39/W16</f>
        <v>0.0120270365209544</v>
      </c>
    </row>
    <row r="40" customFormat="false" ht="27" hidden="false" customHeight="false" outlineLevel="0" collapsed="false">
      <c r="A40" s="6" t="s">
        <v>379</v>
      </c>
      <c r="B40" s="8" t="n">
        <v>29.89237213</v>
      </c>
      <c r="C40" s="6" t="s">
        <v>35</v>
      </c>
      <c r="D40" s="6" t="s">
        <v>371</v>
      </c>
      <c r="E40" s="6" t="s">
        <v>337</v>
      </c>
      <c r="F40" s="6" t="s">
        <v>344</v>
      </c>
      <c r="G40" s="6" t="n">
        <v>3</v>
      </c>
      <c r="H40" s="8" t="n">
        <v>5.659036651</v>
      </c>
      <c r="I40" s="0" t="n">
        <f aca="false">H40*1000*1000/'Concentration Factors'!$D$23</f>
        <v>188634.555033333</v>
      </c>
      <c r="K40" s="4" t="n">
        <f aca="false">I40/J38</f>
        <v>0.0217231969259118</v>
      </c>
      <c r="M40" s="6" t="s">
        <v>46</v>
      </c>
      <c r="N40" s="0" t="n">
        <f aca="false">N28*1000*1000/$T$3</f>
        <v>36022.2816599999</v>
      </c>
      <c r="O40" s="0" t="n">
        <f aca="false">O28*1000*1000/U$3</f>
        <v>136658.528142714</v>
      </c>
      <c r="P40" s="0" t="n">
        <f aca="false">P28*1000*1000/V$3</f>
        <v>26129.9412781425</v>
      </c>
      <c r="Q40" s="0" t="n">
        <f aca="false">Q28*1000*1000/W$3</f>
        <v>55520.0372040427</v>
      </c>
      <c r="S40" s="6" t="s">
        <v>46</v>
      </c>
      <c r="T40" s="0" t="n">
        <f aca="false">N40/T17</f>
        <v>0.00419011892993149</v>
      </c>
      <c r="U40" s="0" t="n">
        <f aca="false">O40/U17</f>
        <v>0.016023764874005</v>
      </c>
      <c r="V40" s="0" t="n">
        <f aca="false">P40/V17</f>
        <v>0.00331048046686606</v>
      </c>
      <c r="W40" s="0" t="n">
        <f aca="false">Q40/W17</f>
        <v>0.00703399968362755</v>
      </c>
    </row>
    <row r="41" customFormat="false" ht="27" hidden="false" customHeight="false" outlineLevel="0" collapsed="false">
      <c r="A41" s="6" t="s">
        <v>380</v>
      </c>
      <c r="B41" s="6"/>
      <c r="C41" s="6" t="s">
        <v>35</v>
      </c>
      <c r="D41" s="6" t="s">
        <v>371</v>
      </c>
      <c r="E41" s="6" t="s">
        <v>381</v>
      </c>
      <c r="F41" s="6" t="s">
        <v>382</v>
      </c>
      <c r="G41" s="6" t="n">
        <v>1</v>
      </c>
      <c r="H41" s="8" t="n">
        <v>0</v>
      </c>
      <c r="I41" s="0" t="n">
        <f aca="false">H41*1000*1000/'Concentration Factors'!$D$23</f>
        <v>0</v>
      </c>
      <c r="J41" s="0" t="n">
        <f aca="false">U21</f>
        <v>8528490.60238095</v>
      </c>
      <c r="K41" s="0" t="n">
        <f aca="false">I41/J41</f>
        <v>0</v>
      </c>
      <c r="M41" s="6" t="s">
        <v>52</v>
      </c>
      <c r="N41" s="0" t="n">
        <f aca="false">N29*1000*1000/$T$3</f>
        <v>72998.6313657142</v>
      </c>
      <c r="O41" s="0" t="n">
        <f aca="false">O29*1000*1000/U$3</f>
        <v>45595.9423048243</v>
      </c>
      <c r="P41" s="0" t="n">
        <f aca="false">P29*1000*1000/V$3</f>
        <v>6433.52743581928</v>
      </c>
      <c r="Q41" s="0" t="n">
        <f aca="false">Q29*1000*1000/W$3</f>
        <v>184600.880976165</v>
      </c>
      <c r="S41" s="6" t="s">
        <v>52</v>
      </c>
      <c r="T41" s="0" t="n">
        <f aca="false">N41/T18</f>
        <v>0.0083536537050378</v>
      </c>
      <c r="U41" s="0" t="n">
        <f aca="false">O41/U18</f>
        <v>0.00534630855923028</v>
      </c>
      <c r="V41" s="0" t="n">
        <f aca="false">P41/V18</f>
        <v>0.000809694581251714</v>
      </c>
      <c r="W41" s="0" t="n">
        <f aca="false">Q41/W18</f>
        <v>0.0232330295490003</v>
      </c>
    </row>
    <row r="42" customFormat="false" ht="27" hidden="false" customHeight="false" outlineLevel="0" collapsed="false">
      <c r="A42" s="6" t="s">
        <v>383</v>
      </c>
      <c r="B42" s="8" t="n">
        <v>27.86880875</v>
      </c>
      <c r="C42" s="6" t="s">
        <v>35</v>
      </c>
      <c r="D42" s="6" t="s">
        <v>371</v>
      </c>
      <c r="E42" s="6" t="s">
        <v>381</v>
      </c>
      <c r="F42" s="6" t="s">
        <v>384</v>
      </c>
      <c r="G42" s="6" t="n">
        <v>2</v>
      </c>
      <c r="H42" s="8" t="n">
        <v>24.83954185</v>
      </c>
      <c r="I42" s="0" t="n">
        <f aca="false">H42*1000*1000/'Concentration Factors'!$D$23</f>
        <v>827984.728333333</v>
      </c>
      <c r="K42" s="0" t="n">
        <f aca="false">I42/J41</f>
        <v>0.0970845565688001</v>
      </c>
      <c r="M42" s="6" t="s">
        <v>58</v>
      </c>
      <c r="N42" s="0" t="n">
        <f aca="false">N30*1000*1000/$T$3</f>
        <v>380853.297848571</v>
      </c>
      <c r="O42" s="0" t="n">
        <f aca="false">O30*1000*1000/U$3</f>
        <v>62600.5030612111</v>
      </c>
      <c r="P42" s="0" t="n">
        <f aca="false">P30*1000*1000/V$3</f>
        <v>28078.0202759306</v>
      </c>
      <c r="Q42" s="0" t="n">
        <f aca="false">Q30*1000*1000/W$3</f>
        <v>107452.081809939</v>
      </c>
      <c r="S42" s="6" t="s">
        <v>58</v>
      </c>
      <c r="T42" s="0" t="n">
        <f aca="false">N42/T19</f>
        <v>0.0402770533342119</v>
      </c>
      <c r="U42" s="0" t="n">
        <f aca="false">O42/U19</f>
        <v>0.00734016204974588</v>
      </c>
      <c r="V42" s="0" t="n">
        <f aca="false">P42/V19</f>
        <v>0.00378069187672563</v>
      </c>
      <c r="W42" s="0" t="n">
        <f aca="false">Q42/W19</f>
        <v>0.0144683709479453</v>
      </c>
    </row>
    <row r="43" customFormat="false" ht="27" hidden="false" customHeight="false" outlineLevel="0" collapsed="false">
      <c r="A43" s="6" t="s">
        <v>385</v>
      </c>
      <c r="B43" s="8" t="n">
        <v>28.15427589</v>
      </c>
      <c r="C43" s="6" t="s">
        <v>35</v>
      </c>
      <c r="D43" s="6" t="s">
        <v>371</v>
      </c>
      <c r="E43" s="6" t="s">
        <v>381</v>
      </c>
      <c r="F43" s="6" t="s">
        <v>386</v>
      </c>
      <c r="G43" s="6" t="n">
        <v>3</v>
      </c>
      <c r="H43" s="8" t="n">
        <v>20.1613259</v>
      </c>
      <c r="I43" s="0" t="n">
        <f aca="false">H43*1000*1000/'Concentration Factors'!$D$23</f>
        <v>672044.196666667</v>
      </c>
      <c r="K43" s="0" t="n">
        <f aca="false">I43/J41</f>
        <v>0.0787998988331004</v>
      </c>
      <c r="M43" s="6" t="s">
        <v>64</v>
      </c>
      <c r="N43" s="0" t="n">
        <f aca="false">N31*1000*1000/$T$3</f>
        <v>510825.41658</v>
      </c>
      <c r="O43" s="0" t="n">
        <f aca="false">O31*1000*1000/U$3</f>
        <v>44318.2643387617</v>
      </c>
      <c r="P43" s="0" t="n">
        <f aca="false">P31*1000*1000/V$3</f>
        <v>9374.33599017232</v>
      </c>
      <c r="Q43" s="0" t="n">
        <f aca="false">Q31*1000*1000/W$3</f>
        <v>83437.3171223874</v>
      </c>
      <c r="S43" s="6" t="s">
        <v>64</v>
      </c>
      <c r="T43" s="0" t="n">
        <f aca="false">N43/T20</f>
        <v>0.0540222249992021</v>
      </c>
      <c r="U43" s="0" t="n">
        <f aca="false">O43/U20</f>
        <v>0.00510370108740369</v>
      </c>
      <c r="V43" s="0" t="n">
        <f aca="false">P43/V20</f>
        <v>0.00202774933125404</v>
      </c>
      <c r="W43" s="0" t="n">
        <f aca="false">Q43/W20</f>
        <v>0.0180482078062835</v>
      </c>
    </row>
    <row r="44" customFormat="false" ht="15.75" hidden="false" customHeight="false" outlineLevel="0" collapsed="false">
      <c r="A44" s="6"/>
      <c r="B44" s="6"/>
      <c r="C44" s="6"/>
      <c r="D44" s="6"/>
      <c r="E44" s="6"/>
      <c r="F44" s="6"/>
      <c r="G44" s="6"/>
      <c r="H44" s="8"/>
      <c r="I44" s="0" t="n">
        <f aca="false">H44*1000*1000/'Concentration Factors'!$D$23</f>
        <v>0</v>
      </c>
      <c r="J44" s="0" t="n">
        <f aca="false">U22</f>
        <v>9011235.35345912</v>
      </c>
      <c r="K44" s="0" t="n">
        <f aca="false">I44/J44</f>
        <v>0</v>
      </c>
      <c r="M44" s="6" t="s">
        <v>70</v>
      </c>
      <c r="N44" s="0" t="n">
        <f aca="false">N32*1000*1000/$T$3</f>
        <v>718119.874937143</v>
      </c>
      <c r="O44" s="0" t="n">
        <f aca="false">O32*1000*1000/U$3</f>
        <v>359246.056507089</v>
      </c>
      <c r="S44" s="6" t="s">
        <v>70</v>
      </c>
      <c r="T44" s="0" t="n">
        <f aca="false">N44/T21</f>
        <v>0.0816583412385142</v>
      </c>
      <c r="U44" s="0" t="n">
        <f aca="false">O44/U21</f>
        <v>0.0421230523964928</v>
      </c>
    </row>
    <row r="45" customFormat="false" ht="15.75" hidden="false" customHeight="false" outlineLevel="0" collapsed="false">
      <c r="A45" s="6"/>
      <c r="B45" s="6"/>
      <c r="C45" s="6"/>
      <c r="D45" s="6"/>
      <c r="E45" s="6"/>
      <c r="F45" s="6"/>
      <c r="G45" s="6"/>
      <c r="H45" s="8"/>
      <c r="I45" s="0" t="n">
        <f aca="false">H45*1000*1000/'Concentration Factors'!$D$23</f>
        <v>0</v>
      </c>
      <c r="K45" s="0" t="n">
        <f aca="false">I45/J44</f>
        <v>0</v>
      </c>
      <c r="M45" s="6" t="s">
        <v>76</v>
      </c>
      <c r="N45" s="0" t="n">
        <f aca="false">N33*1000*1000/$T$3</f>
        <v>37577.2748457142</v>
      </c>
      <c r="O45" s="0" t="n">
        <f aca="false">O33*1000*1000/U$3</f>
        <v>0</v>
      </c>
      <c r="P45" s="0" t="n">
        <f aca="false">P33*1000*1000/V$3</f>
        <v>3204.22201824918</v>
      </c>
      <c r="Q45" s="0" t="n">
        <f aca="false">Q33*1000*1000/W$3</f>
        <v>267614.124455736</v>
      </c>
      <c r="S45" s="6" t="s">
        <v>76</v>
      </c>
      <c r="T45" s="0" t="n">
        <f aca="false">N45/T22</f>
        <v>0.00402118417874094</v>
      </c>
      <c r="U45" s="0" t="n">
        <f aca="false">O45/U22</f>
        <v>0</v>
      </c>
      <c r="V45" s="0" t="n">
        <f aca="false">P45/V22</f>
        <v>0.000678340766692502</v>
      </c>
      <c r="W45" s="0" t="n">
        <f aca="false">Q45/W22</f>
        <v>0.0566544918944906</v>
      </c>
    </row>
    <row r="46" customFormat="false" ht="15.75" hidden="false" customHeight="false" outlineLevel="0" collapsed="false">
      <c r="A46" s="6" t="s">
        <v>389</v>
      </c>
      <c r="B46" s="8" t="n">
        <v>26.44236565</v>
      </c>
      <c r="C46" s="6" t="s">
        <v>35</v>
      </c>
      <c r="D46" s="6" t="s">
        <v>371</v>
      </c>
      <c r="E46" s="6" t="s">
        <v>347</v>
      </c>
      <c r="F46" s="6" t="s">
        <v>353</v>
      </c>
      <c r="G46" s="6" t="n">
        <v>3</v>
      </c>
      <c r="H46" s="8" t="n">
        <v>70.46649344</v>
      </c>
      <c r="I46" s="0" t="n">
        <f aca="false">H46*1000*1000/'Concentration Factors'!$D$23</f>
        <v>2348883.11466667</v>
      </c>
      <c r="K46" s="0" t="n">
        <f aca="false">I46/J44</f>
        <v>0.260661609927323</v>
      </c>
      <c r="M46" s="6" t="s">
        <v>202</v>
      </c>
      <c r="S46" s="6" t="s">
        <v>202</v>
      </c>
    </row>
    <row r="47" customFormat="false" ht="15.75" hidden="false" customHeight="false" outlineLevel="0" collapsed="false">
      <c r="A47" s="6" t="s">
        <v>390</v>
      </c>
      <c r="B47" s="8" t="n">
        <v>27.43863106</v>
      </c>
      <c r="C47" s="6" t="s">
        <v>35</v>
      </c>
      <c r="D47" s="6" t="s">
        <v>391</v>
      </c>
      <c r="E47" s="6" t="s">
        <v>279</v>
      </c>
      <c r="F47" s="6" t="s">
        <v>280</v>
      </c>
      <c r="G47" s="6" t="n">
        <v>1</v>
      </c>
      <c r="H47" s="8" t="n">
        <v>34.01793342</v>
      </c>
      <c r="I47" s="0" t="n">
        <f aca="false">H47*1000*1000/'Concentration Factors'!$D$32</f>
        <v>34017.93342</v>
      </c>
      <c r="J47" s="0" t="n">
        <f aca="false">V15</f>
        <v>7095671.74382441</v>
      </c>
      <c r="K47" s="4" t="n">
        <f aca="false">I47/J47</f>
        <v>0.00479418082574168</v>
      </c>
    </row>
    <row r="48" customFormat="false" ht="15.75" hidden="false" customHeight="false" outlineLevel="0" collapsed="false">
      <c r="A48" s="6" t="s">
        <v>392</v>
      </c>
      <c r="B48" s="8" t="n">
        <v>28.20759964</v>
      </c>
      <c r="C48" s="6" t="s">
        <v>35</v>
      </c>
      <c r="D48" s="6" t="s">
        <v>391</v>
      </c>
      <c r="E48" s="6" t="s">
        <v>279</v>
      </c>
      <c r="F48" s="6" t="s">
        <v>285</v>
      </c>
      <c r="G48" s="6" t="n">
        <v>2</v>
      </c>
      <c r="H48" s="8" t="n">
        <v>19.39058522</v>
      </c>
      <c r="I48" s="0" t="n">
        <f aca="false">H48*1000*1000/'Concentration Factors'!$D$32</f>
        <v>19390.58522</v>
      </c>
      <c r="K48" s="4" t="n">
        <f aca="false">I48/J47</f>
        <v>0.00273273425266272</v>
      </c>
    </row>
    <row r="49" customFormat="false" ht="15.75" hidden="false" customHeight="false" outlineLevel="0" collapsed="false">
      <c r="A49" s="6" t="s">
        <v>393</v>
      </c>
      <c r="B49" s="8" t="n">
        <v>25.96776009</v>
      </c>
      <c r="C49" s="6" t="s">
        <v>35</v>
      </c>
      <c r="D49" s="6" t="s">
        <v>391</v>
      </c>
      <c r="E49" s="6" t="s">
        <v>279</v>
      </c>
      <c r="F49" s="6" t="s">
        <v>288</v>
      </c>
      <c r="G49" s="6" t="n">
        <v>3</v>
      </c>
      <c r="H49" s="8" t="n">
        <v>99.68988442</v>
      </c>
      <c r="I49" s="0" t="n">
        <f aca="false">H49*1000*1000/'Concentration Factors'!$D$32</f>
        <v>99689.88442</v>
      </c>
      <c r="K49" s="4" t="n">
        <f aca="false">I49/J47</f>
        <v>0.0140493934921332</v>
      </c>
      <c r="M49" s="0" t="s">
        <v>361</v>
      </c>
    </row>
    <row r="50" customFormat="false" ht="39.75" hidden="false" customHeight="false" outlineLevel="0" collapsed="false">
      <c r="A50" s="6" t="s">
        <v>394</v>
      </c>
      <c r="B50" s="8" t="n">
        <v>25.25004768</v>
      </c>
      <c r="C50" s="6" t="s">
        <v>35</v>
      </c>
      <c r="D50" s="6" t="s">
        <v>391</v>
      </c>
      <c r="E50" s="6" t="s">
        <v>292</v>
      </c>
      <c r="F50" s="6" t="s">
        <v>293</v>
      </c>
      <c r="G50" s="6" t="n">
        <v>1</v>
      </c>
      <c r="H50" s="8" t="n">
        <v>168.4598073</v>
      </c>
      <c r="I50" s="0" t="n">
        <f aca="false">H50*1000*1000/'Concentration Factors'!$D$32</f>
        <v>168459.8073</v>
      </c>
      <c r="J50" s="0" t="n">
        <f aca="false">V16</f>
        <v>7403662.70436742</v>
      </c>
      <c r="K50" s="4" t="n">
        <f aca="false">I50/J50</f>
        <v>0.0227535767128648</v>
      </c>
      <c r="N50" s="19" t="s">
        <v>13</v>
      </c>
      <c r="O50" s="0" t="s">
        <v>258</v>
      </c>
      <c r="P50" s="19" t="s">
        <v>261</v>
      </c>
      <c r="Q50" s="19" t="s">
        <v>264</v>
      </c>
    </row>
    <row r="51" customFormat="false" ht="15.75" hidden="false" customHeight="false" outlineLevel="0" collapsed="false">
      <c r="A51" s="6" t="s">
        <v>395</v>
      </c>
      <c r="B51" s="8" t="n">
        <v>24.46488953</v>
      </c>
      <c r="C51" s="6" t="s">
        <v>35</v>
      </c>
      <c r="D51" s="6" t="s">
        <v>391</v>
      </c>
      <c r="E51" s="6" t="s">
        <v>292</v>
      </c>
      <c r="F51" s="6" t="s">
        <v>296</v>
      </c>
      <c r="G51" s="6" t="n">
        <v>2</v>
      </c>
      <c r="H51" s="8" t="n">
        <v>299.0562323</v>
      </c>
      <c r="I51" s="0" t="n">
        <f aca="false">H51*1000*1000/'Concentration Factors'!$D$32</f>
        <v>299056.2323</v>
      </c>
      <c r="K51" s="4" t="n">
        <f aca="false">I51/J50</f>
        <v>0.040393011437918</v>
      </c>
      <c r="M51" s="6" t="s">
        <v>33</v>
      </c>
      <c r="N51" s="0" t="n">
        <v>272.82</v>
      </c>
      <c r="O51" s="0" t="n">
        <v>275</v>
      </c>
      <c r="P51" s="0" t="n">
        <v>336.54</v>
      </c>
      <c r="Q51" s="0" t="n">
        <v>336.54</v>
      </c>
    </row>
    <row r="52" customFormat="false" ht="27" hidden="false" customHeight="false" outlineLevel="0" collapsed="false">
      <c r="A52" s="6" t="s">
        <v>396</v>
      </c>
      <c r="B52" s="8" t="n">
        <v>25.13827896</v>
      </c>
      <c r="C52" s="6" t="s">
        <v>35</v>
      </c>
      <c r="D52" s="6" t="s">
        <v>391</v>
      </c>
      <c r="E52" s="6" t="s">
        <v>292</v>
      </c>
      <c r="F52" s="6" t="s">
        <v>299</v>
      </c>
      <c r="G52" s="6" t="n">
        <v>3</v>
      </c>
      <c r="H52" s="8" t="n">
        <v>182.8009438</v>
      </c>
      <c r="I52" s="0" t="n">
        <f aca="false">H52*1000*1000/'Concentration Factors'!$D$32</f>
        <v>182800.9438</v>
      </c>
      <c r="K52" s="4" t="n">
        <f aca="false">I52/J50</f>
        <v>0.0246906093779996</v>
      </c>
      <c r="M52" s="6" t="s">
        <v>40</v>
      </c>
      <c r="N52" s="0" t="n">
        <v>276.77</v>
      </c>
      <c r="O52" s="0" t="n">
        <v>275</v>
      </c>
      <c r="P52" s="0" t="n">
        <v>322.54</v>
      </c>
      <c r="Q52" s="0" t="n">
        <v>322.54</v>
      </c>
    </row>
    <row r="53" customFormat="false" ht="15.75" hidden="false" customHeight="false" outlineLevel="0" collapsed="false">
      <c r="A53" s="6" t="s">
        <v>397</v>
      </c>
      <c r="B53" s="8" t="n">
        <v>24.78135681</v>
      </c>
      <c r="C53" s="6" t="s">
        <v>35</v>
      </c>
      <c r="D53" s="6" t="s">
        <v>391</v>
      </c>
      <c r="E53" s="6" t="s">
        <v>302</v>
      </c>
      <c r="F53" s="6" t="s">
        <v>303</v>
      </c>
      <c r="G53" s="6" t="n">
        <v>1</v>
      </c>
      <c r="H53" s="8" t="n">
        <v>237.2941614</v>
      </c>
      <c r="I53" s="0" t="n">
        <f aca="false">H53*1000*1000/'Concentration Factors'!$D$32</f>
        <v>237294.1614</v>
      </c>
      <c r="J53" s="0" t="n">
        <f aca="false">V17</f>
        <v>7893096.34648862</v>
      </c>
      <c r="K53" s="4" t="n">
        <f aca="false">I53/J53</f>
        <v>0.0300635075239598</v>
      </c>
      <c r="M53" s="6" t="s">
        <v>46</v>
      </c>
      <c r="N53" s="0" t="n">
        <v>277.77</v>
      </c>
      <c r="O53" s="0" t="n">
        <v>280</v>
      </c>
      <c r="P53" s="0" t="n">
        <v>302.54</v>
      </c>
      <c r="Q53" s="0" t="n">
        <v>302.54</v>
      </c>
    </row>
    <row r="54" customFormat="false" ht="15.75" hidden="false" customHeight="false" outlineLevel="0" collapsed="false">
      <c r="A54" s="6" t="s">
        <v>398</v>
      </c>
      <c r="B54" s="8" t="n">
        <v>24.76416397</v>
      </c>
      <c r="C54" s="6" t="s">
        <v>35</v>
      </c>
      <c r="D54" s="6" t="s">
        <v>391</v>
      </c>
      <c r="E54" s="6" t="s">
        <v>302</v>
      </c>
      <c r="F54" s="6" t="s">
        <v>306</v>
      </c>
      <c r="G54" s="6" t="n">
        <v>2</v>
      </c>
      <c r="H54" s="8" t="n">
        <v>240.2952009</v>
      </c>
      <c r="I54" s="0" t="n">
        <f aca="false">H54*1000*1000/'Concentration Factors'!$D$32</f>
        <v>240295.2009</v>
      </c>
      <c r="K54" s="4" t="n">
        <f aca="false">I54/J53</f>
        <v>0.0304437182002598</v>
      </c>
      <c r="M54" s="6" t="s">
        <v>52</v>
      </c>
      <c r="N54" s="0" t="n">
        <v>273.27</v>
      </c>
      <c r="O54" s="0" t="n">
        <v>280</v>
      </c>
      <c r="P54" s="0" t="n">
        <v>300.54</v>
      </c>
      <c r="Q54" s="0" t="n">
        <v>300.54</v>
      </c>
    </row>
    <row r="55" customFormat="false" ht="15.75" hidden="false" customHeight="false" outlineLevel="0" collapsed="false">
      <c r="A55" s="6" t="s">
        <v>399</v>
      </c>
      <c r="B55" s="8" t="n">
        <v>25.13361168</v>
      </c>
      <c r="C55" s="6" t="s">
        <v>35</v>
      </c>
      <c r="D55" s="6" t="s">
        <v>391</v>
      </c>
      <c r="E55" s="6" t="s">
        <v>302</v>
      </c>
      <c r="F55" s="6" t="s">
        <v>309</v>
      </c>
      <c r="G55" s="6" t="n">
        <v>3</v>
      </c>
      <c r="H55" s="8" t="n">
        <v>183.4256685</v>
      </c>
      <c r="I55" s="0" t="n">
        <f aca="false">H55*1000*1000/'Concentration Factors'!$D$32</f>
        <v>183425.6685</v>
      </c>
      <c r="K55" s="4" t="n">
        <f aca="false">I55/J53</f>
        <v>0.0232387469312471</v>
      </c>
      <c r="M55" s="6" t="s">
        <v>58</v>
      </c>
      <c r="N55" s="0" t="n">
        <v>252.54</v>
      </c>
      <c r="O55" s="0" t="n">
        <v>280</v>
      </c>
      <c r="P55" s="0" t="n">
        <v>321.54</v>
      </c>
      <c r="Q55" s="0" t="n">
        <v>321.54</v>
      </c>
    </row>
    <row r="56" customFormat="false" ht="27" hidden="false" customHeight="false" outlineLevel="0" collapsed="false">
      <c r="A56" s="6" t="s">
        <v>400</v>
      </c>
      <c r="B56" s="8" t="n">
        <v>25.6638031</v>
      </c>
      <c r="C56" s="6" t="s">
        <v>35</v>
      </c>
      <c r="D56" s="6" t="s">
        <v>401</v>
      </c>
      <c r="E56" s="6" t="s">
        <v>313</v>
      </c>
      <c r="F56" s="6" t="s">
        <v>314</v>
      </c>
      <c r="G56" s="6" t="n">
        <v>1</v>
      </c>
      <c r="H56" s="8" t="n">
        <v>124.4931264</v>
      </c>
      <c r="I56" s="0" t="n">
        <f aca="false">H56*1000*1000/'Concentration Factors'!$D$32</f>
        <v>124493.1264</v>
      </c>
      <c r="J56" s="0" t="n">
        <f aca="false">V18</f>
        <v>7945622.44182693</v>
      </c>
      <c r="K56" s="4" t="n">
        <f aca="false">I56/J56</f>
        <v>0.0156681402006531</v>
      </c>
      <c r="M56" s="6" t="s">
        <v>64</v>
      </c>
      <c r="N56" s="0" t="n">
        <v>252.54</v>
      </c>
      <c r="O56" s="0" t="n">
        <v>275</v>
      </c>
      <c r="P56" s="0" t="n">
        <v>516.54</v>
      </c>
      <c r="Q56" s="0" t="n">
        <v>516.54</v>
      </c>
    </row>
    <row r="57" customFormat="false" ht="15.75" hidden="false" customHeight="false" outlineLevel="0" collapsed="false">
      <c r="A57" s="6" t="s">
        <v>402</v>
      </c>
      <c r="B57" s="8" t="n">
        <v>25.52682304</v>
      </c>
      <c r="C57" s="6" t="s">
        <v>35</v>
      </c>
      <c r="D57" s="6" t="s">
        <v>401</v>
      </c>
      <c r="E57" s="6" t="s">
        <v>313</v>
      </c>
      <c r="F57" s="6" t="s">
        <v>317</v>
      </c>
      <c r="G57" s="6" t="n">
        <v>2</v>
      </c>
      <c r="H57" s="8" t="n">
        <v>137.604015</v>
      </c>
      <c r="I57" s="0" t="n">
        <f aca="false">H57*1000*1000/'Concentration Factors'!$D$32</f>
        <v>137604.015</v>
      </c>
      <c r="K57" s="4" t="n">
        <f aca="false">I57/J56</f>
        <v>0.0173182171702033</v>
      </c>
      <c r="M57" s="6" t="s">
        <v>70</v>
      </c>
      <c r="N57" s="0" t="n">
        <v>271.54</v>
      </c>
      <c r="O57" s="0" t="n">
        <v>280</v>
      </c>
    </row>
    <row r="58" customFormat="false" ht="15.75" hidden="false" customHeight="false" outlineLevel="0" collapsed="false">
      <c r="A58" s="6" t="s">
        <v>403</v>
      </c>
      <c r="B58" s="8" t="n">
        <v>25.51675415</v>
      </c>
      <c r="C58" s="6" t="s">
        <v>35</v>
      </c>
      <c r="D58" s="6" t="s">
        <v>401</v>
      </c>
      <c r="E58" s="6" t="s">
        <v>313</v>
      </c>
      <c r="F58" s="6" t="s">
        <v>321</v>
      </c>
      <c r="G58" s="6" t="n">
        <v>3</v>
      </c>
      <c r="H58" s="8" t="n">
        <v>138.620538</v>
      </c>
      <c r="I58" s="0" t="n">
        <f aca="false">H58*1000*1000/'Concentration Factors'!$D$32</f>
        <v>138620.538</v>
      </c>
      <c r="K58" s="4" t="n">
        <f aca="false">I58/J56</f>
        <v>0.0174461521441393</v>
      </c>
      <c r="M58" s="6" t="s">
        <v>76</v>
      </c>
      <c r="N58" s="0" t="n">
        <v>255.54</v>
      </c>
      <c r="O58" s="0" t="n">
        <v>265</v>
      </c>
      <c r="P58" s="0" t="n">
        <v>505.54</v>
      </c>
      <c r="Q58" s="0" t="n">
        <v>505.54</v>
      </c>
    </row>
    <row r="59" customFormat="false" ht="15.75" hidden="false" customHeight="false" outlineLevel="0" collapsed="false">
      <c r="A59" s="6" t="s">
        <v>404</v>
      </c>
      <c r="B59" s="8" t="n">
        <v>25.80662918</v>
      </c>
      <c r="C59" s="6" t="s">
        <v>35</v>
      </c>
      <c r="D59" s="6" t="s">
        <v>401</v>
      </c>
      <c r="E59" s="6" t="s">
        <v>327</v>
      </c>
      <c r="F59" s="6" t="s">
        <v>328</v>
      </c>
      <c r="G59" s="6" t="n">
        <v>1</v>
      </c>
      <c r="H59" s="8" t="n">
        <v>112.1511576</v>
      </c>
      <c r="I59" s="0" t="n">
        <f aca="false">H59*1000*1000/'Concentration Factors'!$D$32</f>
        <v>112151.1576</v>
      </c>
      <c r="J59" s="0" t="n">
        <f aca="false">V19</f>
        <v>7426688.33944973</v>
      </c>
      <c r="K59" s="4" t="n">
        <f aca="false">I59/J59</f>
        <v>0.0151010992348051</v>
      </c>
    </row>
    <row r="60" customFormat="false" ht="15.75" hidden="false" customHeight="false" outlineLevel="0" collapsed="false">
      <c r="A60" s="6" t="s">
        <v>405</v>
      </c>
      <c r="B60" s="8" t="n">
        <v>25.29151154</v>
      </c>
      <c r="C60" s="6" t="s">
        <v>35</v>
      </c>
      <c r="D60" s="6" t="s">
        <v>401</v>
      </c>
      <c r="E60" s="6" t="s">
        <v>327</v>
      </c>
      <c r="F60" s="6" t="s">
        <v>331</v>
      </c>
      <c r="G60" s="6" t="n">
        <v>2</v>
      </c>
      <c r="H60" s="8" t="n">
        <v>163.4305235</v>
      </c>
      <c r="I60" s="0" t="n">
        <f aca="false">H60*1000*1000/'Concentration Factors'!$D$32</f>
        <v>163430.5235</v>
      </c>
      <c r="K60" s="4" t="n">
        <f aca="false">I60/J59</f>
        <v>0.0220058411003833</v>
      </c>
    </row>
    <row r="61" customFormat="false" ht="15.75" hidden="false" customHeight="false" outlineLevel="0" collapsed="false">
      <c r="A61" s="6" t="s">
        <v>406</v>
      </c>
      <c r="B61" s="8" t="n">
        <v>25.17866325</v>
      </c>
      <c r="C61" s="6" t="s">
        <v>35</v>
      </c>
      <c r="D61" s="6" t="s">
        <v>401</v>
      </c>
      <c r="E61" s="6" t="s">
        <v>327</v>
      </c>
      <c r="F61" s="6" t="s">
        <v>334</v>
      </c>
      <c r="G61" s="6" t="n">
        <v>3</v>
      </c>
      <c r="H61" s="8" t="n">
        <v>177.4835159</v>
      </c>
      <c r="I61" s="0" t="n">
        <f aca="false">H61*1000*1000/'Concentration Factors'!$D$32</f>
        <v>177483.5159</v>
      </c>
      <c r="K61" s="4" t="n">
        <f aca="false">I61/J59</f>
        <v>0.0238980697435797</v>
      </c>
    </row>
    <row r="62" customFormat="false" ht="15.75" hidden="false" customHeight="false" outlineLevel="0" collapsed="false">
      <c r="A62" s="6" t="s">
        <v>407</v>
      </c>
      <c r="B62" s="8" t="n">
        <v>25.69768143</v>
      </c>
      <c r="C62" s="6" t="s">
        <v>35</v>
      </c>
      <c r="D62" s="6" t="s">
        <v>401</v>
      </c>
      <c r="E62" s="6" t="s">
        <v>337</v>
      </c>
      <c r="F62" s="6" t="s">
        <v>338</v>
      </c>
      <c r="G62" s="6" t="n">
        <v>1</v>
      </c>
      <c r="H62" s="8" t="n">
        <v>121.447995</v>
      </c>
      <c r="I62" s="0" t="n">
        <f aca="false">H62*1000*1000/'Concentration Factors'!$D$32</f>
        <v>121447.995</v>
      </c>
      <c r="J62" s="0" t="n">
        <f aca="false">V20</f>
        <v>4623025.06808121</v>
      </c>
      <c r="K62" s="4" t="n">
        <f aca="false">I62/J62</f>
        <v>0.0262702436632919</v>
      </c>
    </row>
    <row r="63" customFormat="false" ht="15.75" hidden="false" customHeight="false" outlineLevel="0" collapsed="false">
      <c r="A63" s="6" t="s">
        <v>408</v>
      </c>
      <c r="B63" s="8" t="n">
        <v>25.91258049</v>
      </c>
      <c r="C63" s="6" t="s">
        <v>35</v>
      </c>
      <c r="D63" s="6" t="s">
        <v>401</v>
      </c>
      <c r="E63" s="6" t="s">
        <v>337</v>
      </c>
      <c r="F63" s="6" t="s">
        <v>340</v>
      </c>
      <c r="G63" s="6" t="n">
        <v>2</v>
      </c>
      <c r="H63" s="8" t="n">
        <v>103.793086</v>
      </c>
      <c r="I63" s="0" t="n">
        <f aca="false">H63*1000*1000/'Concentration Factors'!$D$32</f>
        <v>103793.086</v>
      </c>
      <c r="K63" s="4" t="n">
        <f aca="false">I63/J62</f>
        <v>0.0224513353208096</v>
      </c>
    </row>
    <row r="64" customFormat="false" ht="15.75" hidden="false" customHeight="false" outlineLevel="0" collapsed="false">
      <c r="A64" s="6" t="s">
        <v>409</v>
      </c>
      <c r="B64" s="8" t="n">
        <v>25.65457344</v>
      </c>
      <c r="C64" s="6" t="s">
        <v>35</v>
      </c>
      <c r="D64" s="6" t="s">
        <v>401</v>
      </c>
      <c r="E64" s="6" t="s">
        <v>337</v>
      </c>
      <c r="F64" s="6" t="s">
        <v>344</v>
      </c>
      <c r="G64" s="6" t="n">
        <v>3</v>
      </c>
      <c r="H64" s="8" t="n">
        <v>125.3358828</v>
      </c>
      <c r="I64" s="0" t="n">
        <f aca="false">H64*1000*1000/'Concentration Factors'!$D$32</f>
        <v>125335.8828</v>
      </c>
      <c r="K64" s="4" t="n">
        <f aca="false">I64/J62</f>
        <v>0.0271112271627852</v>
      </c>
    </row>
    <row r="65" customFormat="false" ht="15.75" hidden="false" customHeight="false" outlineLevel="0" collapsed="false">
      <c r="A65" s="6" t="s">
        <v>410</v>
      </c>
      <c r="B65" s="8" t="n">
        <v>27.11331749</v>
      </c>
      <c r="C65" s="6" t="s">
        <v>35</v>
      </c>
      <c r="D65" s="6" t="s">
        <v>401</v>
      </c>
      <c r="E65" s="6" t="s">
        <v>347</v>
      </c>
      <c r="F65" s="6" t="s">
        <v>348</v>
      </c>
      <c r="G65" s="6" t="n">
        <v>1</v>
      </c>
      <c r="H65" s="8" t="n">
        <v>43.15012672</v>
      </c>
      <c r="I65" s="0" t="n">
        <f aca="false">H65*1000*1000/'Concentration Factors'!$D$32</f>
        <v>43150.12672</v>
      </c>
      <c r="J65" s="0" t="n">
        <f aca="false">V22</f>
        <v>4723617.06030515</v>
      </c>
      <c r="K65" s="0" t="n">
        <f aca="false">I65/J65</f>
        <v>0.00913497562759934</v>
      </c>
    </row>
    <row r="66" customFormat="false" ht="15.75" hidden="false" customHeight="false" outlineLevel="0" collapsed="false">
      <c r="A66" s="6" t="s">
        <v>411</v>
      </c>
      <c r="B66" s="8" t="n">
        <v>27.34443092</v>
      </c>
      <c r="C66" s="6" t="s">
        <v>35</v>
      </c>
      <c r="D66" s="6" t="s">
        <v>401</v>
      </c>
      <c r="E66" s="6" t="s">
        <v>347</v>
      </c>
      <c r="F66" s="6" t="s">
        <v>351</v>
      </c>
      <c r="G66" s="6" t="n">
        <v>2</v>
      </c>
      <c r="H66" s="8" t="n">
        <v>36.44288339</v>
      </c>
      <c r="I66" s="0" t="n">
        <f aca="false">H66*1000*1000/'Concentration Factors'!$D$32</f>
        <v>36442.88339</v>
      </c>
      <c r="K66" s="0" t="n">
        <f aca="false">I66/J65</f>
        <v>0.00771503763424162</v>
      </c>
    </row>
    <row r="67" customFormat="false" ht="15.75" hidden="false" customHeight="false" outlineLevel="0" collapsed="false">
      <c r="A67" s="6" t="s">
        <v>412</v>
      </c>
      <c r="B67" s="8" t="n">
        <v>27.3510704</v>
      </c>
      <c r="C67" s="6" t="s">
        <v>35</v>
      </c>
      <c r="D67" s="6" t="s">
        <v>401</v>
      </c>
      <c r="E67" s="6" t="s">
        <v>347</v>
      </c>
      <c r="F67" s="6" t="s">
        <v>353</v>
      </c>
      <c r="G67" s="6" t="n">
        <v>3</v>
      </c>
      <c r="H67" s="8" t="n">
        <v>36.2664428</v>
      </c>
      <c r="I67" s="0" t="n">
        <f aca="false">H67*1000*1000/'Concentration Factors'!$D$32</f>
        <v>36266.4428</v>
      </c>
      <c r="K67" s="0" t="n">
        <f aca="false">I67/J65</f>
        <v>0.00767768477778703</v>
      </c>
    </row>
    <row r="68" customFormat="false" ht="15.75" hidden="false" customHeight="false" outlineLevel="0" collapsed="false">
      <c r="A68" s="6" t="s">
        <v>341</v>
      </c>
      <c r="B68" s="8" t="n">
        <v>19.46032906</v>
      </c>
      <c r="C68" s="6" t="s">
        <v>35</v>
      </c>
      <c r="D68" s="6" t="s">
        <v>243</v>
      </c>
      <c r="E68" s="6" t="s">
        <v>417</v>
      </c>
      <c r="F68" s="6" t="s">
        <v>418</v>
      </c>
      <c r="G68" s="6" t="n">
        <v>1</v>
      </c>
      <c r="H68" s="8" t="n">
        <v>11601.18128</v>
      </c>
      <c r="I68" s="0" t="n">
        <f aca="false">H68*1000*1000/'Concentration Factors'!$D$32</f>
        <v>11601181.28</v>
      </c>
    </row>
    <row r="69" customFormat="false" ht="15.75" hidden="false" customHeight="false" outlineLevel="0" collapsed="false">
      <c r="A69" s="6" t="s">
        <v>345</v>
      </c>
      <c r="B69" s="8" t="n">
        <v>19.49165535</v>
      </c>
      <c r="C69" s="6" t="s">
        <v>35</v>
      </c>
      <c r="D69" s="6" t="s">
        <v>243</v>
      </c>
      <c r="E69" s="6" t="s">
        <v>417</v>
      </c>
      <c r="F69" s="6" t="s">
        <v>418</v>
      </c>
      <c r="G69" s="6" t="n">
        <v>1</v>
      </c>
      <c r="H69" s="8" t="n">
        <v>11338.54578</v>
      </c>
      <c r="I69" s="0" t="n">
        <f aca="false">H69*1000*1000/'Concentration Factors'!$D$32</f>
        <v>11338545.78</v>
      </c>
    </row>
    <row r="70" customFormat="false" ht="27" hidden="false" customHeight="false" outlineLevel="0" collapsed="false">
      <c r="A70" s="6" t="s">
        <v>349</v>
      </c>
      <c r="B70" s="8" t="n">
        <v>19.56547546</v>
      </c>
      <c r="C70" s="6" t="s">
        <v>35</v>
      </c>
      <c r="D70" s="6" t="s">
        <v>243</v>
      </c>
      <c r="E70" s="6" t="s">
        <v>417</v>
      </c>
      <c r="F70" s="6" t="s">
        <v>419</v>
      </c>
      <c r="G70" s="6" t="n">
        <v>3</v>
      </c>
      <c r="H70" s="8" t="n">
        <v>10742.92147</v>
      </c>
      <c r="I70" s="0" t="n">
        <f aca="false">H70*1000*1000/'Concentration Factors'!$D$32</f>
        <v>10742921.47</v>
      </c>
      <c r="S70" s="5" t="s">
        <v>32</v>
      </c>
    </row>
    <row r="71" customFormat="false" ht="15.75" hidden="false" customHeight="false" outlineLevel="0" collapsed="false">
      <c r="A71" s="6" t="s">
        <v>354</v>
      </c>
      <c r="B71" s="8" t="n">
        <v>19.4159832</v>
      </c>
      <c r="C71" s="6" t="s">
        <v>35</v>
      </c>
      <c r="D71" s="6" t="s">
        <v>243</v>
      </c>
      <c r="E71" s="6" t="s">
        <v>417</v>
      </c>
      <c r="F71" s="6" t="s">
        <v>420</v>
      </c>
      <c r="G71" s="6" t="n">
        <v>4</v>
      </c>
      <c r="H71" s="8" t="n">
        <v>11983.4057</v>
      </c>
      <c r="I71" s="0" t="n">
        <f aca="false">H71*1000*1000/'Concentration Factors'!$D$32</f>
        <v>11983405.7</v>
      </c>
      <c r="S71" s="6"/>
    </row>
    <row r="72" customFormat="false" ht="15.75" hidden="false" customHeight="false" outlineLevel="0" collapsed="false">
      <c r="A72" s="6" t="s">
        <v>357</v>
      </c>
      <c r="B72" s="8" t="n">
        <v>19.32192421</v>
      </c>
      <c r="C72" s="6" t="s">
        <v>35</v>
      </c>
      <c r="D72" s="6" t="s">
        <v>243</v>
      </c>
      <c r="E72" s="6" t="s">
        <v>417</v>
      </c>
      <c r="F72" s="6" t="s">
        <v>421</v>
      </c>
      <c r="G72" s="6" t="n">
        <v>5</v>
      </c>
      <c r="H72" s="8" t="n">
        <v>12836.31185</v>
      </c>
      <c r="I72" s="0" t="n">
        <f aca="false">H72*1000*1000/'Concentration Factors'!$D$32</f>
        <v>12836311.85</v>
      </c>
      <c r="S72" s="6"/>
    </row>
    <row r="73" customFormat="false" ht="15.75" hidden="false" customHeight="false" outlineLevel="0" collapsed="false">
      <c r="A73" s="6" t="s">
        <v>359</v>
      </c>
      <c r="B73" s="8" t="n">
        <v>19.29025269</v>
      </c>
      <c r="C73" s="6" t="s">
        <v>35</v>
      </c>
      <c r="D73" s="6" t="s">
        <v>243</v>
      </c>
      <c r="E73" s="6" t="s">
        <v>417</v>
      </c>
      <c r="F73" s="6" t="s">
        <v>422</v>
      </c>
      <c r="G73" s="6" t="n">
        <v>6</v>
      </c>
      <c r="H73" s="8" t="n">
        <v>13136.95498</v>
      </c>
      <c r="I73" s="0" t="n">
        <f aca="false">H73*1000*1000/'Concentration Factors'!$D$32</f>
        <v>13136954.98</v>
      </c>
      <c r="S73" s="6"/>
    </row>
    <row r="74" customFormat="false" ht="15.75" hidden="false" customHeight="false" outlineLevel="0" collapsed="false">
      <c r="S74" s="6"/>
    </row>
    <row r="75" customFormat="false" ht="15.75" hidden="false" customHeight="false" outlineLevel="0" collapsed="false">
      <c r="Q75" s="6"/>
    </row>
    <row r="76" customFormat="false" ht="15.75" hidden="false" customHeight="false" outlineLevel="0" collapsed="false">
      <c r="Q76" s="6"/>
    </row>
    <row r="77" customFormat="false" ht="15.75" hidden="false" customHeight="false" outlineLevel="0" collapsed="false">
      <c r="Q77" s="6"/>
    </row>
    <row r="78" customFormat="false" ht="15.75" hidden="false" customHeight="false" outlineLevel="0" collapsed="false">
      <c r="Q78" s="6"/>
    </row>
    <row r="79" customFormat="false" ht="15.75" hidden="false" customHeight="false" outlineLevel="0" collapsed="false">
      <c r="Q79" s="6"/>
    </row>
    <row r="80" customFormat="false" ht="15.75" hidden="false" customHeight="false" outlineLevel="0" collapsed="false">
      <c r="Q80" s="6"/>
    </row>
    <row r="81" customFormat="false" ht="27" hidden="false" customHeight="false" outlineLevel="0" collapsed="false">
      <c r="A81" s="19" t="s">
        <v>13</v>
      </c>
      <c r="N81" s="0" t="n">
        <v>504.54</v>
      </c>
      <c r="O81" s="0" t="n">
        <v>504.54</v>
      </c>
      <c r="Q81" s="6"/>
    </row>
    <row r="82" customFormat="false" ht="46.95" hidden="false" customHeight="false" outlineLevel="0" collapsed="false">
      <c r="A82" s="5" t="s">
        <v>14</v>
      </c>
      <c r="B82" s="5" t="s">
        <v>15</v>
      </c>
      <c r="C82" s="5" t="s">
        <v>16</v>
      </c>
      <c r="D82" s="5" t="s">
        <v>17</v>
      </c>
      <c r="E82" s="5" t="s">
        <v>233</v>
      </c>
      <c r="F82" s="5" t="s">
        <v>19</v>
      </c>
      <c r="G82" s="5" t="s">
        <v>20</v>
      </c>
      <c r="H82" s="5" t="s">
        <v>21</v>
      </c>
      <c r="I82" s="5" t="s">
        <v>22</v>
      </c>
      <c r="J82" s="20" t="s">
        <v>423</v>
      </c>
      <c r="K82" s="20" t="s">
        <v>424</v>
      </c>
      <c r="L82" s="20" t="s">
        <v>413</v>
      </c>
      <c r="M82" s="5" t="s">
        <v>234</v>
      </c>
      <c r="N82" s="5" t="s">
        <v>26</v>
      </c>
      <c r="O82" s="5" t="s">
        <v>27</v>
      </c>
      <c r="P82" s="5" t="s">
        <v>28</v>
      </c>
      <c r="Q82" s="5" t="s">
        <v>29</v>
      </c>
      <c r="R82" s="5" t="s">
        <v>30</v>
      </c>
      <c r="S82" s="5" t="s">
        <v>31</v>
      </c>
    </row>
    <row r="83" customFormat="false" ht="27" hidden="false" customHeight="false" outlineLevel="0" collapsed="false">
      <c r="A83" s="6" t="s">
        <v>33</v>
      </c>
      <c r="B83" s="6" t="n">
        <v>69</v>
      </c>
      <c r="C83" s="7" t="n">
        <v>44074</v>
      </c>
      <c r="D83" s="6" t="s">
        <v>34</v>
      </c>
      <c r="E83" s="6" t="s">
        <v>35</v>
      </c>
      <c r="F83" s="8" t="n">
        <v>272.82</v>
      </c>
      <c r="G83" s="8" t="n">
        <v>50</v>
      </c>
      <c r="H83" s="8" t="n">
        <v>24.03849983</v>
      </c>
      <c r="I83" s="8" t="n">
        <v>632.2389346</v>
      </c>
      <c r="J83" s="0" t="n">
        <f aca="false">I83*1000*1000/'Concentration Factors'!$D$14</f>
        <v>1336733.74744</v>
      </c>
      <c r="K83" s="0" t="n">
        <f aca="false">T15</f>
        <v>8752941.01849815</v>
      </c>
      <c r="L83" s="4" t="n">
        <f aca="false">J83/K83</f>
        <v>0.152718240030979</v>
      </c>
      <c r="M83" s="8" t="n">
        <v>632238.9346</v>
      </c>
      <c r="N83" s="8" t="n">
        <v>705</v>
      </c>
      <c r="O83" s="6"/>
      <c r="P83" s="8" t="n">
        <v>873876.7447</v>
      </c>
      <c r="Q83" s="8" t="n">
        <v>72.34875381</v>
      </c>
      <c r="R83" s="6" t="s">
        <v>36</v>
      </c>
      <c r="S83" s="6" t="s">
        <v>37</v>
      </c>
    </row>
    <row r="84" customFormat="false" ht="27" hidden="false" customHeight="false" outlineLevel="0" collapsed="false">
      <c r="A84" s="6" t="s">
        <v>33</v>
      </c>
      <c r="B84" s="6" t="n">
        <v>69</v>
      </c>
      <c r="C84" s="7" t="n">
        <v>44074</v>
      </c>
      <c r="D84" s="6" t="s">
        <v>34</v>
      </c>
      <c r="E84" s="6" t="s">
        <v>35</v>
      </c>
      <c r="F84" s="8" t="n">
        <v>272.82</v>
      </c>
      <c r="G84" s="8" t="n">
        <v>50</v>
      </c>
      <c r="H84" s="8" t="n">
        <v>23.26741409</v>
      </c>
      <c r="I84" s="8" t="n">
        <v>1095.487615</v>
      </c>
      <c r="J84" s="0" t="n">
        <f aca="false">I84*1000*1000/'Concentration Factors'!$D$14</f>
        <v>2316173.81457143</v>
      </c>
      <c r="L84" s="4" t="n">
        <f aca="false">J84/K83</f>
        <v>0.264616636816872</v>
      </c>
      <c r="M84" s="8" t="n">
        <v>1095487.615</v>
      </c>
      <c r="N84" s="8" t="n">
        <v>705</v>
      </c>
      <c r="O84" s="6"/>
      <c r="P84" s="8" t="n">
        <v>873876.7447</v>
      </c>
      <c r="Q84" s="8" t="n">
        <v>125.3595112</v>
      </c>
      <c r="R84" s="6" t="s">
        <v>38</v>
      </c>
      <c r="S84" s="6" t="s">
        <v>39</v>
      </c>
    </row>
    <row r="85" customFormat="false" ht="27" hidden="false" customHeight="false" outlineLevel="0" collapsed="false">
      <c r="A85" s="6" t="s">
        <v>40</v>
      </c>
      <c r="B85" s="6" t="s">
        <v>41</v>
      </c>
      <c r="C85" s="7" t="n">
        <v>44074</v>
      </c>
      <c r="D85" s="6" t="s">
        <v>34</v>
      </c>
      <c r="E85" s="6" t="s">
        <v>35</v>
      </c>
      <c r="F85" s="8" t="n">
        <v>276.77</v>
      </c>
      <c r="G85" s="8" t="n">
        <v>50</v>
      </c>
      <c r="H85" s="8" t="n">
        <v>24.2202301</v>
      </c>
      <c r="I85" s="8" t="n">
        <v>555.4155001</v>
      </c>
      <c r="J85" s="0" t="n">
        <f aca="false">I85*1000*1000/'Concentration Factors'!$D$14</f>
        <v>1174307.05735429</v>
      </c>
      <c r="K85" s="0" t="n">
        <f aca="false">T16</f>
        <v>8628020.98734208</v>
      </c>
      <c r="L85" s="4" t="n">
        <f aca="false">J85/K85</f>
        <v>0.136103871221115</v>
      </c>
      <c r="M85" s="8" t="n">
        <v>555415.5001</v>
      </c>
      <c r="N85" s="8" t="n">
        <v>705</v>
      </c>
      <c r="O85" s="6"/>
      <c r="P85" s="8" t="n">
        <v>861404.9698</v>
      </c>
      <c r="Q85" s="8" t="n">
        <v>64.47786111</v>
      </c>
      <c r="R85" s="6" t="s">
        <v>42</v>
      </c>
      <c r="S85" s="6" t="s">
        <v>43</v>
      </c>
    </row>
    <row r="86" customFormat="false" ht="27" hidden="false" customHeight="false" outlineLevel="0" collapsed="false">
      <c r="A86" s="6" t="s">
        <v>40</v>
      </c>
      <c r="B86" s="6" t="s">
        <v>41</v>
      </c>
      <c r="C86" s="7" t="n">
        <v>44074</v>
      </c>
      <c r="D86" s="6" t="s">
        <v>34</v>
      </c>
      <c r="E86" s="6" t="s">
        <v>35</v>
      </c>
      <c r="F86" s="8" t="n">
        <v>276.77</v>
      </c>
      <c r="G86" s="8" t="n">
        <v>50</v>
      </c>
      <c r="H86" s="8" t="n">
        <v>23.6464901</v>
      </c>
      <c r="I86" s="8" t="n">
        <v>836.0773923</v>
      </c>
      <c r="J86" s="0" t="n">
        <f aca="false">I86*1000*1000/'Concentration Factors'!$D$14</f>
        <v>1767706.48657714</v>
      </c>
      <c r="L86" s="4" t="n">
        <f aca="false">J86/K85</f>
        <v>0.204879715657912</v>
      </c>
      <c r="M86" s="8" t="n">
        <v>836077.3923</v>
      </c>
      <c r="N86" s="8" t="n">
        <v>705</v>
      </c>
      <c r="O86" s="6"/>
      <c r="P86" s="8" t="n">
        <v>861404.9698</v>
      </c>
      <c r="Q86" s="8" t="n">
        <v>97.05973631</v>
      </c>
      <c r="R86" s="6" t="s">
        <v>44</v>
      </c>
      <c r="S86" s="6" t="s">
        <v>45</v>
      </c>
    </row>
    <row r="87" customFormat="false" ht="27" hidden="false" customHeight="false" outlineLevel="0" collapsed="false">
      <c r="A87" s="6" t="s">
        <v>46</v>
      </c>
      <c r="B87" s="6" t="s">
        <v>47</v>
      </c>
      <c r="C87" s="7" t="n">
        <v>44074</v>
      </c>
      <c r="D87" s="6" t="s">
        <v>34</v>
      </c>
      <c r="E87" s="6" t="s">
        <v>35</v>
      </c>
      <c r="F87" s="8" t="n">
        <v>277.77</v>
      </c>
      <c r="G87" s="8" t="n">
        <v>50</v>
      </c>
      <c r="H87" s="8" t="n">
        <v>24.01800919</v>
      </c>
      <c r="I87" s="8" t="n">
        <v>641.5419952</v>
      </c>
      <c r="J87" s="0" t="n">
        <f aca="false">I87*1000*1000/'Concentration Factors'!$D$14</f>
        <v>1356403.07556571</v>
      </c>
      <c r="K87" s="0" t="n">
        <f aca="false">T17</f>
        <v>8596959.24205878</v>
      </c>
      <c r="L87" s="4" t="n">
        <f aca="false">J87/K87</f>
        <v>0.157777074122883</v>
      </c>
      <c r="M87" s="8" t="n">
        <v>641541.9952</v>
      </c>
      <c r="N87" s="8" t="n">
        <v>705</v>
      </c>
      <c r="O87" s="6"/>
      <c r="P87" s="8" t="n">
        <v>858303.8251</v>
      </c>
      <c r="Q87" s="8" t="n">
        <v>74.74532636</v>
      </c>
      <c r="R87" s="6" t="s">
        <v>48</v>
      </c>
      <c r="S87" s="6" t="s">
        <v>49</v>
      </c>
    </row>
    <row r="88" customFormat="false" ht="27" hidden="false" customHeight="false" outlineLevel="0" collapsed="false">
      <c r="A88" s="6" t="s">
        <v>46</v>
      </c>
      <c r="B88" s="6" t="s">
        <v>47</v>
      </c>
      <c r="C88" s="7" t="n">
        <v>44074</v>
      </c>
      <c r="D88" s="6" t="s">
        <v>34</v>
      </c>
      <c r="E88" s="6" t="s">
        <v>35</v>
      </c>
      <c r="F88" s="8" t="n">
        <v>277.77</v>
      </c>
      <c r="G88" s="8" t="n">
        <v>50</v>
      </c>
      <c r="H88" s="8" t="n">
        <v>24.09456825</v>
      </c>
      <c r="I88" s="8" t="n">
        <v>607.4668639</v>
      </c>
      <c r="J88" s="0" t="n">
        <f aca="false">I88*1000*1000/'Concentration Factors'!$D$14</f>
        <v>1284358.51224571</v>
      </c>
      <c r="L88" s="4" t="n">
        <f aca="false">J88/K87</f>
        <v>0.14939683626302</v>
      </c>
      <c r="M88" s="8" t="n">
        <v>607466.8639</v>
      </c>
      <c r="N88" s="8" t="n">
        <v>705</v>
      </c>
      <c r="O88" s="6"/>
      <c r="P88" s="8" t="n">
        <v>858303.8251</v>
      </c>
      <c r="Q88" s="8" t="n">
        <v>70.77527166</v>
      </c>
      <c r="R88" s="6" t="s">
        <v>50</v>
      </c>
      <c r="S88" s="6" t="s">
        <v>51</v>
      </c>
    </row>
    <row r="89" customFormat="false" ht="27" hidden="false" customHeight="false" outlineLevel="0" collapsed="false">
      <c r="A89" s="6" t="s">
        <v>52</v>
      </c>
      <c r="B89" s="6" t="s">
        <v>53</v>
      </c>
      <c r="C89" s="7" t="n">
        <v>44074</v>
      </c>
      <c r="D89" s="6" t="s">
        <v>34</v>
      </c>
      <c r="E89" s="6" t="s">
        <v>35</v>
      </c>
      <c r="F89" s="8" t="n">
        <v>273.27</v>
      </c>
      <c r="G89" s="8" t="n">
        <v>50</v>
      </c>
      <c r="H89" s="8" t="n">
        <v>24.71558762</v>
      </c>
      <c r="I89" s="8" t="n">
        <v>390.1723921</v>
      </c>
      <c r="J89" s="0" t="n">
        <f aca="false">I89*1000*1000/'Concentration Factors'!$D$14</f>
        <v>824935.914725714</v>
      </c>
      <c r="K89" s="0" t="n">
        <f aca="false">T18</f>
        <v>8738527.3490199</v>
      </c>
      <c r="L89" s="4" t="n">
        <f aca="false">J89/K89</f>
        <v>0.0944021666097135</v>
      </c>
      <c r="M89" s="8" t="n">
        <v>390172.3921</v>
      </c>
      <c r="N89" s="8" t="n">
        <v>705</v>
      </c>
      <c r="O89" s="6"/>
      <c r="P89" s="8" t="n">
        <v>872437.7118</v>
      </c>
      <c r="Q89" s="8" t="n">
        <v>44.72209154</v>
      </c>
      <c r="R89" s="6" t="s">
        <v>54</v>
      </c>
      <c r="S89" s="6" t="s">
        <v>55</v>
      </c>
    </row>
    <row r="90" customFormat="false" ht="27" hidden="false" customHeight="false" outlineLevel="0" collapsed="false">
      <c r="A90" s="6" t="s">
        <v>52</v>
      </c>
      <c r="B90" s="6" t="s">
        <v>53</v>
      </c>
      <c r="C90" s="7" t="n">
        <v>44074</v>
      </c>
      <c r="D90" s="6" t="s">
        <v>34</v>
      </c>
      <c r="E90" s="6" t="s">
        <v>35</v>
      </c>
      <c r="F90" s="8" t="n">
        <v>273.27</v>
      </c>
      <c r="G90" s="8" t="n">
        <v>50</v>
      </c>
      <c r="H90" s="8" t="n">
        <v>24.48700333</v>
      </c>
      <c r="I90" s="8" t="n">
        <v>459.2251515</v>
      </c>
      <c r="J90" s="0" t="n">
        <f aca="false">I90*1000*1000/'Concentration Factors'!$D$14</f>
        <v>970933.177457143</v>
      </c>
      <c r="L90" s="4" t="n">
        <f aca="false">J90/K89</f>
        <v>0.111109474019789</v>
      </c>
      <c r="M90" s="8" t="n">
        <v>459225.1515</v>
      </c>
      <c r="N90" s="8" t="n">
        <v>705</v>
      </c>
      <c r="O90" s="6"/>
      <c r="P90" s="8" t="n">
        <v>872437.7118</v>
      </c>
      <c r="Q90" s="8" t="n">
        <v>52.63701297</v>
      </c>
      <c r="R90" s="6" t="s">
        <v>56</v>
      </c>
      <c r="S90" s="6" t="s">
        <v>57</v>
      </c>
    </row>
    <row r="91" customFormat="false" ht="27" hidden="false" customHeight="false" outlineLevel="0" collapsed="false">
      <c r="A91" s="6" t="s">
        <v>58</v>
      </c>
      <c r="B91" s="6" t="s">
        <v>59</v>
      </c>
      <c r="C91" s="7" t="n">
        <v>44074</v>
      </c>
      <c r="D91" s="6" t="s">
        <v>34</v>
      </c>
      <c r="E91" s="6" t="s">
        <v>35</v>
      </c>
      <c r="F91" s="8" t="n">
        <v>252.5363636</v>
      </c>
      <c r="G91" s="8" t="n">
        <v>50</v>
      </c>
      <c r="H91" s="8" t="n">
        <v>25.38436508</v>
      </c>
      <c r="I91" s="8" t="n">
        <v>242.2170381</v>
      </c>
      <c r="J91" s="0" t="n">
        <f aca="false">I91*1000*1000/'Concentration Factors'!$D$14</f>
        <v>512116.023411429</v>
      </c>
      <c r="K91" s="0" t="n">
        <f aca="false">T19</f>
        <v>9455838.15897152</v>
      </c>
      <c r="L91" s="4" t="n">
        <f aca="false">J91/K91</f>
        <v>0.0541587128292316</v>
      </c>
      <c r="M91" s="8" t="n">
        <v>242217.0381</v>
      </c>
      <c r="N91" s="8" t="n">
        <v>705</v>
      </c>
      <c r="O91" s="6"/>
      <c r="P91" s="8" t="n">
        <v>944066.2329</v>
      </c>
      <c r="Q91" s="8" t="n">
        <v>25.65678442</v>
      </c>
      <c r="R91" s="6" t="s">
        <v>60</v>
      </c>
      <c r="S91" s="6" t="s">
        <v>61</v>
      </c>
    </row>
    <row r="92" customFormat="false" ht="27" hidden="false" customHeight="false" outlineLevel="0" collapsed="false">
      <c r="A92" s="6" t="s">
        <v>58</v>
      </c>
      <c r="B92" s="6" t="s">
        <v>59</v>
      </c>
      <c r="C92" s="7" t="n">
        <v>44074</v>
      </c>
      <c r="D92" s="6" t="s">
        <v>34</v>
      </c>
      <c r="E92" s="6" t="s">
        <v>35</v>
      </c>
      <c r="F92" s="8" t="n">
        <v>252.5363636</v>
      </c>
      <c r="G92" s="8" t="n">
        <v>50</v>
      </c>
      <c r="H92" s="8" t="n">
        <v>24.10612297</v>
      </c>
      <c r="I92" s="8" t="n">
        <v>602.4836712</v>
      </c>
      <c r="J92" s="0" t="n">
        <f aca="false">I92*1000*1000/'Concentration Factors'!$D$14</f>
        <v>1273822.61910857</v>
      </c>
      <c r="L92" s="4" t="n">
        <f aca="false">J92/K91</f>
        <v>0.134712819497655</v>
      </c>
      <c r="M92" s="8" t="n">
        <v>602483.6712</v>
      </c>
      <c r="N92" s="8" t="n">
        <v>705</v>
      </c>
      <c r="O92" s="6"/>
      <c r="P92" s="8" t="n">
        <v>944066.2329</v>
      </c>
      <c r="Q92" s="8" t="n">
        <v>63.8179452</v>
      </c>
      <c r="R92" s="6" t="s">
        <v>62</v>
      </c>
      <c r="S92" s="6" t="s">
        <v>63</v>
      </c>
    </row>
    <row r="93" customFormat="false" ht="27" hidden="false" customHeight="false" outlineLevel="0" collapsed="false">
      <c r="A93" s="6" t="s">
        <v>64</v>
      </c>
      <c r="B93" s="6" t="s">
        <v>65</v>
      </c>
      <c r="C93" s="7" t="n">
        <v>44074</v>
      </c>
      <c r="D93" s="6" t="s">
        <v>34</v>
      </c>
      <c r="E93" s="6" t="s">
        <v>35</v>
      </c>
      <c r="F93" s="8" t="n">
        <v>252.5363636</v>
      </c>
      <c r="G93" s="8" t="n">
        <v>50</v>
      </c>
      <c r="H93" s="8" t="n">
        <v>23.97099876</v>
      </c>
      <c r="I93" s="8" t="n">
        <v>663.4060085</v>
      </c>
      <c r="J93" s="0" t="n">
        <f aca="false">I93*1000*1000/'Concentration Factors'!$D$14</f>
        <v>1402629.84654286</v>
      </c>
      <c r="K93" s="0" t="n">
        <f aca="false">T20</f>
        <v>9455838.15897152</v>
      </c>
      <c r="L93" s="4" t="n">
        <f aca="false">J93/K93</f>
        <v>0.148334798350167</v>
      </c>
      <c r="M93" s="8" t="n">
        <v>663406.0085</v>
      </c>
      <c r="N93" s="8" t="n">
        <v>705</v>
      </c>
      <c r="O93" s="6"/>
      <c r="P93" s="8" t="n">
        <v>944066.2329</v>
      </c>
      <c r="Q93" s="8" t="n">
        <v>70.27112986</v>
      </c>
      <c r="R93" s="6" t="s">
        <v>66</v>
      </c>
      <c r="S93" s="6" t="s">
        <v>67</v>
      </c>
    </row>
    <row r="94" customFormat="false" ht="27" hidden="false" customHeight="false" outlineLevel="0" collapsed="false">
      <c r="A94" s="6" t="s">
        <v>64</v>
      </c>
      <c r="B94" s="6" t="s">
        <v>65</v>
      </c>
      <c r="C94" s="7" t="n">
        <v>44074</v>
      </c>
      <c r="D94" s="6" t="s">
        <v>34</v>
      </c>
      <c r="E94" s="6" t="s">
        <v>35</v>
      </c>
      <c r="F94" s="8" t="n">
        <v>252.5363636</v>
      </c>
      <c r="G94" s="8" t="n">
        <v>50</v>
      </c>
      <c r="H94" s="8" t="n">
        <v>25.7993145</v>
      </c>
      <c r="I94" s="8" t="n">
        <v>180.1927766</v>
      </c>
      <c r="J94" s="0" t="n">
        <f aca="false">I94*1000*1000/'Concentration Factors'!$D$14</f>
        <v>380979.013382857</v>
      </c>
      <c r="L94" s="4" t="n">
        <f aca="false">J94/K93</f>
        <v>0.0402903483517632</v>
      </c>
      <c r="M94" s="8" t="n">
        <v>180192.7766</v>
      </c>
      <c r="N94" s="8" t="n">
        <v>705</v>
      </c>
      <c r="O94" s="6"/>
      <c r="P94" s="8" t="n">
        <v>944066.2329</v>
      </c>
      <c r="Q94" s="8" t="n">
        <v>19.08687869</v>
      </c>
      <c r="R94" s="6" t="s">
        <v>68</v>
      </c>
      <c r="S94" s="6" t="s">
        <v>69</v>
      </c>
    </row>
    <row r="95" customFormat="false" ht="15.75" hidden="false" customHeight="false" outlineLevel="0" collapsed="false">
      <c r="A95" s="6" t="s">
        <v>70</v>
      </c>
      <c r="B95" s="6" t="s">
        <v>71</v>
      </c>
      <c r="C95" s="7" t="n">
        <v>44074</v>
      </c>
      <c r="D95" s="6" t="s">
        <v>34</v>
      </c>
      <c r="E95" s="6" t="s">
        <v>35</v>
      </c>
      <c r="F95" s="8" t="n">
        <v>271.5363636</v>
      </c>
      <c r="G95" s="8" t="n">
        <v>50</v>
      </c>
      <c r="H95" s="8" t="n">
        <v>22.94177246</v>
      </c>
      <c r="I95" s="8" t="n">
        <v>1381.73677</v>
      </c>
      <c r="J95" s="0" t="n">
        <f aca="false">I95*1000*1000/'Concentration Factors'!$D$14</f>
        <v>2921386.31371429</v>
      </c>
      <c r="K95" s="0" t="n">
        <f aca="false">T21</f>
        <v>8794201.10726474</v>
      </c>
      <c r="L95" s="0" t="n">
        <f aca="false">J95/K95</f>
        <v>0.332194622124456</v>
      </c>
      <c r="M95" s="8" t="n">
        <v>1381736.77</v>
      </c>
      <c r="N95" s="8" t="n">
        <v>705</v>
      </c>
      <c r="O95" s="6"/>
      <c r="P95" s="8" t="n">
        <v>878007.8304</v>
      </c>
      <c r="Q95" s="8" t="n">
        <v>157.3718049</v>
      </c>
      <c r="R95" s="6" t="s">
        <v>72</v>
      </c>
      <c r="S95" s="6" t="s">
        <v>73</v>
      </c>
    </row>
    <row r="96" customFormat="false" ht="15.75" hidden="false" customHeight="false" outlineLevel="0" collapsed="false">
      <c r="A96" s="6" t="s">
        <v>70</v>
      </c>
      <c r="B96" s="6" t="s">
        <v>71</v>
      </c>
      <c r="C96" s="7" t="n">
        <v>44074</v>
      </c>
      <c r="D96" s="6" t="s">
        <v>34</v>
      </c>
      <c r="E96" s="6" t="s">
        <v>35</v>
      </c>
      <c r="F96" s="8" t="n">
        <v>271.5363636</v>
      </c>
      <c r="G96" s="8" t="n">
        <v>50</v>
      </c>
      <c r="H96" s="8" t="n">
        <v>23.89081001</v>
      </c>
      <c r="I96" s="8" t="n">
        <v>702.4341856</v>
      </c>
      <c r="J96" s="0" t="n">
        <f aca="false">I96*1000*1000/'Concentration Factors'!$D$14</f>
        <v>1485146.56384</v>
      </c>
      <c r="L96" s="0" t="n">
        <f aca="false">J96/K95</f>
        <v>0.168877939647428</v>
      </c>
      <c r="M96" s="8" t="n">
        <v>702434.1856</v>
      </c>
      <c r="N96" s="8" t="n">
        <v>705</v>
      </c>
      <c r="O96" s="6"/>
      <c r="P96" s="8" t="n">
        <v>878007.8304</v>
      </c>
      <c r="Q96" s="8" t="n">
        <v>80.00318008</v>
      </c>
      <c r="R96" s="6" t="s">
        <v>74</v>
      </c>
      <c r="S96" s="6" t="s">
        <v>75</v>
      </c>
    </row>
    <row r="97" customFormat="false" ht="15.75" hidden="false" customHeight="false" outlineLevel="0" collapsed="false">
      <c r="A97" s="6" t="s">
        <v>76</v>
      </c>
      <c r="B97" s="6" t="s">
        <v>77</v>
      </c>
      <c r="C97" s="7" t="n">
        <v>44074</v>
      </c>
      <c r="D97" s="6" t="s">
        <v>34</v>
      </c>
      <c r="E97" s="6" t="s">
        <v>35</v>
      </c>
      <c r="F97" s="8" t="n">
        <v>255.5363636</v>
      </c>
      <c r="G97" s="8" t="n">
        <v>50</v>
      </c>
      <c r="H97" s="8" t="n">
        <v>23.92168617</v>
      </c>
      <c r="I97" s="8" t="n">
        <v>687.1419402</v>
      </c>
      <c r="J97" s="0" t="n">
        <f aca="false">I97*1000*1000/'Concentration Factors'!$D$14</f>
        <v>1452814.38785143</v>
      </c>
      <c r="K97" s="0" t="n">
        <f aca="false">T22</f>
        <v>9344828.08431818</v>
      </c>
      <c r="L97" s="0" t="n">
        <f aca="false">J97/K97</f>
        <v>0.15546721402927</v>
      </c>
      <c r="M97" s="8" t="n">
        <v>687141.9402</v>
      </c>
      <c r="N97" s="8" t="n">
        <v>705</v>
      </c>
      <c r="O97" s="6"/>
      <c r="P97" s="8" t="n">
        <v>932982.884</v>
      </c>
      <c r="Q97" s="8" t="n">
        <v>73.65000495</v>
      </c>
      <c r="R97" s="6" t="s">
        <v>78</v>
      </c>
      <c r="S97" s="6" t="s">
        <v>79</v>
      </c>
    </row>
    <row r="98" customFormat="false" ht="15.75" hidden="false" customHeight="false" outlineLevel="0" collapsed="false">
      <c r="A98" s="6" t="s">
        <v>76</v>
      </c>
      <c r="B98" s="6" t="s">
        <v>77</v>
      </c>
      <c r="C98" s="7" t="n">
        <v>44074</v>
      </c>
      <c r="D98" s="6" t="s">
        <v>34</v>
      </c>
      <c r="E98" s="6" t="s">
        <v>35</v>
      </c>
      <c r="F98" s="8" t="n">
        <v>255.5363636</v>
      </c>
      <c r="G98" s="8" t="n">
        <v>50</v>
      </c>
      <c r="H98" s="8" t="n">
        <v>23.85093498</v>
      </c>
      <c r="I98" s="8" t="n">
        <v>722.688011</v>
      </c>
      <c r="J98" s="0" t="n">
        <f aca="false">I98*1000*1000/'Concentration Factors'!$D$14</f>
        <v>1527968.93754286</v>
      </c>
      <c r="L98" s="0" t="n">
        <f aca="false">J98/K97</f>
        <v>0.163509582386752</v>
      </c>
      <c r="M98" s="8" t="n">
        <v>722688.011</v>
      </c>
      <c r="N98" s="8" t="n">
        <v>705</v>
      </c>
      <c r="O98" s="6"/>
      <c r="P98" s="8" t="n">
        <v>932982.884</v>
      </c>
      <c r="Q98" s="8" t="n">
        <v>77.45994309</v>
      </c>
      <c r="R98" s="6" t="s">
        <v>80</v>
      </c>
      <c r="S98" s="6" t="s">
        <v>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025" min="1" style="0" width="8.54"/>
  </cols>
  <sheetData>
    <row r="1" customFormat="false" ht="13.8" hidden="false" customHeight="false" outlineLevel="0" collapsed="false">
      <c r="A1" s="0" t="s">
        <v>14</v>
      </c>
      <c r="B1" s="0" t="s">
        <v>15</v>
      </c>
      <c r="C1" s="0" t="s">
        <v>271</v>
      </c>
      <c r="D1" s="0" t="s">
        <v>425</v>
      </c>
      <c r="E1" s="0" t="s">
        <v>426</v>
      </c>
    </row>
    <row r="2" customFormat="false" ht="13.8" hidden="false" customHeight="false" outlineLevel="0" collapsed="false">
      <c r="A2" s="0" t="s">
        <v>33</v>
      </c>
      <c r="B2" s="0" t="n">
        <v>69</v>
      </c>
      <c r="C2" s="0" t="s">
        <v>278</v>
      </c>
      <c r="D2" s="0" t="n">
        <v>0.0915529448731043</v>
      </c>
      <c r="E2" s="0" t="s">
        <v>264</v>
      </c>
    </row>
    <row r="3" customFormat="false" ht="13.8" hidden="false" customHeight="false" outlineLevel="0" collapsed="false">
      <c r="A3" s="0" t="s">
        <v>33</v>
      </c>
      <c r="B3" s="0" t="n">
        <v>69</v>
      </c>
      <c r="C3" s="0" t="s">
        <v>278</v>
      </c>
      <c r="D3" s="0" t="n">
        <v>0.0793206352153835</v>
      </c>
      <c r="E3" s="0" t="s">
        <v>264</v>
      </c>
    </row>
    <row r="4" customFormat="false" ht="13.8" hidden="false" customHeight="false" outlineLevel="0" collapsed="false">
      <c r="A4" s="0" t="s">
        <v>33</v>
      </c>
      <c r="B4" s="0" t="n">
        <v>69</v>
      </c>
      <c r="C4" s="0" t="s">
        <v>278</v>
      </c>
      <c r="D4" s="0" t="n">
        <v>0.0589062253380658</v>
      </c>
      <c r="E4" s="0" t="s">
        <v>264</v>
      </c>
    </row>
    <row r="5" customFormat="false" ht="13.8" hidden="false" customHeight="false" outlineLevel="0" collapsed="false">
      <c r="A5" s="0" t="s">
        <v>40</v>
      </c>
      <c r="B5" s="0" t="s">
        <v>41</v>
      </c>
      <c r="C5" s="0" t="s">
        <v>278</v>
      </c>
      <c r="D5" s="0" t="n">
        <v>0.0966358995858384</v>
      </c>
      <c r="E5" s="0" t="s">
        <v>264</v>
      </c>
    </row>
    <row r="6" customFormat="false" ht="13.8" hidden="false" customHeight="false" outlineLevel="0" collapsed="false">
      <c r="A6" s="0" t="s">
        <v>40</v>
      </c>
      <c r="B6" s="0" t="s">
        <v>41</v>
      </c>
      <c r="C6" s="0" t="s">
        <v>278</v>
      </c>
      <c r="D6" s="0" t="n">
        <v>0.0991635092407589</v>
      </c>
      <c r="E6" s="0" t="s">
        <v>264</v>
      </c>
    </row>
    <row r="7" customFormat="false" ht="13.8" hidden="false" customHeight="false" outlineLevel="0" collapsed="false">
      <c r="A7" s="0" t="s">
        <v>40</v>
      </c>
      <c r="B7" s="0" t="s">
        <v>41</v>
      </c>
      <c r="C7" s="0" t="s">
        <v>278</v>
      </c>
      <c r="D7" s="0" t="n">
        <v>0.0724805851186036</v>
      </c>
      <c r="E7" s="0" t="s">
        <v>264</v>
      </c>
    </row>
    <row r="8" customFormat="false" ht="13.8" hidden="false" customHeight="false" outlineLevel="0" collapsed="false">
      <c r="A8" s="0" t="s">
        <v>46</v>
      </c>
      <c r="B8" s="0" t="s">
        <v>47</v>
      </c>
      <c r="C8" s="0" t="s">
        <v>278</v>
      </c>
      <c r="D8" s="0" t="n">
        <v>0.0723306551622141</v>
      </c>
      <c r="E8" s="0" t="s">
        <v>264</v>
      </c>
    </row>
    <row r="9" customFormat="false" ht="13.8" hidden="false" customHeight="false" outlineLevel="0" collapsed="false">
      <c r="A9" s="0" t="s">
        <v>46</v>
      </c>
      <c r="B9" s="0" t="s">
        <v>47</v>
      </c>
      <c r="C9" s="0" t="s">
        <v>278</v>
      </c>
      <c r="D9" s="0" t="n">
        <v>0.088984949209756</v>
      </c>
      <c r="E9" s="0" t="s">
        <v>264</v>
      </c>
    </row>
    <row r="10" customFormat="false" ht="13.8" hidden="false" customHeight="false" outlineLevel="0" collapsed="false">
      <c r="A10" s="0" t="s">
        <v>46</v>
      </c>
      <c r="B10" s="0" t="s">
        <v>47</v>
      </c>
      <c r="C10" s="0" t="s">
        <v>278</v>
      </c>
      <c r="D10" s="0" t="n">
        <v>0.0844818117708624</v>
      </c>
      <c r="E10" s="0" t="s">
        <v>264</v>
      </c>
    </row>
    <row r="11" customFormat="false" ht="13.8" hidden="false" customHeight="false" outlineLevel="0" collapsed="false">
      <c r="A11" s="0" t="s">
        <v>52</v>
      </c>
      <c r="B11" s="0" t="s">
        <v>53</v>
      </c>
      <c r="C11" s="0" t="s">
        <v>312</v>
      </c>
      <c r="D11" s="0" t="n">
        <v>0.0614752241555484</v>
      </c>
      <c r="E11" s="0" t="s">
        <v>264</v>
      </c>
    </row>
    <row r="12" customFormat="false" ht="13.8" hidden="false" customHeight="false" outlineLevel="0" collapsed="false">
      <c r="A12" s="0" t="s">
        <v>52</v>
      </c>
      <c r="B12" s="0" t="s">
        <v>53</v>
      </c>
      <c r="C12" s="0" t="s">
        <v>312</v>
      </c>
      <c r="D12" s="0" t="n">
        <v>0.0962145158876803</v>
      </c>
      <c r="E12" s="0" t="s">
        <v>264</v>
      </c>
    </row>
    <row r="13" customFormat="false" ht="13.8" hidden="false" customHeight="false" outlineLevel="0" collapsed="false">
      <c r="A13" s="0" t="s">
        <v>52</v>
      </c>
      <c r="B13" s="0" t="s">
        <v>53</v>
      </c>
      <c r="C13" s="0" t="s">
        <v>312</v>
      </c>
      <c r="D13" s="0" t="n">
        <v>0.117881617921172</v>
      </c>
      <c r="E13" s="0" t="s">
        <v>264</v>
      </c>
    </row>
    <row r="14" customFormat="false" ht="13.8" hidden="false" customHeight="false" outlineLevel="0" collapsed="false">
      <c r="A14" s="0" t="s">
        <v>58</v>
      </c>
      <c r="B14" s="0" t="s">
        <v>59</v>
      </c>
      <c r="C14" s="0" t="s">
        <v>312</v>
      </c>
      <c r="D14" s="0" t="n">
        <v>0.112178785404872</v>
      </c>
      <c r="E14" s="0" t="s">
        <v>264</v>
      </c>
    </row>
    <row r="15" customFormat="false" ht="13.8" hidden="false" customHeight="false" outlineLevel="0" collapsed="false">
      <c r="A15" s="0" t="s">
        <v>58</v>
      </c>
      <c r="B15" s="0" t="s">
        <v>59</v>
      </c>
      <c r="C15" s="0" t="s">
        <v>312</v>
      </c>
      <c r="D15" s="0" t="n">
        <v>0.0777720103407664</v>
      </c>
      <c r="E15" s="0" t="s">
        <v>264</v>
      </c>
    </row>
    <row r="16" customFormat="false" ht="13.8" hidden="false" customHeight="false" outlineLevel="0" collapsed="false">
      <c r="A16" s="0" t="s">
        <v>58</v>
      </c>
      <c r="B16" s="0" t="s">
        <v>59</v>
      </c>
      <c r="C16" s="0" t="s">
        <v>312</v>
      </c>
      <c r="D16" s="0" t="n">
        <v>0.087617933448232</v>
      </c>
      <c r="E16" s="0" t="s">
        <v>264</v>
      </c>
    </row>
    <row r="17" customFormat="false" ht="13.8" hidden="false" customHeight="false" outlineLevel="0" collapsed="false">
      <c r="A17" s="0" t="s">
        <v>64</v>
      </c>
      <c r="B17" s="0" t="s">
        <v>65</v>
      </c>
      <c r="C17" s="0" t="s">
        <v>312</v>
      </c>
      <c r="D17" s="0" t="n">
        <v>0.132694593287438</v>
      </c>
      <c r="E17" s="0" t="s">
        <v>264</v>
      </c>
    </row>
    <row r="18" customFormat="false" ht="13.8" hidden="false" customHeight="false" outlineLevel="0" collapsed="false">
      <c r="A18" s="0" t="s">
        <v>64</v>
      </c>
      <c r="B18" s="0" t="s">
        <v>65</v>
      </c>
      <c r="C18" s="0" t="s">
        <v>312</v>
      </c>
      <c r="D18" s="0" t="n">
        <v>0.0887251709561344</v>
      </c>
      <c r="E18" s="0" t="s">
        <v>264</v>
      </c>
    </row>
    <row r="19" customFormat="false" ht="13.8" hidden="false" customHeight="false" outlineLevel="0" collapsed="false">
      <c r="A19" s="0" t="s">
        <v>64</v>
      </c>
      <c r="B19" s="0" t="s">
        <v>65</v>
      </c>
      <c r="C19" s="0" t="s">
        <v>312</v>
      </c>
      <c r="D19" s="0" t="n">
        <v>0.106730240495565</v>
      </c>
      <c r="E19" s="0" t="s">
        <v>264</v>
      </c>
    </row>
    <row r="20" customFormat="false" ht="13.8" hidden="false" customHeight="false" outlineLevel="0" collapsed="false">
      <c r="A20" s="0" t="s">
        <v>33</v>
      </c>
      <c r="B20" s="0" t="n">
        <v>69</v>
      </c>
      <c r="C20" s="0" t="n">
        <v>831</v>
      </c>
      <c r="D20" s="0" t="n">
        <v>0.152718240030979</v>
      </c>
      <c r="E20" s="0" t="s">
        <v>13</v>
      </c>
    </row>
    <row r="21" customFormat="false" ht="13.8" hidden="false" customHeight="false" outlineLevel="0" collapsed="false">
      <c r="A21" s="0" t="s">
        <v>33</v>
      </c>
      <c r="B21" s="0" t="n">
        <v>69</v>
      </c>
      <c r="C21" s="0" t="n">
        <v>831</v>
      </c>
      <c r="D21" s="0" t="n">
        <v>0.264616636816872</v>
      </c>
      <c r="E21" s="0" t="s">
        <v>13</v>
      </c>
    </row>
    <row r="22" customFormat="false" ht="13.8" hidden="false" customHeight="false" outlineLevel="0" collapsed="false">
      <c r="A22" s="0" t="s">
        <v>33</v>
      </c>
      <c r="B22" s="0" t="n">
        <v>69</v>
      </c>
      <c r="C22" s="0" t="n">
        <v>831</v>
      </c>
      <c r="E22" s="0" t="s">
        <v>13</v>
      </c>
    </row>
    <row r="23" customFormat="false" ht="13.8" hidden="false" customHeight="false" outlineLevel="0" collapsed="false">
      <c r="A23" s="0" t="s">
        <v>40</v>
      </c>
      <c r="B23" s="0" t="s">
        <v>41</v>
      </c>
      <c r="C23" s="0" t="n">
        <v>831</v>
      </c>
      <c r="D23" s="0" t="n">
        <v>0.136103871221115</v>
      </c>
      <c r="E23" s="0" t="s">
        <v>13</v>
      </c>
    </row>
    <row r="24" customFormat="false" ht="13.8" hidden="false" customHeight="false" outlineLevel="0" collapsed="false">
      <c r="A24" s="0" t="s">
        <v>40</v>
      </c>
      <c r="B24" s="0" t="s">
        <v>41</v>
      </c>
      <c r="C24" s="0" t="n">
        <v>831</v>
      </c>
      <c r="D24" s="0" t="n">
        <v>0.204879715657912</v>
      </c>
      <c r="E24" s="0" t="s">
        <v>13</v>
      </c>
    </row>
    <row r="25" customFormat="false" ht="13.8" hidden="false" customHeight="false" outlineLevel="0" collapsed="false">
      <c r="A25" s="0" t="s">
        <v>40</v>
      </c>
      <c r="B25" s="0" t="s">
        <v>41</v>
      </c>
      <c r="C25" s="0" t="n">
        <v>831</v>
      </c>
      <c r="E25" s="0" t="s">
        <v>13</v>
      </c>
    </row>
    <row r="26" customFormat="false" ht="13.8" hidden="false" customHeight="false" outlineLevel="0" collapsed="false">
      <c r="A26" s="0" t="s">
        <v>46</v>
      </c>
      <c r="B26" s="0" t="s">
        <v>47</v>
      </c>
      <c r="C26" s="0" t="n">
        <v>831</v>
      </c>
      <c r="D26" s="0" t="n">
        <v>0.157777074122883</v>
      </c>
      <c r="E26" s="0" t="s">
        <v>13</v>
      </c>
    </row>
    <row r="27" customFormat="false" ht="13.8" hidden="false" customHeight="false" outlineLevel="0" collapsed="false">
      <c r="A27" s="0" t="s">
        <v>46</v>
      </c>
      <c r="B27" s="0" t="s">
        <v>47</v>
      </c>
      <c r="C27" s="0" t="n">
        <v>831</v>
      </c>
      <c r="D27" s="0" t="n">
        <v>0.14939683626302</v>
      </c>
      <c r="E27" s="0" t="s">
        <v>13</v>
      </c>
    </row>
    <row r="28" customFormat="false" ht="13.8" hidden="false" customHeight="false" outlineLevel="0" collapsed="false">
      <c r="A28" s="0" t="s">
        <v>46</v>
      </c>
      <c r="B28" s="0" t="s">
        <v>47</v>
      </c>
      <c r="C28" s="0" t="n">
        <v>831</v>
      </c>
      <c r="E28" s="0" t="s">
        <v>13</v>
      </c>
    </row>
    <row r="29" customFormat="false" ht="13.8" hidden="false" customHeight="false" outlineLevel="0" collapsed="false">
      <c r="A29" s="0" t="s">
        <v>52</v>
      </c>
      <c r="B29" s="0" t="s">
        <v>53</v>
      </c>
      <c r="C29" s="0" t="n">
        <v>901</v>
      </c>
      <c r="D29" s="0" t="n">
        <v>0.0944021666097135</v>
      </c>
      <c r="E29" s="0" t="s">
        <v>13</v>
      </c>
    </row>
    <row r="30" customFormat="false" ht="13.8" hidden="false" customHeight="false" outlineLevel="0" collapsed="false">
      <c r="A30" s="0" t="s">
        <v>52</v>
      </c>
      <c r="B30" s="0" t="s">
        <v>53</v>
      </c>
      <c r="C30" s="0" t="n">
        <v>901</v>
      </c>
      <c r="D30" s="0" t="n">
        <v>0.111109474019789</v>
      </c>
      <c r="E30" s="0" t="s">
        <v>13</v>
      </c>
    </row>
    <row r="31" customFormat="false" ht="13.8" hidden="false" customHeight="false" outlineLevel="0" collapsed="false">
      <c r="A31" s="0" t="s">
        <v>52</v>
      </c>
      <c r="B31" s="0" t="s">
        <v>53</v>
      </c>
      <c r="C31" s="0" t="n">
        <v>901</v>
      </c>
      <c r="E31" s="0" t="s">
        <v>13</v>
      </c>
    </row>
    <row r="32" customFormat="false" ht="13.8" hidden="false" customHeight="false" outlineLevel="0" collapsed="false">
      <c r="A32" s="0" t="s">
        <v>58</v>
      </c>
      <c r="B32" s="0" t="s">
        <v>59</v>
      </c>
      <c r="C32" s="0" t="n">
        <v>901</v>
      </c>
      <c r="D32" s="0" t="n">
        <v>0.0541587128292316</v>
      </c>
      <c r="E32" s="0" t="s">
        <v>13</v>
      </c>
    </row>
    <row r="33" customFormat="false" ht="13.8" hidden="false" customHeight="false" outlineLevel="0" collapsed="false">
      <c r="A33" s="0" t="s">
        <v>58</v>
      </c>
      <c r="B33" s="0" t="s">
        <v>59</v>
      </c>
      <c r="C33" s="0" t="n">
        <v>901</v>
      </c>
      <c r="D33" s="0" t="n">
        <v>0.134712819497655</v>
      </c>
      <c r="E33" s="0" t="s">
        <v>13</v>
      </c>
    </row>
    <row r="34" customFormat="false" ht="13.8" hidden="false" customHeight="false" outlineLevel="0" collapsed="false">
      <c r="A34" s="0" t="s">
        <v>58</v>
      </c>
      <c r="B34" s="0" t="s">
        <v>59</v>
      </c>
      <c r="C34" s="0" t="n">
        <v>901</v>
      </c>
      <c r="E34" s="0" t="s">
        <v>13</v>
      </c>
    </row>
    <row r="35" customFormat="false" ht="13.8" hidden="false" customHeight="false" outlineLevel="0" collapsed="false">
      <c r="A35" s="0" t="s">
        <v>64</v>
      </c>
      <c r="B35" s="0" t="s">
        <v>65</v>
      </c>
      <c r="C35" s="0" t="n">
        <v>901</v>
      </c>
      <c r="D35" s="0" t="n">
        <v>0.148334798350167</v>
      </c>
      <c r="E35" s="0" t="s">
        <v>13</v>
      </c>
    </row>
    <row r="36" customFormat="false" ht="13.8" hidden="false" customHeight="false" outlineLevel="0" collapsed="false">
      <c r="A36" s="0" t="s">
        <v>64</v>
      </c>
      <c r="B36" s="0" t="s">
        <v>65</v>
      </c>
      <c r="C36" s="0" t="n">
        <v>901</v>
      </c>
      <c r="D36" s="0" t="n">
        <v>0.0402903483517632</v>
      </c>
      <c r="E36" s="0" t="s">
        <v>13</v>
      </c>
    </row>
    <row r="37" customFormat="false" ht="13.8" hidden="false" customHeight="false" outlineLevel="0" collapsed="false">
      <c r="A37" s="0" t="s">
        <v>64</v>
      </c>
      <c r="B37" s="0" t="s">
        <v>65</v>
      </c>
      <c r="C37" s="0" t="n">
        <v>901</v>
      </c>
      <c r="E37" s="0" t="s">
        <v>13</v>
      </c>
    </row>
    <row r="38" customFormat="false" ht="13.8" hidden="false" customHeight="false" outlineLevel="0" collapsed="false">
      <c r="A38" s="0" t="s">
        <v>33</v>
      </c>
      <c r="B38" s="0" t="n">
        <v>69</v>
      </c>
      <c r="C38" s="0" t="s">
        <v>356</v>
      </c>
      <c r="D38" s="0" t="n">
        <v>0.0605355518670796</v>
      </c>
      <c r="E38" s="0" t="s">
        <v>427</v>
      </c>
    </row>
    <row r="39" customFormat="false" ht="13.8" hidden="false" customHeight="false" outlineLevel="0" collapsed="false">
      <c r="A39" s="0" t="s">
        <v>33</v>
      </c>
      <c r="B39" s="0" t="n">
        <v>69</v>
      </c>
      <c r="C39" s="0" t="s">
        <v>356</v>
      </c>
      <c r="D39" s="0" t="n">
        <v>0.0521143351899321</v>
      </c>
      <c r="E39" s="0" t="s">
        <v>427</v>
      </c>
    </row>
    <row r="40" customFormat="false" ht="13.8" hidden="false" customHeight="false" outlineLevel="0" collapsed="false">
      <c r="A40" s="0" t="s">
        <v>33</v>
      </c>
      <c r="B40" s="0" t="n">
        <v>69</v>
      </c>
      <c r="C40" s="0" t="s">
        <v>356</v>
      </c>
      <c r="D40" s="0" t="n">
        <v>0.0420746859497108</v>
      </c>
      <c r="E40" s="0" t="s">
        <v>427</v>
      </c>
    </row>
    <row r="41" customFormat="false" ht="13.8" hidden="false" customHeight="false" outlineLevel="0" collapsed="false">
      <c r="A41" s="0" t="s">
        <v>40</v>
      </c>
      <c r="B41" s="0" t="s">
        <v>41</v>
      </c>
      <c r="C41" s="0" t="s">
        <v>356</v>
      </c>
      <c r="D41" s="0" t="n">
        <v>0.101464778297691</v>
      </c>
      <c r="E41" s="0" t="s">
        <v>427</v>
      </c>
    </row>
    <row r="42" customFormat="false" ht="13.8" hidden="false" customHeight="false" outlineLevel="0" collapsed="false">
      <c r="A42" s="0" t="s">
        <v>40</v>
      </c>
      <c r="B42" s="0" t="s">
        <v>41</v>
      </c>
      <c r="C42" s="0" t="s">
        <v>356</v>
      </c>
      <c r="D42" s="0" t="n">
        <v>0.110520749088601</v>
      </c>
      <c r="E42" s="0" t="s">
        <v>427</v>
      </c>
    </row>
    <row r="43" customFormat="false" ht="13.8" hidden="false" customHeight="false" outlineLevel="0" collapsed="false">
      <c r="A43" s="0" t="s">
        <v>40</v>
      </c>
      <c r="B43" s="0" t="s">
        <v>41</v>
      </c>
      <c r="C43" s="0" t="s">
        <v>356</v>
      </c>
      <c r="D43" s="0" t="n">
        <v>0.124158324410982</v>
      </c>
      <c r="E43" s="0" t="s">
        <v>427</v>
      </c>
    </row>
    <row r="44" customFormat="false" ht="13.8" hidden="false" customHeight="false" outlineLevel="0" collapsed="false">
      <c r="A44" s="0" t="s">
        <v>46</v>
      </c>
      <c r="B44" s="0" t="s">
        <v>47</v>
      </c>
      <c r="C44" s="0" t="s">
        <v>356</v>
      </c>
      <c r="D44" s="0" t="n">
        <v>0.163628679766274</v>
      </c>
      <c r="E44" s="0" t="s">
        <v>427</v>
      </c>
    </row>
    <row r="45" customFormat="false" ht="13.8" hidden="false" customHeight="false" outlineLevel="0" collapsed="false">
      <c r="A45" s="0" t="s">
        <v>46</v>
      </c>
      <c r="B45" s="0" t="s">
        <v>47</v>
      </c>
      <c r="C45" s="0" t="s">
        <v>356</v>
      </c>
      <c r="D45" s="0" t="n">
        <v>0.138807190180817</v>
      </c>
      <c r="E45" s="0" t="s">
        <v>427</v>
      </c>
    </row>
    <row r="46" customFormat="false" ht="13.8" hidden="false" customHeight="false" outlineLevel="0" collapsed="false">
      <c r="A46" s="0" t="s">
        <v>46</v>
      </c>
      <c r="B46" s="0" t="s">
        <v>47</v>
      </c>
      <c r="C46" s="0" t="s">
        <v>356</v>
      </c>
      <c r="D46" s="0" t="n">
        <v>0.177549378617743</v>
      </c>
      <c r="E46" s="0" t="s">
        <v>427</v>
      </c>
    </row>
    <row r="47" customFormat="false" ht="13.8" hidden="false" customHeight="false" outlineLevel="0" collapsed="false">
      <c r="A47" s="0" t="s">
        <v>52</v>
      </c>
      <c r="B47" s="0" t="s">
        <v>53</v>
      </c>
      <c r="C47" s="0" t="s">
        <v>371</v>
      </c>
      <c r="D47" s="0" t="n">
        <v>0.0735628246446701</v>
      </c>
      <c r="E47" s="0" t="s">
        <v>427</v>
      </c>
    </row>
    <row r="48" customFormat="false" ht="13.8" hidden="false" customHeight="false" outlineLevel="0" collapsed="false">
      <c r="A48" s="0" t="s">
        <v>52</v>
      </c>
      <c r="B48" s="0" t="s">
        <v>53</v>
      </c>
      <c r="C48" s="0" t="s">
        <v>371</v>
      </c>
      <c r="D48" s="0" t="n">
        <v>0.0604687098468155</v>
      </c>
      <c r="E48" s="0" t="s">
        <v>427</v>
      </c>
    </row>
    <row r="49" customFormat="false" ht="13.8" hidden="false" customHeight="false" outlineLevel="0" collapsed="false">
      <c r="A49" s="0" t="s">
        <v>52</v>
      </c>
      <c r="B49" s="0" t="s">
        <v>53</v>
      </c>
      <c r="C49" s="0" t="s">
        <v>371</v>
      </c>
      <c r="D49" s="0" t="n">
        <v>0.0668377596821407</v>
      </c>
      <c r="E49" s="0" t="s">
        <v>427</v>
      </c>
    </row>
    <row r="50" customFormat="false" ht="13.8" hidden="false" customHeight="false" outlineLevel="0" collapsed="false">
      <c r="A50" s="0" t="s">
        <v>58</v>
      </c>
      <c r="B50" s="0" t="s">
        <v>59</v>
      </c>
      <c r="C50" s="0" t="s">
        <v>371</v>
      </c>
      <c r="D50" s="0" t="n">
        <v>0.0860163878387264</v>
      </c>
      <c r="E50" s="0" t="s">
        <v>427</v>
      </c>
    </row>
    <row r="51" customFormat="false" ht="13.8" hidden="false" customHeight="false" outlineLevel="0" collapsed="false">
      <c r="A51" s="0" t="s">
        <v>58</v>
      </c>
      <c r="B51" s="0" t="s">
        <v>59</v>
      </c>
      <c r="C51" s="0" t="s">
        <v>371</v>
      </c>
      <c r="D51" s="0" t="n">
        <v>0.0964094457820927</v>
      </c>
      <c r="E51" s="0" t="s">
        <v>427</v>
      </c>
    </row>
    <row r="52" customFormat="false" ht="13.8" hidden="false" customHeight="false" outlineLevel="0" collapsed="false">
      <c r="A52" s="0" t="s">
        <v>58</v>
      </c>
      <c r="B52" s="0" t="s">
        <v>59</v>
      </c>
      <c r="C52" s="0" t="s">
        <v>371</v>
      </c>
      <c r="D52" s="0" t="n">
        <v>0.103918788093551</v>
      </c>
      <c r="E52" s="0" t="s">
        <v>427</v>
      </c>
    </row>
    <row r="53" customFormat="false" ht="13.8" hidden="false" customHeight="false" outlineLevel="0" collapsed="false">
      <c r="A53" s="0" t="s">
        <v>64</v>
      </c>
      <c r="B53" s="0" t="s">
        <v>65</v>
      </c>
      <c r="C53" s="0" t="s">
        <v>371</v>
      </c>
      <c r="D53" s="0" t="n">
        <v>0.0300647675163771</v>
      </c>
      <c r="E53" s="0" t="s">
        <v>427</v>
      </c>
    </row>
    <row r="54" customFormat="false" ht="13.8" hidden="false" customHeight="false" outlineLevel="0" collapsed="false">
      <c r="A54" s="0" t="s">
        <v>64</v>
      </c>
      <c r="B54" s="0" t="s">
        <v>65</v>
      </c>
      <c r="C54" s="0" t="s">
        <v>371</v>
      </c>
      <c r="D54" s="0" t="n">
        <v>0.0339580129512606</v>
      </c>
      <c r="E54" s="0" t="s">
        <v>427</v>
      </c>
    </row>
    <row r="55" customFormat="false" ht="13.8" hidden="false" customHeight="false" outlineLevel="0" collapsed="false">
      <c r="A55" s="0" t="s">
        <v>64</v>
      </c>
      <c r="B55" s="0" t="s">
        <v>65</v>
      </c>
      <c r="C55" s="0" t="s">
        <v>371</v>
      </c>
      <c r="D55" s="0" t="n">
        <v>0.0217231969259118</v>
      </c>
      <c r="E55" s="0" t="s">
        <v>427</v>
      </c>
    </row>
    <row r="56" customFormat="false" ht="13.8" hidden="false" customHeight="false" outlineLevel="0" collapsed="false">
      <c r="A56" s="0" t="s">
        <v>33</v>
      </c>
      <c r="B56" s="0" t="n">
        <v>69</v>
      </c>
      <c r="C56" s="0" t="s">
        <v>391</v>
      </c>
      <c r="D56" s="0" t="n">
        <v>0.00479418082574168</v>
      </c>
      <c r="E56" s="0" t="s">
        <v>261</v>
      </c>
    </row>
    <row r="57" customFormat="false" ht="13.8" hidden="false" customHeight="false" outlineLevel="0" collapsed="false">
      <c r="A57" s="0" t="s">
        <v>33</v>
      </c>
      <c r="B57" s="0" t="n">
        <v>69</v>
      </c>
      <c r="C57" s="0" t="s">
        <v>391</v>
      </c>
      <c r="D57" s="0" t="n">
        <v>0.00273273425266272</v>
      </c>
      <c r="E57" s="0" t="s">
        <v>261</v>
      </c>
    </row>
    <row r="58" customFormat="false" ht="13.8" hidden="false" customHeight="false" outlineLevel="0" collapsed="false">
      <c r="A58" s="0" t="s">
        <v>33</v>
      </c>
      <c r="B58" s="0" t="n">
        <v>69</v>
      </c>
      <c r="C58" s="0" t="s">
        <v>391</v>
      </c>
      <c r="D58" s="0" t="n">
        <v>0.0140493934921332</v>
      </c>
      <c r="E58" s="0" t="s">
        <v>261</v>
      </c>
    </row>
    <row r="59" customFormat="false" ht="13.8" hidden="false" customHeight="false" outlineLevel="0" collapsed="false">
      <c r="A59" s="0" t="s">
        <v>40</v>
      </c>
      <c r="B59" s="0" t="s">
        <v>41</v>
      </c>
      <c r="C59" s="0" t="s">
        <v>391</v>
      </c>
      <c r="D59" s="0" t="n">
        <v>0.0227535767128648</v>
      </c>
      <c r="E59" s="0" t="s">
        <v>261</v>
      </c>
    </row>
    <row r="60" customFormat="false" ht="13.8" hidden="false" customHeight="false" outlineLevel="0" collapsed="false">
      <c r="A60" s="0" t="s">
        <v>40</v>
      </c>
      <c r="B60" s="0" t="s">
        <v>41</v>
      </c>
      <c r="C60" s="0" t="s">
        <v>391</v>
      </c>
      <c r="D60" s="0" t="n">
        <v>0.040393011437918</v>
      </c>
      <c r="E60" s="0" t="s">
        <v>261</v>
      </c>
    </row>
    <row r="61" customFormat="false" ht="13.8" hidden="false" customHeight="false" outlineLevel="0" collapsed="false">
      <c r="A61" s="0" t="s">
        <v>40</v>
      </c>
      <c r="B61" s="0" t="s">
        <v>41</v>
      </c>
      <c r="C61" s="0" t="s">
        <v>391</v>
      </c>
      <c r="D61" s="0" t="n">
        <v>0.0246906093779996</v>
      </c>
      <c r="E61" s="0" t="s">
        <v>261</v>
      </c>
    </row>
    <row r="62" customFormat="false" ht="13.8" hidden="false" customHeight="false" outlineLevel="0" collapsed="false">
      <c r="A62" s="0" t="s">
        <v>46</v>
      </c>
      <c r="B62" s="0" t="s">
        <v>47</v>
      </c>
      <c r="C62" s="0" t="s">
        <v>391</v>
      </c>
      <c r="D62" s="0" t="n">
        <v>0.0300635075239598</v>
      </c>
      <c r="E62" s="0" t="s">
        <v>261</v>
      </c>
    </row>
    <row r="63" customFormat="false" ht="13.8" hidden="false" customHeight="false" outlineLevel="0" collapsed="false">
      <c r="A63" s="0" t="s">
        <v>46</v>
      </c>
      <c r="B63" s="0" t="s">
        <v>47</v>
      </c>
      <c r="C63" s="0" t="s">
        <v>391</v>
      </c>
      <c r="D63" s="0" t="n">
        <v>0.0304437182002598</v>
      </c>
      <c r="E63" s="0" t="s">
        <v>261</v>
      </c>
    </row>
    <row r="64" customFormat="false" ht="13.8" hidden="false" customHeight="false" outlineLevel="0" collapsed="false">
      <c r="A64" s="0" t="s">
        <v>46</v>
      </c>
      <c r="B64" s="0" t="s">
        <v>47</v>
      </c>
      <c r="C64" s="0" t="s">
        <v>391</v>
      </c>
      <c r="D64" s="0" t="n">
        <v>0.0232387469312471</v>
      </c>
      <c r="E64" s="0" t="s">
        <v>261</v>
      </c>
    </row>
    <row r="65" customFormat="false" ht="13.8" hidden="false" customHeight="false" outlineLevel="0" collapsed="false">
      <c r="A65" s="0" t="s">
        <v>52</v>
      </c>
      <c r="B65" s="0" t="s">
        <v>53</v>
      </c>
      <c r="C65" s="0" t="s">
        <v>401</v>
      </c>
      <c r="D65" s="0" t="n">
        <v>0.0156681402006531</v>
      </c>
      <c r="E65" s="0" t="s">
        <v>261</v>
      </c>
    </row>
    <row r="66" customFormat="false" ht="13.8" hidden="false" customHeight="false" outlineLevel="0" collapsed="false">
      <c r="A66" s="0" t="s">
        <v>52</v>
      </c>
      <c r="B66" s="0" t="s">
        <v>53</v>
      </c>
      <c r="C66" s="0" t="s">
        <v>401</v>
      </c>
      <c r="D66" s="0" t="n">
        <v>0.0173182171702033</v>
      </c>
      <c r="E66" s="0" t="s">
        <v>261</v>
      </c>
    </row>
    <row r="67" customFormat="false" ht="13.8" hidden="false" customHeight="false" outlineLevel="0" collapsed="false">
      <c r="A67" s="0" t="s">
        <v>52</v>
      </c>
      <c r="B67" s="0" t="s">
        <v>53</v>
      </c>
      <c r="C67" s="0" t="s">
        <v>401</v>
      </c>
      <c r="D67" s="0" t="n">
        <v>0.0174461521441393</v>
      </c>
      <c r="E67" s="0" t="s">
        <v>261</v>
      </c>
    </row>
    <row r="68" customFormat="false" ht="13.8" hidden="false" customHeight="false" outlineLevel="0" collapsed="false">
      <c r="A68" s="0" t="s">
        <v>58</v>
      </c>
      <c r="B68" s="0" t="s">
        <v>59</v>
      </c>
      <c r="C68" s="0" t="s">
        <v>401</v>
      </c>
      <c r="D68" s="0" t="n">
        <v>0.0151010992348051</v>
      </c>
      <c r="E68" s="0" t="s">
        <v>261</v>
      </c>
    </row>
    <row r="69" customFormat="false" ht="13.8" hidden="false" customHeight="false" outlineLevel="0" collapsed="false">
      <c r="A69" s="0" t="s">
        <v>58</v>
      </c>
      <c r="B69" s="0" t="s">
        <v>59</v>
      </c>
      <c r="C69" s="0" t="s">
        <v>401</v>
      </c>
      <c r="D69" s="0" t="n">
        <v>0.0220058411003833</v>
      </c>
      <c r="E69" s="0" t="s">
        <v>261</v>
      </c>
    </row>
    <row r="70" customFormat="false" ht="13.8" hidden="false" customHeight="false" outlineLevel="0" collapsed="false">
      <c r="A70" s="0" t="s">
        <v>58</v>
      </c>
      <c r="B70" s="0" t="s">
        <v>59</v>
      </c>
      <c r="C70" s="0" t="s">
        <v>401</v>
      </c>
      <c r="D70" s="0" t="n">
        <v>0.0238980697435797</v>
      </c>
      <c r="E70" s="0" t="s">
        <v>261</v>
      </c>
    </row>
    <row r="71" customFormat="false" ht="13.8" hidden="false" customHeight="false" outlineLevel="0" collapsed="false">
      <c r="A71" s="0" t="s">
        <v>64</v>
      </c>
      <c r="B71" s="0" t="s">
        <v>65</v>
      </c>
      <c r="C71" s="0" t="s">
        <v>401</v>
      </c>
      <c r="D71" s="0" t="n">
        <v>0.0262702436632919</v>
      </c>
      <c r="E71" s="0" t="s">
        <v>261</v>
      </c>
    </row>
    <row r="72" customFormat="false" ht="13.8" hidden="false" customHeight="false" outlineLevel="0" collapsed="false">
      <c r="A72" s="0" t="s">
        <v>64</v>
      </c>
      <c r="B72" s="0" t="s">
        <v>65</v>
      </c>
      <c r="C72" s="0" t="s">
        <v>401</v>
      </c>
      <c r="D72" s="0" t="n">
        <v>0.0224513353208096</v>
      </c>
      <c r="E72" s="0" t="s">
        <v>261</v>
      </c>
    </row>
    <row r="73" customFormat="false" ht="13.8" hidden="false" customHeight="false" outlineLevel="0" collapsed="false">
      <c r="A73" s="0" t="s">
        <v>64</v>
      </c>
      <c r="B73" s="0" t="s">
        <v>65</v>
      </c>
      <c r="C73" s="0" t="s">
        <v>401</v>
      </c>
      <c r="D73" s="0" t="n">
        <v>0.0271112271627852</v>
      </c>
      <c r="E73" s="0" t="s">
        <v>261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E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3" customFormat="false" ht="15" hidden="false" customHeight="false" outlineLevel="0" collapsed="false">
      <c r="A3" s="0" t="s">
        <v>428</v>
      </c>
    </row>
    <row r="4" customFormat="false" ht="15" hidden="false" customHeight="false" outlineLevel="0" collapsed="false">
      <c r="B4" s="0" t="s">
        <v>13</v>
      </c>
      <c r="C4" s="0" t="s">
        <v>258</v>
      </c>
      <c r="D4" s="0" t="s">
        <v>261</v>
      </c>
      <c r="E4" s="0" t="s">
        <v>264</v>
      </c>
    </row>
    <row r="5" customFormat="false" ht="15" hidden="false" customHeight="false" outlineLevel="0" collapsed="false">
      <c r="A5" s="0" t="s">
        <v>33</v>
      </c>
      <c r="B5" s="0" t="n">
        <f aca="false">'BCoV (Requant)'!Z15</f>
        <v>0.208667438423925</v>
      </c>
      <c r="C5" s="0" t="n">
        <f aca="false">'BCoV (Requant)'!AA15</f>
        <v>0.0515748576689075</v>
      </c>
      <c r="D5" s="0" t="n">
        <f aca="false">'BCoV (Requant)'!AB15</f>
        <v>0.00719210285684586</v>
      </c>
      <c r="E5" s="0" t="n">
        <f aca="false">'BCoV (Requant)'!AC15</f>
        <v>0.0765932684755179</v>
      </c>
    </row>
    <row r="6" customFormat="false" ht="15" hidden="false" customHeight="false" outlineLevel="0" collapsed="false">
      <c r="A6" s="0" t="s">
        <v>40</v>
      </c>
      <c r="B6" s="0" t="n">
        <f aca="false">'BCoV (Requant)'!Z16</f>
        <v>0.170491793439514</v>
      </c>
      <c r="C6" s="0" t="n">
        <f aca="false">'BCoV (Requant)'!AA16</f>
        <v>0.112047950599092</v>
      </c>
      <c r="D6" s="0" t="n">
        <f aca="false">'BCoV (Requant)'!AB16</f>
        <v>0.0292790658429275</v>
      </c>
      <c r="E6" s="0" t="n">
        <f aca="false">'BCoV (Requant)'!AC16</f>
        <v>0.0894266646484003</v>
      </c>
    </row>
    <row r="7" customFormat="false" ht="15" hidden="false" customHeight="false" outlineLevel="0" collapsed="false">
      <c r="A7" s="0" t="s">
        <v>46</v>
      </c>
      <c r="B7" s="0" t="n">
        <f aca="false">'BCoV (Requant)'!Z17</f>
        <v>0.153586955192952</v>
      </c>
      <c r="C7" s="0" t="n">
        <f aca="false">'BCoV (Requant)'!AA17</f>
        <v>0.159995082854944</v>
      </c>
      <c r="D7" s="0" t="n">
        <f aca="false">'BCoV (Requant)'!AB17</f>
        <v>0.0279153242184889</v>
      </c>
      <c r="E7" s="0" t="n">
        <f aca="false">'BCoV (Requant)'!AC17</f>
        <v>0.0819324720476108</v>
      </c>
    </row>
    <row r="8" customFormat="false" ht="15" hidden="false" customHeight="false" outlineLevel="0" collapsed="false">
      <c r="A8" s="0" t="s">
        <v>52</v>
      </c>
      <c r="B8" s="0" t="n">
        <f aca="false">'BCoV (Requant)'!Z18</f>
        <v>0.102755820314751</v>
      </c>
      <c r="C8" s="0" t="n">
        <f aca="false">'BCoV (Requant)'!AA18</f>
        <v>0.0669564313912088</v>
      </c>
      <c r="D8" s="0" t="n">
        <f aca="false">'BCoV (Requant)'!AB18</f>
        <v>0.0168108365049986</v>
      </c>
      <c r="E8" s="0" t="n">
        <f aca="false">'BCoV (Requant)'!AC18</f>
        <v>0.0918571193214669</v>
      </c>
    </row>
    <row r="9" customFormat="false" ht="15" hidden="false" customHeight="false" outlineLevel="0" collapsed="false">
      <c r="A9" s="0" t="s">
        <v>58</v>
      </c>
      <c r="B9" s="0" t="n">
        <f aca="false">'BCoV (Requant)'!Z19</f>
        <v>0.0944357661634435</v>
      </c>
      <c r="C9" s="0" t="n">
        <f aca="false">'BCoV (Requant)'!AA19</f>
        <v>0.0954482072381233</v>
      </c>
      <c r="D9" s="0" t="n">
        <f aca="false">'BCoV (Requant)'!AB19</f>
        <v>0.0203350033595894</v>
      </c>
      <c r="E9" s="0" t="n">
        <f aca="false">'BCoV (Requant)'!AC19</f>
        <v>0.0925229097312903</v>
      </c>
    </row>
    <row r="10" customFormat="false" ht="15" hidden="false" customHeight="false" outlineLevel="0" collapsed="false">
      <c r="A10" s="0" t="s">
        <v>64</v>
      </c>
      <c r="B10" s="0" t="n">
        <f aca="false">'BCoV (Requant)'!Z20</f>
        <v>0.0943125733509652</v>
      </c>
      <c r="C10" s="0" t="n">
        <f aca="false">'BCoV (Requant)'!AA20</f>
        <v>0.0285819924645165</v>
      </c>
      <c r="D10" s="0" t="n">
        <f aca="false">'BCoV (Requant)'!AB20</f>
        <v>0.0252776020489622</v>
      </c>
      <c r="E10" s="0" t="n">
        <f aca="false">'BCoV (Requant)'!AC20</f>
        <v>0.109383334913046</v>
      </c>
    </row>
    <row r="11" customFormat="false" ht="15" hidden="false" customHeight="false" outlineLevel="0" collapsed="false">
      <c r="A11" s="0" t="s">
        <v>70</v>
      </c>
      <c r="B11" s="0" t="n">
        <f aca="false">'BCoV (Requant)'!Z21</f>
        <v>0.250536280885942</v>
      </c>
      <c r="C11" s="0" t="n">
        <f aca="false">'BCoV (Requant)'!AA21</f>
        <v>0.0586281518006335</v>
      </c>
    </row>
    <row r="12" customFormat="false" ht="15" hidden="false" customHeight="false" outlineLevel="0" collapsed="false">
      <c r="A12" s="0" t="s">
        <v>76</v>
      </c>
      <c r="B12" s="0" t="n">
        <f aca="false">'BCoV (Requant)'!Z22</f>
        <v>0.159488398208011</v>
      </c>
      <c r="C12" s="0" t="n">
        <f aca="false">'BCoV (Requant)'!AA22</f>
        <v>0.260661609927323</v>
      </c>
      <c r="D12" s="0" t="n">
        <f aca="false">'BCoV (Requant)'!AB22</f>
        <v>0.00817589934654266</v>
      </c>
      <c r="E12" s="0" t="n">
        <f aca="false">'BCoV (Requant)'!AC22</f>
        <v>0.0782135999936267</v>
      </c>
    </row>
    <row r="13" customFormat="false" ht="15" hidden="false" customHeight="false" outlineLevel="0" collapsed="false">
      <c r="A13" s="0" t="s">
        <v>202</v>
      </c>
    </row>
    <row r="16" customFormat="false" ht="15" hidden="false" customHeight="false" outlineLevel="0" collapsed="false">
      <c r="A16" s="0" t="s">
        <v>265</v>
      </c>
    </row>
    <row r="17" customFormat="false" ht="15.75" hidden="false" customHeight="false" outlineLevel="0" collapsed="false">
      <c r="B17" s="0" t="s">
        <v>13</v>
      </c>
      <c r="C17" s="0" t="s">
        <v>258</v>
      </c>
      <c r="D17" s="0" t="s">
        <v>261</v>
      </c>
      <c r="E17" s="0" t="s">
        <v>264</v>
      </c>
    </row>
    <row r="18" customFormat="false" ht="27" hidden="false" customHeight="false" outlineLevel="0" collapsed="false">
      <c r="A18" s="6" t="s">
        <v>33</v>
      </c>
      <c r="B18" s="0" t="n">
        <f aca="false">N1!C3</f>
        <v>18140.5714285714</v>
      </c>
      <c r="C18" s="0" t="n">
        <f aca="false">N1!D3</f>
        <v>8066.66666666667</v>
      </c>
      <c r="D18" s="0" t="n">
        <f aca="false">N1!E3</f>
        <v>850.666666666667</v>
      </c>
      <c r="E18" s="0" t="n">
        <f aca="false">N1!F3</f>
        <v>64777.7777777778</v>
      </c>
    </row>
    <row r="19" customFormat="false" ht="27" hidden="false" customHeight="false" outlineLevel="0" collapsed="false">
      <c r="A19" s="6" t="s">
        <v>40</v>
      </c>
      <c r="B19" s="0" t="n">
        <f aca="false">N1!C4</f>
        <v>18605.7142857143</v>
      </c>
      <c r="C19" s="0" t="n">
        <f aca="false">N1!D4</f>
        <v>45222.2222222222</v>
      </c>
      <c r="D19" s="0" t="n">
        <f aca="false">N1!E4</f>
        <v>2933.33333333333</v>
      </c>
      <c r="E19" s="0" t="n">
        <f aca="false">N1!F4</f>
        <v>72111.1111111111</v>
      </c>
    </row>
    <row r="20" customFormat="false" ht="27" hidden="false" customHeight="false" outlineLevel="0" collapsed="false">
      <c r="A20" s="6" t="s">
        <v>46</v>
      </c>
      <c r="B20" s="0" t="n">
        <f aca="false">N1!C5</f>
        <v>55119.4285714286</v>
      </c>
      <c r="C20" s="0" t="n">
        <f aca="false">N1!D5</f>
        <v>36666.6666666667</v>
      </c>
      <c r="D20" s="0" t="n">
        <f aca="false">N1!E5</f>
        <v>7040</v>
      </c>
      <c r="E20" s="0" t="n">
        <f aca="false">N1!F5</f>
        <v>61111.1111111111</v>
      </c>
    </row>
    <row r="21" customFormat="false" ht="27" hidden="false" customHeight="false" outlineLevel="0" collapsed="false">
      <c r="A21" s="6" t="s">
        <v>52</v>
      </c>
      <c r="B21" s="0" t="n">
        <f aca="false">N1!C6</f>
        <v>0</v>
      </c>
      <c r="C21" s="0" t="n">
        <f aca="false">N1!D6</f>
        <v>4155.55555555556</v>
      </c>
      <c r="D21" s="0" t="n">
        <f aca="false">N1!E6</f>
        <v>953.333333333333</v>
      </c>
      <c r="E21" s="0" t="n">
        <f aca="false">N1!F6</f>
        <v>40333.3333333333</v>
      </c>
    </row>
    <row r="22" customFormat="false" ht="27" hidden="false" customHeight="false" outlineLevel="0" collapsed="false">
      <c r="A22" s="6" t="s">
        <v>58</v>
      </c>
      <c r="B22" s="0" t="n">
        <f aca="false">N1!C7</f>
        <v>18373.1428571429</v>
      </c>
      <c r="C22" s="0" t="n">
        <f aca="false">N1!D7</f>
        <v>0</v>
      </c>
      <c r="D22" s="0" t="n">
        <f aca="false">N1!E7</f>
        <v>513.333333333333</v>
      </c>
      <c r="E22" s="0" t="n">
        <f aca="false">N1!F7</f>
        <v>0</v>
      </c>
    </row>
    <row r="23" customFormat="false" ht="27" hidden="false" customHeight="false" outlineLevel="0" collapsed="false">
      <c r="A23" s="6" t="s">
        <v>64</v>
      </c>
      <c r="B23" s="0" t="n">
        <f aca="false">N1!C8</f>
        <v>5349.14285714286</v>
      </c>
      <c r="C23" s="0" t="n">
        <f aca="false">N1!D8</f>
        <v>4155.55555555556</v>
      </c>
      <c r="D23" s="0" t="n">
        <f aca="false">N1!E8</f>
        <v>15693.3333333333</v>
      </c>
      <c r="E23" s="0" t="n">
        <f aca="false">N1!F8</f>
        <v>134444.444444444</v>
      </c>
    </row>
    <row r="24" customFormat="false" ht="15.75" hidden="false" customHeight="false" outlineLevel="0" collapsed="false">
      <c r="A24" s="6" t="s">
        <v>70</v>
      </c>
      <c r="B24" s="0" t="n">
        <f aca="false">N1!C9</f>
        <v>23257.1428571429</v>
      </c>
      <c r="C24" s="0" t="n">
        <f aca="false">N1!D9</f>
        <v>27622.2222222222</v>
      </c>
    </row>
    <row r="25" customFormat="false" ht="15.75" hidden="false" customHeight="false" outlineLevel="0" collapsed="false">
      <c r="A25" s="6" t="s">
        <v>76</v>
      </c>
      <c r="B25" s="0" t="n">
        <f aca="false">N1!C10</f>
        <v>8140</v>
      </c>
      <c r="C25" s="0" t="n">
        <f aca="false">N1!D10</f>
        <v>7577.77777777778</v>
      </c>
      <c r="D25" s="0" t="n">
        <f aca="false">N1!E10</f>
        <v>4546.66666666667</v>
      </c>
      <c r="E25" s="0" t="n">
        <f aca="false">N1!F10</f>
        <v>58666.6666666667</v>
      </c>
    </row>
    <row r="26" customFormat="false" ht="15.75" hidden="false" customHeight="false" outlineLevel="0" collapsed="false">
      <c r="A26" s="6" t="s">
        <v>202</v>
      </c>
      <c r="D26" s="0" t="n">
        <f aca="false">N1!E11</f>
        <v>66</v>
      </c>
      <c r="E26" s="0" t="n">
        <f aca="false">N1!F11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O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82" activeCellId="0" sqref="S82"/>
    </sheetView>
  </sheetViews>
  <sheetFormatPr defaultRowHeight="15" zeroHeight="false" outlineLevelRow="0" outlineLevelCol="0"/>
  <cols>
    <col collapsed="false" customWidth="true" hidden="false" outlineLevel="0" max="11" min="1" style="0" width="8.54"/>
    <col collapsed="false" customWidth="true" hidden="false" outlineLevel="0" max="12" min="12" style="0" width="15"/>
    <col collapsed="false" customWidth="true" hidden="false" outlineLevel="0" max="1025" min="13" style="0" width="8.54"/>
  </cols>
  <sheetData>
    <row r="1" customFormat="false" ht="52.5" hidden="false" customHeight="false" outlineLevel="0" collapsed="false">
      <c r="A1" s="5" t="s">
        <v>271</v>
      </c>
      <c r="B1" s="5" t="s">
        <v>272</v>
      </c>
      <c r="C1" s="5" t="s">
        <v>273</v>
      </c>
      <c r="D1" s="5" t="s">
        <v>274</v>
      </c>
      <c r="E1" s="5" t="s">
        <v>275</v>
      </c>
      <c r="F1" s="5" t="s">
        <v>18</v>
      </c>
      <c r="G1" s="5" t="s">
        <v>269</v>
      </c>
      <c r="H1" s="5" t="s">
        <v>85</v>
      </c>
      <c r="I1" s="5" t="s">
        <v>86</v>
      </c>
      <c r="J1" s="5" t="s">
        <v>88</v>
      </c>
      <c r="K1" s="5" t="s">
        <v>89</v>
      </c>
      <c r="L1" s="5" t="s">
        <v>90</v>
      </c>
      <c r="M1" s="5" t="s">
        <v>91</v>
      </c>
      <c r="N1" s="5" t="s">
        <v>92</v>
      </c>
      <c r="O1" s="5" t="s">
        <v>96</v>
      </c>
      <c r="P1" s="5" t="s">
        <v>97</v>
      </c>
      <c r="Q1" s="5" t="s">
        <v>98</v>
      </c>
      <c r="R1" s="5" t="s">
        <v>99</v>
      </c>
      <c r="S1" s="5" t="s">
        <v>100</v>
      </c>
      <c r="T1" s="5" t="s">
        <v>101</v>
      </c>
      <c r="U1" s="5" t="s">
        <v>102</v>
      </c>
      <c r="V1" s="5" t="s">
        <v>103</v>
      </c>
      <c r="W1" s="5" t="s">
        <v>104</v>
      </c>
      <c r="X1" s="5" t="s">
        <v>105</v>
      </c>
      <c r="Y1" s="5" t="s">
        <v>106</v>
      </c>
      <c r="Z1" s="5" t="s">
        <v>107</v>
      </c>
      <c r="AA1" s="5" t="s">
        <v>108</v>
      </c>
      <c r="AB1" s="5" t="s">
        <v>109</v>
      </c>
      <c r="AC1" s="5" t="s">
        <v>110</v>
      </c>
      <c r="AD1" s="5" t="s">
        <v>111</v>
      </c>
      <c r="AE1" s="5" t="s">
        <v>112</v>
      </c>
      <c r="AF1" s="5" t="s">
        <v>113</v>
      </c>
      <c r="AG1" s="5" t="s">
        <v>114</v>
      </c>
      <c r="AH1" s="5" t="s">
        <v>115</v>
      </c>
      <c r="AI1" s="5" t="s">
        <v>116</v>
      </c>
      <c r="AJ1" s="5" t="s">
        <v>117</v>
      </c>
      <c r="AK1" s="5" t="s">
        <v>118</v>
      </c>
      <c r="AL1" s="5" t="s">
        <v>119</v>
      </c>
      <c r="AM1" s="5" t="s">
        <v>120</v>
      </c>
      <c r="AN1" s="5" t="s">
        <v>121</v>
      </c>
      <c r="AO1" s="5" t="s">
        <v>122</v>
      </c>
      <c r="AP1" s="5" t="s">
        <v>123</v>
      </c>
      <c r="AQ1" s="5" t="s">
        <v>124</v>
      </c>
      <c r="AR1" s="5" t="s">
        <v>125</v>
      </c>
      <c r="AS1" s="5" t="s">
        <v>126</v>
      </c>
      <c r="AT1" s="5" t="s">
        <v>127</v>
      </c>
      <c r="AU1" s="5" t="s">
        <v>128</v>
      </c>
      <c r="AV1" s="5" t="s">
        <v>129</v>
      </c>
      <c r="AW1" s="5" t="s">
        <v>130</v>
      </c>
      <c r="AX1" s="5" t="s">
        <v>131</v>
      </c>
      <c r="AY1" s="5" t="s">
        <v>132</v>
      </c>
      <c r="AZ1" s="5" t="s">
        <v>133</v>
      </c>
      <c r="BA1" s="5" t="s">
        <v>134</v>
      </c>
      <c r="BB1" s="5" t="s">
        <v>135</v>
      </c>
      <c r="BC1" s="5" t="s">
        <v>136</v>
      </c>
      <c r="BD1" s="5" t="s">
        <v>137</v>
      </c>
      <c r="BE1" s="5" t="s">
        <v>138</v>
      </c>
      <c r="BF1" s="5" t="s">
        <v>139</v>
      </c>
      <c r="BG1" s="5" t="s">
        <v>140</v>
      </c>
      <c r="BH1" s="5" t="s">
        <v>141</v>
      </c>
      <c r="BI1" s="5" t="s">
        <v>142</v>
      </c>
      <c r="BJ1" s="5" t="s">
        <v>143</v>
      </c>
      <c r="BK1" s="5" t="s">
        <v>144</v>
      </c>
      <c r="BL1" s="5" t="s">
        <v>145</v>
      </c>
      <c r="BM1" s="5" t="s">
        <v>146</v>
      </c>
      <c r="BN1" s="5" t="s">
        <v>147</v>
      </c>
      <c r="BO1" s="5" t="s">
        <v>148</v>
      </c>
    </row>
    <row r="2" customFormat="false" ht="39.75" hidden="false" customHeight="false" outlineLevel="0" collapsed="false">
      <c r="A2" s="6" t="s">
        <v>371</v>
      </c>
      <c r="B2" s="6" t="s">
        <v>327</v>
      </c>
      <c r="C2" s="6" t="s">
        <v>328</v>
      </c>
      <c r="D2" s="6" t="n">
        <v>1</v>
      </c>
      <c r="E2" s="6"/>
      <c r="F2" s="6" t="s">
        <v>429</v>
      </c>
      <c r="G2" s="6" t="s">
        <v>374</v>
      </c>
      <c r="H2" s="6" t="s">
        <v>150</v>
      </c>
      <c r="I2" s="6" t="s">
        <v>151</v>
      </c>
      <c r="J2" s="6" t="s">
        <v>153</v>
      </c>
      <c r="K2" s="6" t="s">
        <v>219</v>
      </c>
      <c r="L2" s="6" t="s">
        <v>220</v>
      </c>
      <c r="M2" s="21" t="s">
        <v>155</v>
      </c>
      <c r="N2" s="6"/>
      <c r="O2" s="6"/>
      <c r="P2" s="6"/>
      <c r="Q2" s="6"/>
      <c r="R2" s="6"/>
      <c r="S2" s="8" t="n">
        <v>0</v>
      </c>
      <c r="T2" s="8" t="n">
        <v>670</v>
      </c>
      <c r="U2" s="8" t="n">
        <v>0</v>
      </c>
      <c r="V2" s="8" t="n">
        <v>0</v>
      </c>
      <c r="W2" s="8" t="n">
        <v>0</v>
      </c>
      <c r="X2" s="8" t="n">
        <v>670</v>
      </c>
      <c r="Y2" s="8" t="n">
        <v>0</v>
      </c>
      <c r="Z2" s="8" t="n">
        <v>670</v>
      </c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8" t="n">
        <v>1</v>
      </c>
      <c r="AS2" s="8" t="n">
        <v>1</v>
      </c>
      <c r="AT2" s="8" t="n">
        <v>1102</v>
      </c>
      <c r="AU2" s="8" t="n">
        <v>0</v>
      </c>
      <c r="AV2" s="8" t="n">
        <v>897.48</v>
      </c>
      <c r="AW2" s="8" t="n">
        <v>897.48</v>
      </c>
      <c r="AX2" s="21" t="s">
        <v>156</v>
      </c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</row>
    <row r="3" customFormat="false" ht="39.75" hidden="false" customHeight="false" outlineLevel="0" collapsed="false">
      <c r="A3" s="6" t="s">
        <v>371</v>
      </c>
      <c r="B3" s="6" t="s">
        <v>327</v>
      </c>
      <c r="C3" s="6" t="s">
        <v>328</v>
      </c>
      <c r="D3" s="6" t="n">
        <v>1</v>
      </c>
      <c r="E3" s="6"/>
      <c r="F3" s="6" t="s">
        <v>430</v>
      </c>
      <c r="G3" s="6" t="s">
        <v>374</v>
      </c>
      <c r="H3" s="6" t="s">
        <v>150</v>
      </c>
      <c r="I3" s="6" t="s">
        <v>151</v>
      </c>
      <c r="J3" s="6" t="s">
        <v>180</v>
      </c>
      <c r="K3" s="6" t="s">
        <v>219</v>
      </c>
      <c r="L3" s="6" t="s">
        <v>220</v>
      </c>
      <c r="M3" s="21" t="s">
        <v>155</v>
      </c>
      <c r="N3" s="6"/>
      <c r="O3" s="6"/>
      <c r="P3" s="6"/>
      <c r="Q3" s="6"/>
      <c r="R3" s="6"/>
      <c r="S3" s="8" t="n">
        <v>0</v>
      </c>
      <c r="T3" s="8" t="n">
        <v>670</v>
      </c>
      <c r="U3" s="8" t="n">
        <v>0</v>
      </c>
      <c r="V3" s="8" t="n">
        <v>0</v>
      </c>
      <c r="W3" s="8" t="n">
        <v>0</v>
      </c>
      <c r="X3" s="8" t="n">
        <v>670</v>
      </c>
      <c r="Y3" s="8" t="n">
        <v>0</v>
      </c>
      <c r="Z3" s="8" t="n">
        <v>670</v>
      </c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 t="n">
        <v>1</v>
      </c>
      <c r="AS3" s="8" t="n">
        <v>1</v>
      </c>
      <c r="AT3" s="8" t="n">
        <v>1543</v>
      </c>
      <c r="AU3" s="8" t="n">
        <v>0</v>
      </c>
      <c r="AV3" s="8" t="n">
        <v>1305.2</v>
      </c>
      <c r="AW3" s="8" t="n">
        <v>1305.2</v>
      </c>
      <c r="AX3" s="21" t="s">
        <v>156</v>
      </c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</row>
    <row r="4" customFormat="false" ht="65.25" hidden="false" customHeight="false" outlineLevel="0" collapsed="false">
      <c r="A4" s="6" t="s">
        <v>431</v>
      </c>
      <c r="B4" s="6" t="s">
        <v>432</v>
      </c>
      <c r="C4" s="6" t="s">
        <v>433</v>
      </c>
      <c r="D4" s="6" t="n">
        <v>2</v>
      </c>
      <c r="E4" s="8" t="n">
        <v>0</v>
      </c>
      <c r="F4" s="6" t="s">
        <v>429</v>
      </c>
      <c r="G4" s="6" t="s">
        <v>434</v>
      </c>
      <c r="H4" s="6" t="s">
        <v>150</v>
      </c>
      <c r="I4" s="6" t="s">
        <v>151</v>
      </c>
      <c r="J4" s="6" t="s">
        <v>153</v>
      </c>
      <c r="K4" s="6" t="s">
        <v>154</v>
      </c>
      <c r="L4" s="8" t="n">
        <v>0</v>
      </c>
      <c r="M4" s="6" t="s">
        <v>155</v>
      </c>
      <c r="N4" s="8" t="n">
        <v>0</v>
      </c>
      <c r="O4" s="6"/>
      <c r="P4" s="6"/>
      <c r="Q4" s="8" t="n">
        <v>0.33</v>
      </c>
      <c r="R4" s="8" t="n">
        <v>0</v>
      </c>
      <c r="S4" s="8" t="n">
        <v>0</v>
      </c>
      <c r="T4" s="8" t="n">
        <v>10724</v>
      </c>
      <c r="U4" s="8" t="n">
        <v>0</v>
      </c>
      <c r="V4" s="8" t="n">
        <v>0</v>
      </c>
      <c r="W4" s="8" t="n">
        <v>0</v>
      </c>
      <c r="X4" s="8" t="n">
        <v>10724</v>
      </c>
      <c r="Y4" s="8" t="n">
        <v>0</v>
      </c>
      <c r="Z4" s="8" t="n">
        <v>10724</v>
      </c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8" t="n">
        <v>1</v>
      </c>
      <c r="AS4" s="8" t="n">
        <v>1</v>
      </c>
      <c r="AT4" s="8" t="n">
        <v>1105</v>
      </c>
      <c r="AU4" s="8" t="n">
        <v>0</v>
      </c>
      <c r="AV4" s="8" t="n">
        <v>852.06</v>
      </c>
      <c r="AW4" s="8" t="n">
        <v>852.06</v>
      </c>
      <c r="AX4" s="21" t="s">
        <v>156</v>
      </c>
      <c r="AY4" s="6"/>
      <c r="AZ4" s="6"/>
      <c r="BA4" s="6"/>
      <c r="BB4" s="8" t="n">
        <v>0.15</v>
      </c>
      <c r="BC4" s="8" t="n">
        <v>0</v>
      </c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</row>
    <row r="5" customFormat="false" ht="65.25" hidden="false" customHeight="false" outlineLevel="0" collapsed="false">
      <c r="A5" s="6" t="s">
        <v>431</v>
      </c>
      <c r="B5" s="6" t="s">
        <v>432</v>
      </c>
      <c r="C5" s="6" t="s">
        <v>433</v>
      </c>
      <c r="D5" s="6" t="n">
        <v>2</v>
      </c>
      <c r="E5" s="8" t="n">
        <v>0</v>
      </c>
      <c r="F5" s="6" t="s">
        <v>430</v>
      </c>
      <c r="G5" s="6" t="s">
        <v>434</v>
      </c>
      <c r="H5" s="6" t="s">
        <v>150</v>
      </c>
      <c r="I5" s="6" t="s">
        <v>151</v>
      </c>
      <c r="J5" s="6" t="s">
        <v>180</v>
      </c>
      <c r="K5" s="6" t="s">
        <v>154</v>
      </c>
      <c r="L5" s="8" t="n">
        <v>0</v>
      </c>
      <c r="M5" s="6" t="s">
        <v>155</v>
      </c>
      <c r="N5" s="8" t="n">
        <v>0</v>
      </c>
      <c r="O5" s="6"/>
      <c r="P5" s="6"/>
      <c r="Q5" s="8" t="n">
        <v>0.33</v>
      </c>
      <c r="R5" s="8" t="n">
        <v>0</v>
      </c>
      <c r="S5" s="8" t="n">
        <v>0</v>
      </c>
      <c r="T5" s="8" t="n">
        <v>10724</v>
      </c>
      <c r="U5" s="8" t="n">
        <v>0</v>
      </c>
      <c r="V5" s="8" t="n">
        <v>0</v>
      </c>
      <c r="W5" s="8" t="n">
        <v>0</v>
      </c>
      <c r="X5" s="8" t="n">
        <v>10724</v>
      </c>
      <c r="Y5" s="8" t="n">
        <v>0</v>
      </c>
      <c r="Z5" s="8" t="n">
        <v>10724</v>
      </c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8" t="n">
        <v>1</v>
      </c>
      <c r="AS5" s="8" t="n">
        <v>1</v>
      </c>
      <c r="AT5" s="8" t="n">
        <v>1505</v>
      </c>
      <c r="AU5" s="8" t="n">
        <v>0</v>
      </c>
      <c r="AV5" s="8" t="n">
        <v>1214.7</v>
      </c>
      <c r="AW5" s="8" t="n">
        <v>1214.7</v>
      </c>
      <c r="AX5" s="21" t="s">
        <v>156</v>
      </c>
      <c r="AY5" s="6"/>
      <c r="AZ5" s="6"/>
      <c r="BA5" s="6"/>
      <c r="BB5" s="8" t="n">
        <v>0.15</v>
      </c>
      <c r="BC5" s="8" t="n">
        <v>0</v>
      </c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</row>
    <row r="6" customFormat="false" ht="65.25" hidden="false" customHeight="false" outlineLevel="0" collapsed="false">
      <c r="A6" s="6" t="s">
        <v>342</v>
      </c>
      <c r="B6" s="6" t="n">
        <v>0</v>
      </c>
      <c r="C6" s="6" t="n">
        <v>0</v>
      </c>
      <c r="D6" s="6"/>
      <c r="E6" s="8" t="n">
        <v>0</v>
      </c>
      <c r="F6" s="6" t="s">
        <v>430</v>
      </c>
      <c r="G6" s="6" t="s">
        <v>435</v>
      </c>
      <c r="H6" s="6" t="s">
        <v>150</v>
      </c>
      <c r="I6" s="6" t="s">
        <v>151</v>
      </c>
      <c r="J6" s="6" t="s">
        <v>180</v>
      </c>
      <c r="K6" s="6" t="s">
        <v>154</v>
      </c>
      <c r="L6" s="8" t="n">
        <v>0</v>
      </c>
      <c r="M6" s="6" t="s">
        <v>155</v>
      </c>
      <c r="N6" s="8" t="n">
        <v>0</v>
      </c>
      <c r="O6" s="6"/>
      <c r="P6" s="6"/>
      <c r="Q6" s="8" t="n">
        <v>0.31</v>
      </c>
      <c r="R6" s="8" t="n">
        <v>0</v>
      </c>
      <c r="S6" s="8" t="n">
        <v>0</v>
      </c>
      <c r="T6" s="8" t="n">
        <v>11302</v>
      </c>
      <c r="U6" s="8" t="n">
        <v>0</v>
      </c>
      <c r="V6" s="8" t="n">
        <v>0</v>
      </c>
      <c r="W6" s="8" t="n">
        <v>1</v>
      </c>
      <c r="X6" s="8" t="n">
        <v>11301</v>
      </c>
      <c r="Y6" s="8" t="n">
        <v>0</v>
      </c>
      <c r="Z6" s="8" t="n">
        <v>11302</v>
      </c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8" t="n">
        <v>1</v>
      </c>
      <c r="AS6" s="8" t="n">
        <v>1</v>
      </c>
      <c r="AT6" s="8" t="n">
        <v>1920</v>
      </c>
      <c r="AU6" s="8" t="n">
        <v>0</v>
      </c>
      <c r="AV6" s="8" t="n">
        <v>1418.6</v>
      </c>
      <c r="AW6" s="8" t="n">
        <v>1418.6</v>
      </c>
      <c r="AX6" s="21" t="s">
        <v>156</v>
      </c>
      <c r="AY6" s="6"/>
      <c r="AZ6" s="6"/>
      <c r="BA6" s="6"/>
      <c r="BB6" s="8" t="n">
        <v>0.14</v>
      </c>
      <c r="BC6" s="8" t="n">
        <v>0</v>
      </c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</row>
    <row r="7" customFormat="false" ht="65.25" hidden="false" customHeight="false" outlineLevel="0" collapsed="false">
      <c r="A7" s="6" t="s">
        <v>278</v>
      </c>
      <c r="B7" s="6" t="s">
        <v>279</v>
      </c>
      <c r="C7" s="6" t="s">
        <v>288</v>
      </c>
      <c r="D7" s="6" t="n">
        <v>3</v>
      </c>
      <c r="E7" s="8" t="n">
        <v>0</v>
      </c>
      <c r="F7" s="6" t="s">
        <v>429</v>
      </c>
      <c r="G7" s="6" t="s">
        <v>287</v>
      </c>
      <c r="H7" s="6" t="s">
        <v>150</v>
      </c>
      <c r="I7" s="6" t="s">
        <v>151</v>
      </c>
      <c r="J7" s="6" t="s">
        <v>153</v>
      </c>
      <c r="K7" s="6" t="s">
        <v>154</v>
      </c>
      <c r="L7" s="8" t="n">
        <v>0</v>
      </c>
      <c r="M7" s="6" t="s">
        <v>155</v>
      </c>
      <c r="N7" s="8" t="n">
        <v>0</v>
      </c>
      <c r="O7" s="6"/>
      <c r="P7" s="6"/>
      <c r="Q7" s="8" t="n">
        <v>0.3</v>
      </c>
      <c r="R7" s="8" t="n">
        <v>0</v>
      </c>
      <c r="S7" s="8" t="n">
        <v>0</v>
      </c>
      <c r="T7" s="8" t="n">
        <v>11857</v>
      </c>
      <c r="U7" s="8" t="n">
        <v>0</v>
      </c>
      <c r="V7" s="8" t="n">
        <v>0</v>
      </c>
      <c r="W7" s="8" t="n">
        <v>0</v>
      </c>
      <c r="X7" s="8" t="n">
        <v>11857</v>
      </c>
      <c r="Y7" s="8" t="n">
        <v>0</v>
      </c>
      <c r="Z7" s="8" t="n">
        <v>11857</v>
      </c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8" t="n">
        <v>1</v>
      </c>
      <c r="AS7" s="8" t="n">
        <v>1</v>
      </c>
      <c r="AT7" s="8" t="n">
        <v>1124</v>
      </c>
      <c r="AU7" s="8" t="n">
        <v>0</v>
      </c>
      <c r="AV7" s="8" t="n">
        <v>859.99</v>
      </c>
      <c r="AW7" s="8" t="n">
        <v>859.99</v>
      </c>
      <c r="AX7" s="21" t="s">
        <v>156</v>
      </c>
      <c r="AY7" s="6"/>
      <c r="AZ7" s="6"/>
      <c r="BA7" s="6"/>
      <c r="BB7" s="8" t="n">
        <v>0.14</v>
      </c>
      <c r="BC7" s="8" t="n">
        <v>0</v>
      </c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</row>
    <row r="8" customFormat="false" ht="65.25" hidden="false" customHeight="false" outlineLevel="0" collapsed="false">
      <c r="A8" s="6" t="s">
        <v>278</v>
      </c>
      <c r="B8" s="6" t="s">
        <v>279</v>
      </c>
      <c r="C8" s="6" t="s">
        <v>288</v>
      </c>
      <c r="D8" s="6" t="n">
        <v>3</v>
      </c>
      <c r="E8" s="8" t="n">
        <v>0</v>
      </c>
      <c r="F8" s="6" t="s">
        <v>430</v>
      </c>
      <c r="G8" s="6" t="s">
        <v>287</v>
      </c>
      <c r="H8" s="6" t="s">
        <v>150</v>
      </c>
      <c r="I8" s="6" t="s">
        <v>151</v>
      </c>
      <c r="J8" s="6" t="s">
        <v>180</v>
      </c>
      <c r="K8" s="6" t="s">
        <v>154</v>
      </c>
      <c r="L8" s="8" t="n">
        <v>0</v>
      </c>
      <c r="M8" s="6" t="s">
        <v>155</v>
      </c>
      <c r="N8" s="8" t="n">
        <v>0</v>
      </c>
      <c r="O8" s="6"/>
      <c r="P8" s="6"/>
      <c r="Q8" s="8" t="n">
        <v>0.3</v>
      </c>
      <c r="R8" s="8" t="n">
        <v>0</v>
      </c>
      <c r="S8" s="8" t="n">
        <v>0</v>
      </c>
      <c r="T8" s="8" t="n">
        <v>11857</v>
      </c>
      <c r="U8" s="8" t="n">
        <v>0</v>
      </c>
      <c r="V8" s="8" t="n">
        <v>0</v>
      </c>
      <c r="W8" s="8" t="n">
        <v>0</v>
      </c>
      <c r="X8" s="8" t="n">
        <v>11857</v>
      </c>
      <c r="Y8" s="8" t="n">
        <v>0</v>
      </c>
      <c r="Z8" s="8" t="n">
        <v>11857</v>
      </c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8" t="n">
        <v>1</v>
      </c>
      <c r="AS8" s="8" t="n">
        <v>1</v>
      </c>
      <c r="AT8" s="8" t="n">
        <v>1561</v>
      </c>
      <c r="AU8" s="8" t="n">
        <v>0</v>
      </c>
      <c r="AV8" s="8" t="n">
        <v>1231</v>
      </c>
      <c r="AW8" s="8" t="n">
        <v>1231</v>
      </c>
      <c r="AX8" s="21" t="s">
        <v>156</v>
      </c>
      <c r="AY8" s="6"/>
      <c r="AZ8" s="6"/>
      <c r="BA8" s="6"/>
      <c r="BB8" s="8" t="n">
        <v>0.14</v>
      </c>
      <c r="BC8" s="8" t="n">
        <v>0</v>
      </c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</row>
    <row r="9" customFormat="false" ht="65.25" hidden="false" customHeight="false" outlineLevel="0" collapsed="false">
      <c r="A9" s="6" t="s">
        <v>356</v>
      </c>
      <c r="B9" s="6" t="s">
        <v>279</v>
      </c>
      <c r="C9" s="6" t="s">
        <v>288</v>
      </c>
      <c r="D9" s="6" t="n">
        <v>3</v>
      </c>
      <c r="E9" s="8" t="n">
        <v>0</v>
      </c>
      <c r="F9" s="6" t="s">
        <v>429</v>
      </c>
      <c r="G9" s="6" t="s">
        <v>360</v>
      </c>
      <c r="H9" s="6" t="s">
        <v>150</v>
      </c>
      <c r="I9" s="6" t="s">
        <v>151</v>
      </c>
      <c r="J9" s="6" t="s">
        <v>153</v>
      </c>
      <c r="K9" s="6" t="s">
        <v>154</v>
      </c>
      <c r="L9" s="8" t="n">
        <v>0</v>
      </c>
      <c r="M9" s="6" t="s">
        <v>155</v>
      </c>
      <c r="N9" s="8" t="n">
        <v>0</v>
      </c>
      <c r="O9" s="6"/>
      <c r="P9" s="6"/>
      <c r="Q9" s="8" t="n">
        <v>0.29</v>
      </c>
      <c r="R9" s="8" t="n">
        <v>0</v>
      </c>
      <c r="S9" s="8" t="n">
        <v>0</v>
      </c>
      <c r="T9" s="8" t="n">
        <v>12281</v>
      </c>
      <c r="U9" s="8" t="n">
        <v>0</v>
      </c>
      <c r="V9" s="8" t="n">
        <v>0</v>
      </c>
      <c r="W9" s="8" t="n">
        <v>0</v>
      </c>
      <c r="X9" s="8" t="n">
        <v>12281</v>
      </c>
      <c r="Y9" s="8" t="n">
        <v>0</v>
      </c>
      <c r="Z9" s="8" t="n">
        <v>12281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8" t="n">
        <v>1</v>
      </c>
      <c r="AS9" s="8" t="n">
        <v>1</v>
      </c>
      <c r="AT9" s="8" t="n">
        <v>1180</v>
      </c>
      <c r="AU9" s="8" t="n">
        <v>0</v>
      </c>
      <c r="AV9" s="8" t="n">
        <v>848.65</v>
      </c>
      <c r="AW9" s="8" t="n">
        <v>848.65</v>
      </c>
      <c r="AX9" s="21" t="s">
        <v>156</v>
      </c>
      <c r="AY9" s="6"/>
      <c r="AZ9" s="6"/>
      <c r="BA9" s="6"/>
      <c r="BB9" s="8" t="n">
        <v>0.13</v>
      </c>
      <c r="BC9" s="8" t="n">
        <v>0</v>
      </c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</row>
    <row r="10" customFormat="false" ht="65.25" hidden="false" customHeight="false" outlineLevel="0" collapsed="false">
      <c r="A10" s="6" t="s">
        <v>356</v>
      </c>
      <c r="B10" s="6" t="s">
        <v>279</v>
      </c>
      <c r="C10" s="6" t="s">
        <v>288</v>
      </c>
      <c r="D10" s="6" t="n">
        <v>3</v>
      </c>
      <c r="E10" s="8" t="n">
        <v>0</v>
      </c>
      <c r="F10" s="6" t="s">
        <v>430</v>
      </c>
      <c r="G10" s="6" t="s">
        <v>360</v>
      </c>
      <c r="H10" s="6" t="s">
        <v>150</v>
      </c>
      <c r="I10" s="6" t="s">
        <v>151</v>
      </c>
      <c r="J10" s="6" t="s">
        <v>180</v>
      </c>
      <c r="K10" s="6" t="s">
        <v>154</v>
      </c>
      <c r="L10" s="8" t="n">
        <v>0</v>
      </c>
      <c r="M10" s="6" t="s">
        <v>155</v>
      </c>
      <c r="N10" s="8" t="n">
        <v>0</v>
      </c>
      <c r="O10" s="6"/>
      <c r="P10" s="6"/>
      <c r="Q10" s="8" t="n">
        <v>0.29</v>
      </c>
      <c r="R10" s="8" t="n">
        <v>0</v>
      </c>
      <c r="S10" s="8" t="n">
        <v>0</v>
      </c>
      <c r="T10" s="8" t="n">
        <v>12281</v>
      </c>
      <c r="U10" s="8" t="n">
        <v>0</v>
      </c>
      <c r="V10" s="8" t="n">
        <v>0</v>
      </c>
      <c r="W10" s="8" t="n">
        <v>0</v>
      </c>
      <c r="X10" s="8" t="n">
        <v>12281</v>
      </c>
      <c r="Y10" s="8" t="n">
        <v>0</v>
      </c>
      <c r="Z10" s="8" t="n">
        <v>12281</v>
      </c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8" t="n">
        <v>1</v>
      </c>
      <c r="AS10" s="8" t="n">
        <v>1</v>
      </c>
      <c r="AT10" s="8" t="n">
        <v>1728</v>
      </c>
      <c r="AU10" s="8" t="n">
        <v>0</v>
      </c>
      <c r="AV10" s="8" t="n">
        <v>1291.6</v>
      </c>
      <c r="AW10" s="8" t="n">
        <v>1291.6</v>
      </c>
      <c r="AX10" s="21" t="s">
        <v>156</v>
      </c>
      <c r="AY10" s="6"/>
      <c r="AZ10" s="6"/>
      <c r="BA10" s="6"/>
      <c r="BB10" s="8" t="n">
        <v>0.13</v>
      </c>
      <c r="BC10" s="8" t="n">
        <v>0</v>
      </c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</row>
    <row r="11" customFormat="false" ht="65.25" hidden="false" customHeight="false" outlineLevel="0" collapsed="false">
      <c r="A11" s="6" t="s">
        <v>431</v>
      </c>
      <c r="B11" s="6" t="s">
        <v>436</v>
      </c>
      <c r="C11" s="6" t="s">
        <v>437</v>
      </c>
      <c r="D11" s="6" t="n">
        <v>1</v>
      </c>
      <c r="E11" s="8" t="n">
        <v>0</v>
      </c>
      <c r="F11" s="6" t="s">
        <v>429</v>
      </c>
      <c r="G11" s="6" t="s">
        <v>354</v>
      </c>
      <c r="H11" s="6" t="s">
        <v>150</v>
      </c>
      <c r="I11" s="6" t="s">
        <v>151</v>
      </c>
      <c r="J11" s="6" t="s">
        <v>153</v>
      </c>
      <c r="K11" s="6" t="s">
        <v>154</v>
      </c>
      <c r="L11" s="8" t="n">
        <v>0</v>
      </c>
      <c r="M11" s="6" t="s">
        <v>155</v>
      </c>
      <c r="N11" s="8" t="n">
        <v>0</v>
      </c>
      <c r="O11" s="6"/>
      <c r="P11" s="6"/>
      <c r="Q11" s="8" t="n">
        <v>0.27</v>
      </c>
      <c r="R11" s="8" t="n">
        <v>0</v>
      </c>
      <c r="S11" s="8" t="n">
        <v>0</v>
      </c>
      <c r="T11" s="8" t="n">
        <v>13055</v>
      </c>
      <c r="U11" s="8" t="n">
        <v>0</v>
      </c>
      <c r="V11" s="8" t="n">
        <v>0</v>
      </c>
      <c r="W11" s="8" t="n">
        <v>0</v>
      </c>
      <c r="X11" s="8" t="n">
        <v>13055</v>
      </c>
      <c r="Y11" s="8" t="n">
        <v>0</v>
      </c>
      <c r="Z11" s="8" t="n">
        <v>13055</v>
      </c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8" t="n">
        <v>1</v>
      </c>
      <c r="AS11" s="8" t="n">
        <v>1</v>
      </c>
      <c r="AT11" s="8" t="n">
        <v>1538</v>
      </c>
      <c r="AU11" s="8" t="n">
        <v>0</v>
      </c>
      <c r="AV11" s="8" t="n">
        <v>923.66</v>
      </c>
      <c r="AW11" s="8" t="n">
        <v>923.66</v>
      </c>
      <c r="AX11" s="21" t="s">
        <v>156</v>
      </c>
      <c r="AY11" s="6"/>
      <c r="AZ11" s="6"/>
      <c r="BA11" s="6"/>
      <c r="BB11" s="8" t="n">
        <v>0.12</v>
      </c>
      <c r="BC11" s="8" t="n">
        <v>0</v>
      </c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</row>
    <row r="12" customFormat="false" ht="65.25" hidden="false" customHeight="false" outlineLevel="0" collapsed="false">
      <c r="A12" s="6" t="s">
        <v>431</v>
      </c>
      <c r="B12" s="6" t="s">
        <v>436</v>
      </c>
      <c r="C12" s="6" t="s">
        <v>437</v>
      </c>
      <c r="D12" s="6" t="n">
        <v>1</v>
      </c>
      <c r="E12" s="8" t="n">
        <v>0</v>
      </c>
      <c r="F12" s="6" t="s">
        <v>430</v>
      </c>
      <c r="G12" s="6" t="s">
        <v>354</v>
      </c>
      <c r="H12" s="6" t="s">
        <v>150</v>
      </c>
      <c r="I12" s="6" t="s">
        <v>151</v>
      </c>
      <c r="J12" s="6" t="s">
        <v>180</v>
      </c>
      <c r="K12" s="6" t="s">
        <v>154</v>
      </c>
      <c r="L12" s="8" t="n">
        <v>0</v>
      </c>
      <c r="M12" s="6" t="s">
        <v>155</v>
      </c>
      <c r="N12" s="8" t="n">
        <v>0</v>
      </c>
      <c r="O12" s="6"/>
      <c r="P12" s="6"/>
      <c r="Q12" s="8" t="n">
        <v>0.27</v>
      </c>
      <c r="R12" s="8" t="n">
        <v>0</v>
      </c>
      <c r="S12" s="8" t="n">
        <v>0</v>
      </c>
      <c r="T12" s="8" t="n">
        <v>13055</v>
      </c>
      <c r="U12" s="8" t="n">
        <v>0</v>
      </c>
      <c r="V12" s="8" t="n">
        <v>0</v>
      </c>
      <c r="W12" s="8" t="n">
        <v>0</v>
      </c>
      <c r="X12" s="8" t="n">
        <v>13055</v>
      </c>
      <c r="Y12" s="8" t="n">
        <v>0</v>
      </c>
      <c r="Z12" s="8" t="n">
        <v>13055</v>
      </c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8" t="n">
        <v>1</v>
      </c>
      <c r="AS12" s="8" t="n">
        <v>1</v>
      </c>
      <c r="AT12" s="8" t="n">
        <v>1719</v>
      </c>
      <c r="AU12" s="8" t="n">
        <v>0</v>
      </c>
      <c r="AV12" s="8" t="n">
        <v>1333.1</v>
      </c>
      <c r="AW12" s="8" t="n">
        <v>1333.1</v>
      </c>
      <c r="AX12" s="21" t="s">
        <v>156</v>
      </c>
      <c r="AY12" s="6"/>
      <c r="AZ12" s="6"/>
      <c r="BA12" s="6"/>
      <c r="BB12" s="8" t="n">
        <v>0.12</v>
      </c>
      <c r="BC12" s="8" t="n">
        <v>0</v>
      </c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</row>
    <row r="13" customFormat="false" ht="65.25" hidden="false" customHeight="false" outlineLevel="0" collapsed="false">
      <c r="A13" s="6" t="s">
        <v>312</v>
      </c>
      <c r="B13" s="6" t="s">
        <v>313</v>
      </c>
      <c r="C13" s="6" t="s">
        <v>321</v>
      </c>
      <c r="D13" s="6" t="n">
        <v>3</v>
      </c>
      <c r="E13" s="8" t="n">
        <v>0</v>
      </c>
      <c r="F13" s="6" t="s">
        <v>429</v>
      </c>
      <c r="G13" s="6" t="s">
        <v>320</v>
      </c>
      <c r="H13" s="6" t="s">
        <v>150</v>
      </c>
      <c r="I13" s="6" t="s">
        <v>151</v>
      </c>
      <c r="J13" s="6" t="s">
        <v>153</v>
      </c>
      <c r="K13" s="6" t="s">
        <v>154</v>
      </c>
      <c r="L13" s="8" t="n">
        <v>0</v>
      </c>
      <c r="M13" s="6" t="s">
        <v>155</v>
      </c>
      <c r="N13" s="8" t="n">
        <v>0</v>
      </c>
      <c r="O13" s="6"/>
      <c r="P13" s="6"/>
      <c r="Q13" s="8" t="n">
        <v>0.27</v>
      </c>
      <c r="R13" s="8" t="n">
        <v>0</v>
      </c>
      <c r="S13" s="8" t="n">
        <v>0</v>
      </c>
      <c r="T13" s="8" t="n">
        <v>13057</v>
      </c>
      <c r="U13" s="8" t="n">
        <v>0</v>
      </c>
      <c r="V13" s="8" t="n">
        <v>0</v>
      </c>
      <c r="W13" s="8" t="n">
        <v>0</v>
      </c>
      <c r="X13" s="8" t="n">
        <v>13057</v>
      </c>
      <c r="Y13" s="8" t="n">
        <v>0</v>
      </c>
      <c r="Z13" s="8" t="n">
        <v>13057</v>
      </c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8" t="n">
        <v>1</v>
      </c>
      <c r="AS13" s="8" t="n">
        <v>1</v>
      </c>
      <c r="AT13" s="8" t="n">
        <v>1065</v>
      </c>
      <c r="AU13" s="8" t="n">
        <v>0</v>
      </c>
      <c r="AV13" s="8" t="n">
        <v>850.6</v>
      </c>
      <c r="AW13" s="8" t="n">
        <v>850.6</v>
      </c>
      <c r="AX13" s="21" t="s">
        <v>156</v>
      </c>
      <c r="AY13" s="6"/>
      <c r="AZ13" s="6"/>
      <c r="BA13" s="6"/>
      <c r="BB13" s="8" t="n">
        <v>0.12</v>
      </c>
      <c r="BC13" s="8" t="n">
        <v>0</v>
      </c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</row>
    <row r="14" customFormat="false" ht="65.25" hidden="false" customHeight="false" outlineLevel="0" collapsed="false">
      <c r="A14" s="6" t="s">
        <v>312</v>
      </c>
      <c r="B14" s="6" t="s">
        <v>313</v>
      </c>
      <c r="C14" s="6" t="s">
        <v>321</v>
      </c>
      <c r="D14" s="6" t="n">
        <v>3</v>
      </c>
      <c r="E14" s="8" t="n">
        <v>0</v>
      </c>
      <c r="F14" s="6" t="s">
        <v>430</v>
      </c>
      <c r="G14" s="6" t="s">
        <v>320</v>
      </c>
      <c r="H14" s="6" t="s">
        <v>150</v>
      </c>
      <c r="I14" s="6" t="s">
        <v>151</v>
      </c>
      <c r="J14" s="6" t="s">
        <v>180</v>
      </c>
      <c r="K14" s="6" t="s">
        <v>154</v>
      </c>
      <c r="L14" s="8" t="n">
        <v>0</v>
      </c>
      <c r="M14" s="6" t="s">
        <v>155</v>
      </c>
      <c r="N14" s="8" t="n">
        <v>0</v>
      </c>
      <c r="O14" s="6"/>
      <c r="P14" s="6"/>
      <c r="Q14" s="8" t="n">
        <v>0.27</v>
      </c>
      <c r="R14" s="8" t="n">
        <v>0</v>
      </c>
      <c r="S14" s="8" t="n">
        <v>0</v>
      </c>
      <c r="T14" s="8" t="n">
        <v>13057</v>
      </c>
      <c r="U14" s="8" t="n">
        <v>0</v>
      </c>
      <c r="V14" s="8" t="n">
        <v>0</v>
      </c>
      <c r="W14" s="8" t="n">
        <v>0</v>
      </c>
      <c r="X14" s="8" t="n">
        <v>13057</v>
      </c>
      <c r="Y14" s="8" t="n">
        <v>0</v>
      </c>
      <c r="Z14" s="8" t="n">
        <v>13057</v>
      </c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8" t="n">
        <v>1</v>
      </c>
      <c r="AS14" s="8" t="n">
        <v>1</v>
      </c>
      <c r="AT14" s="8" t="n">
        <v>1516</v>
      </c>
      <c r="AU14" s="8" t="n">
        <v>0</v>
      </c>
      <c r="AV14" s="8" t="n">
        <v>1229.4</v>
      </c>
      <c r="AW14" s="8" t="n">
        <v>1229.4</v>
      </c>
      <c r="AX14" s="21" t="s">
        <v>156</v>
      </c>
      <c r="AY14" s="6"/>
      <c r="AZ14" s="6"/>
      <c r="BA14" s="6"/>
      <c r="BB14" s="8" t="n">
        <v>0.12</v>
      </c>
      <c r="BC14" s="8" t="n">
        <v>0</v>
      </c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</row>
    <row r="15" customFormat="false" ht="65.25" hidden="false" customHeight="false" outlineLevel="0" collapsed="false">
      <c r="A15" s="6" t="s">
        <v>278</v>
      </c>
      <c r="B15" s="6" t="s">
        <v>292</v>
      </c>
      <c r="C15" s="6" t="s">
        <v>293</v>
      </c>
      <c r="D15" s="6" t="n">
        <v>1</v>
      </c>
      <c r="E15" s="8" t="n">
        <v>0</v>
      </c>
      <c r="F15" s="6" t="s">
        <v>429</v>
      </c>
      <c r="G15" s="6" t="s">
        <v>291</v>
      </c>
      <c r="H15" s="6" t="s">
        <v>150</v>
      </c>
      <c r="I15" s="6" t="s">
        <v>151</v>
      </c>
      <c r="J15" s="6" t="s">
        <v>153</v>
      </c>
      <c r="K15" s="6" t="s">
        <v>154</v>
      </c>
      <c r="L15" s="8" t="n">
        <v>0</v>
      </c>
      <c r="M15" s="6" t="s">
        <v>155</v>
      </c>
      <c r="N15" s="8" t="n">
        <v>0</v>
      </c>
      <c r="O15" s="6"/>
      <c r="P15" s="6"/>
      <c r="Q15" s="8" t="n">
        <v>0.26</v>
      </c>
      <c r="R15" s="8" t="n">
        <v>0</v>
      </c>
      <c r="S15" s="8" t="n">
        <v>0</v>
      </c>
      <c r="T15" s="8" t="n">
        <v>13357</v>
      </c>
      <c r="U15" s="8" t="n">
        <v>0</v>
      </c>
      <c r="V15" s="8" t="n">
        <v>1</v>
      </c>
      <c r="W15" s="8" t="n">
        <v>0</v>
      </c>
      <c r="X15" s="8" t="n">
        <v>13356</v>
      </c>
      <c r="Y15" s="8" t="n">
        <v>0</v>
      </c>
      <c r="Z15" s="8" t="n">
        <v>13357</v>
      </c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8" t="n">
        <v>1</v>
      </c>
      <c r="AS15" s="8" t="n">
        <v>1</v>
      </c>
      <c r="AT15" s="8" t="n">
        <v>1103</v>
      </c>
      <c r="AU15" s="8" t="n">
        <v>0</v>
      </c>
      <c r="AV15" s="8" t="n">
        <v>861.6</v>
      </c>
      <c r="AW15" s="8" t="n">
        <v>861.6</v>
      </c>
      <c r="AX15" s="21" t="s">
        <v>156</v>
      </c>
      <c r="AY15" s="6"/>
      <c r="AZ15" s="6"/>
      <c r="BA15" s="6"/>
      <c r="BB15" s="8" t="n">
        <v>0.12</v>
      </c>
      <c r="BC15" s="8" t="n">
        <v>0</v>
      </c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</row>
    <row r="16" customFormat="false" ht="65.25" hidden="false" customHeight="false" outlineLevel="0" collapsed="false">
      <c r="A16" s="6" t="s">
        <v>312</v>
      </c>
      <c r="B16" s="6" t="s">
        <v>327</v>
      </c>
      <c r="C16" s="6" t="s">
        <v>331</v>
      </c>
      <c r="D16" s="6" t="n">
        <v>2</v>
      </c>
      <c r="E16" s="8" t="n">
        <v>0</v>
      </c>
      <c r="F16" s="6" t="s">
        <v>429</v>
      </c>
      <c r="G16" s="6" t="s">
        <v>330</v>
      </c>
      <c r="H16" s="6" t="s">
        <v>150</v>
      </c>
      <c r="I16" s="6" t="s">
        <v>151</v>
      </c>
      <c r="J16" s="6" t="s">
        <v>153</v>
      </c>
      <c r="K16" s="6" t="s">
        <v>154</v>
      </c>
      <c r="L16" s="8" t="n">
        <v>0</v>
      </c>
      <c r="M16" s="6" t="s">
        <v>155</v>
      </c>
      <c r="N16" s="8" t="n">
        <v>0</v>
      </c>
      <c r="O16" s="6"/>
      <c r="P16" s="6"/>
      <c r="Q16" s="8" t="n">
        <v>0.26</v>
      </c>
      <c r="R16" s="8" t="n">
        <v>0</v>
      </c>
      <c r="S16" s="8" t="n">
        <v>0</v>
      </c>
      <c r="T16" s="8" t="n">
        <v>13406</v>
      </c>
      <c r="U16" s="8" t="n">
        <v>0</v>
      </c>
      <c r="V16" s="8" t="n">
        <v>0</v>
      </c>
      <c r="W16" s="8" t="n">
        <v>0</v>
      </c>
      <c r="X16" s="8" t="n">
        <v>13406</v>
      </c>
      <c r="Y16" s="8" t="n">
        <v>0</v>
      </c>
      <c r="Z16" s="8" t="n">
        <v>13406</v>
      </c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8" t="n">
        <v>1</v>
      </c>
      <c r="AS16" s="8" t="n">
        <v>1</v>
      </c>
      <c r="AT16" s="8" t="n">
        <v>1083</v>
      </c>
      <c r="AU16" s="8" t="n">
        <v>0</v>
      </c>
      <c r="AV16" s="8" t="n">
        <v>860.67</v>
      </c>
      <c r="AW16" s="8" t="n">
        <v>860.67</v>
      </c>
      <c r="AX16" s="21" t="s">
        <v>156</v>
      </c>
      <c r="AY16" s="6"/>
      <c r="AZ16" s="6"/>
      <c r="BA16" s="6"/>
      <c r="BB16" s="8" t="n">
        <v>0.12</v>
      </c>
      <c r="BC16" s="8" t="n">
        <v>0</v>
      </c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</row>
    <row r="17" customFormat="false" ht="65.25" hidden="false" customHeight="false" outlineLevel="0" collapsed="false">
      <c r="A17" s="6" t="s">
        <v>312</v>
      </c>
      <c r="B17" s="6" t="s">
        <v>327</v>
      </c>
      <c r="C17" s="6" t="s">
        <v>331</v>
      </c>
      <c r="D17" s="6" t="n">
        <v>2</v>
      </c>
      <c r="E17" s="8" t="n">
        <v>0</v>
      </c>
      <c r="F17" s="6" t="s">
        <v>430</v>
      </c>
      <c r="G17" s="6" t="s">
        <v>330</v>
      </c>
      <c r="H17" s="6" t="s">
        <v>150</v>
      </c>
      <c r="I17" s="6" t="s">
        <v>151</v>
      </c>
      <c r="J17" s="6" t="s">
        <v>180</v>
      </c>
      <c r="K17" s="6" t="s">
        <v>154</v>
      </c>
      <c r="L17" s="8" t="n">
        <v>0</v>
      </c>
      <c r="M17" s="6" t="s">
        <v>155</v>
      </c>
      <c r="N17" s="8" t="n">
        <v>0</v>
      </c>
      <c r="O17" s="6"/>
      <c r="P17" s="6"/>
      <c r="Q17" s="8" t="n">
        <v>0.26</v>
      </c>
      <c r="R17" s="8" t="n">
        <v>0</v>
      </c>
      <c r="S17" s="8" t="n">
        <v>0</v>
      </c>
      <c r="T17" s="8" t="n">
        <v>13406</v>
      </c>
      <c r="U17" s="8" t="n">
        <v>0</v>
      </c>
      <c r="V17" s="8" t="n">
        <v>0</v>
      </c>
      <c r="W17" s="8" t="n">
        <v>0</v>
      </c>
      <c r="X17" s="8" t="n">
        <v>13406</v>
      </c>
      <c r="Y17" s="8" t="n">
        <v>0</v>
      </c>
      <c r="Z17" s="8" t="n">
        <v>13406</v>
      </c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8" t="n">
        <v>1</v>
      </c>
      <c r="AS17" s="8" t="n">
        <v>1</v>
      </c>
      <c r="AT17" s="8" t="n">
        <v>1654</v>
      </c>
      <c r="AU17" s="8" t="n">
        <v>0</v>
      </c>
      <c r="AV17" s="8" t="n">
        <v>1251.6</v>
      </c>
      <c r="AW17" s="8" t="n">
        <v>1251.6</v>
      </c>
      <c r="AX17" s="21" t="s">
        <v>156</v>
      </c>
      <c r="AY17" s="6"/>
      <c r="AZ17" s="6"/>
      <c r="BA17" s="6"/>
      <c r="BB17" s="8" t="n">
        <v>0.12</v>
      </c>
      <c r="BC17" s="8" t="n">
        <v>0</v>
      </c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</row>
    <row r="18" customFormat="false" ht="65.25" hidden="false" customHeight="false" outlineLevel="0" collapsed="false">
      <c r="A18" s="6" t="s">
        <v>342</v>
      </c>
      <c r="B18" s="6" t="n">
        <v>0</v>
      </c>
      <c r="C18" s="6" t="n">
        <v>0</v>
      </c>
      <c r="D18" s="6"/>
      <c r="E18" s="8" t="n">
        <v>0</v>
      </c>
      <c r="F18" s="6" t="s">
        <v>429</v>
      </c>
      <c r="G18" s="6" t="s">
        <v>438</v>
      </c>
      <c r="H18" s="6" t="s">
        <v>150</v>
      </c>
      <c r="I18" s="6" t="s">
        <v>151</v>
      </c>
      <c r="J18" s="6" t="s">
        <v>153</v>
      </c>
      <c r="K18" s="6" t="s">
        <v>154</v>
      </c>
      <c r="L18" s="8" t="n">
        <v>0</v>
      </c>
      <c r="M18" s="6" t="s">
        <v>155</v>
      </c>
      <c r="N18" s="8" t="n">
        <v>0</v>
      </c>
      <c r="O18" s="6"/>
      <c r="P18" s="6"/>
      <c r="Q18" s="8" t="n">
        <v>0.26</v>
      </c>
      <c r="R18" s="8" t="n">
        <v>0</v>
      </c>
      <c r="S18" s="8" t="n">
        <v>0</v>
      </c>
      <c r="T18" s="8" t="n">
        <v>13667</v>
      </c>
      <c r="U18" s="8" t="n">
        <v>0</v>
      </c>
      <c r="V18" s="8" t="n">
        <v>0</v>
      </c>
      <c r="W18" s="8" t="n">
        <v>0</v>
      </c>
      <c r="X18" s="8" t="n">
        <v>13667</v>
      </c>
      <c r="Y18" s="8" t="n">
        <v>0</v>
      </c>
      <c r="Z18" s="8" t="n">
        <v>13667</v>
      </c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8" t="n">
        <v>1</v>
      </c>
      <c r="AS18" s="8" t="n">
        <v>1</v>
      </c>
      <c r="AT18" s="8" t="n">
        <v>1534</v>
      </c>
      <c r="AU18" s="8" t="n">
        <v>0</v>
      </c>
      <c r="AV18" s="8" t="n">
        <v>932.97</v>
      </c>
      <c r="AW18" s="8" t="n">
        <v>932.97</v>
      </c>
      <c r="AX18" s="21" t="s">
        <v>156</v>
      </c>
      <c r="AY18" s="6"/>
      <c r="AZ18" s="6"/>
      <c r="BA18" s="6"/>
      <c r="BB18" s="8" t="n">
        <v>0.12</v>
      </c>
      <c r="BC18" s="8" t="n">
        <v>0</v>
      </c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</row>
    <row r="19" customFormat="false" ht="65.25" hidden="false" customHeight="false" outlineLevel="0" collapsed="false">
      <c r="A19" s="6" t="s">
        <v>342</v>
      </c>
      <c r="B19" s="6" t="n">
        <v>0</v>
      </c>
      <c r="C19" s="6" t="n">
        <v>0</v>
      </c>
      <c r="D19" s="6"/>
      <c r="E19" s="8" t="n">
        <v>0</v>
      </c>
      <c r="F19" s="6" t="s">
        <v>430</v>
      </c>
      <c r="G19" s="6" t="s">
        <v>438</v>
      </c>
      <c r="H19" s="6" t="s">
        <v>150</v>
      </c>
      <c r="I19" s="6" t="s">
        <v>151</v>
      </c>
      <c r="J19" s="6" t="s">
        <v>180</v>
      </c>
      <c r="K19" s="6" t="s">
        <v>154</v>
      </c>
      <c r="L19" s="8" t="n">
        <v>0</v>
      </c>
      <c r="M19" s="6" t="s">
        <v>155</v>
      </c>
      <c r="N19" s="8" t="n">
        <v>0</v>
      </c>
      <c r="O19" s="6"/>
      <c r="P19" s="6"/>
      <c r="Q19" s="8" t="n">
        <v>0.26</v>
      </c>
      <c r="R19" s="8" t="n">
        <v>0</v>
      </c>
      <c r="S19" s="8" t="n">
        <v>0</v>
      </c>
      <c r="T19" s="8" t="n">
        <v>13667</v>
      </c>
      <c r="U19" s="8" t="n">
        <v>0</v>
      </c>
      <c r="V19" s="8" t="n">
        <v>0</v>
      </c>
      <c r="W19" s="8" t="n">
        <v>0</v>
      </c>
      <c r="X19" s="8" t="n">
        <v>13667</v>
      </c>
      <c r="Y19" s="8" t="n">
        <v>0</v>
      </c>
      <c r="Z19" s="8" t="n">
        <v>13667</v>
      </c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8" t="n">
        <v>1</v>
      </c>
      <c r="AS19" s="8" t="n">
        <v>1</v>
      </c>
      <c r="AT19" s="8" t="n">
        <v>2194</v>
      </c>
      <c r="AU19" s="8" t="n">
        <v>0</v>
      </c>
      <c r="AV19" s="8" t="n">
        <v>1456.6</v>
      </c>
      <c r="AW19" s="8" t="n">
        <v>1456.6</v>
      </c>
      <c r="AX19" s="21" t="s">
        <v>156</v>
      </c>
      <c r="AY19" s="6"/>
      <c r="AZ19" s="6"/>
      <c r="BA19" s="6"/>
      <c r="BB19" s="8" t="n">
        <v>0.12</v>
      </c>
      <c r="BC19" s="8" t="n">
        <v>0</v>
      </c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</row>
    <row r="20" customFormat="false" ht="65.25" hidden="false" customHeight="false" outlineLevel="0" collapsed="false">
      <c r="A20" s="6" t="s">
        <v>356</v>
      </c>
      <c r="B20" s="6" t="s">
        <v>279</v>
      </c>
      <c r="C20" s="6" t="s">
        <v>280</v>
      </c>
      <c r="D20" s="6" t="n">
        <v>1</v>
      </c>
      <c r="E20" s="8" t="n">
        <v>0</v>
      </c>
      <c r="F20" s="6" t="s">
        <v>430</v>
      </c>
      <c r="G20" s="6" t="s">
        <v>355</v>
      </c>
      <c r="H20" s="6" t="s">
        <v>150</v>
      </c>
      <c r="I20" s="6" t="s">
        <v>151</v>
      </c>
      <c r="J20" s="6" t="s">
        <v>180</v>
      </c>
      <c r="K20" s="6" t="s">
        <v>154</v>
      </c>
      <c r="L20" s="8" t="n">
        <v>0</v>
      </c>
      <c r="M20" s="6" t="s">
        <v>155</v>
      </c>
      <c r="N20" s="8" t="n">
        <v>0</v>
      </c>
      <c r="O20" s="6"/>
      <c r="P20" s="6"/>
      <c r="Q20" s="8" t="n">
        <v>0.26</v>
      </c>
      <c r="R20" s="8" t="n">
        <v>0</v>
      </c>
      <c r="S20" s="8" t="n">
        <v>0</v>
      </c>
      <c r="T20" s="8" t="n">
        <v>13699</v>
      </c>
      <c r="U20" s="8" t="n">
        <v>0</v>
      </c>
      <c r="V20" s="8" t="n">
        <v>0</v>
      </c>
      <c r="W20" s="8" t="n">
        <v>2</v>
      </c>
      <c r="X20" s="8" t="n">
        <v>13697</v>
      </c>
      <c r="Y20" s="8" t="n">
        <v>0</v>
      </c>
      <c r="Z20" s="8" t="n">
        <v>13699</v>
      </c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8" t="n">
        <v>1</v>
      </c>
      <c r="AS20" s="8" t="n">
        <v>1</v>
      </c>
      <c r="AT20" s="8" t="n">
        <v>1711</v>
      </c>
      <c r="AU20" s="8" t="n">
        <v>0</v>
      </c>
      <c r="AV20" s="8" t="n">
        <v>1282.5</v>
      </c>
      <c r="AW20" s="8" t="n">
        <v>1282.5</v>
      </c>
      <c r="AX20" s="21" t="s">
        <v>156</v>
      </c>
      <c r="AY20" s="6"/>
      <c r="AZ20" s="6"/>
      <c r="BA20" s="6"/>
      <c r="BB20" s="8" t="n">
        <v>0.12</v>
      </c>
      <c r="BC20" s="8" t="n">
        <v>0</v>
      </c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</row>
    <row r="21" customFormat="false" ht="65.25" hidden="false" customHeight="false" outlineLevel="0" collapsed="false">
      <c r="A21" s="6" t="s">
        <v>401</v>
      </c>
      <c r="B21" s="6" t="s">
        <v>327</v>
      </c>
      <c r="C21" s="6" t="s">
        <v>334</v>
      </c>
      <c r="D21" s="6" t="n">
        <v>3</v>
      </c>
      <c r="E21" s="8" t="n">
        <v>0</v>
      </c>
      <c r="F21" s="6" t="s">
        <v>430</v>
      </c>
      <c r="G21" s="6" t="s">
        <v>406</v>
      </c>
      <c r="H21" s="6" t="s">
        <v>150</v>
      </c>
      <c r="I21" s="6" t="s">
        <v>151</v>
      </c>
      <c r="J21" s="6" t="s">
        <v>180</v>
      </c>
      <c r="K21" s="6" t="s">
        <v>154</v>
      </c>
      <c r="L21" s="8" t="n">
        <v>0</v>
      </c>
      <c r="M21" s="6" t="s">
        <v>155</v>
      </c>
      <c r="N21" s="8" t="n">
        <v>0</v>
      </c>
      <c r="O21" s="6"/>
      <c r="P21" s="6"/>
      <c r="Q21" s="8" t="n">
        <v>0.26</v>
      </c>
      <c r="R21" s="8" t="n">
        <v>0</v>
      </c>
      <c r="S21" s="8" t="n">
        <v>0</v>
      </c>
      <c r="T21" s="8" t="n">
        <v>13759</v>
      </c>
      <c r="U21" s="8" t="n">
        <v>0</v>
      </c>
      <c r="V21" s="8" t="n">
        <v>0</v>
      </c>
      <c r="W21" s="8" t="n">
        <v>1</v>
      </c>
      <c r="X21" s="8" t="n">
        <v>13758</v>
      </c>
      <c r="Y21" s="8" t="n">
        <v>0</v>
      </c>
      <c r="Z21" s="8" t="n">
        <v>13759</v>
      </c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8" t="n">
        <v>1</v>
      </c>
      <c r="AS21" s="8" t="n">
        <v>1</v>
      </c>
      <c r="AT21" s="8" t="n">
        <v>1722</v>
      </c>
      <c r="AU21" s="8" t="n">
        <v>0</v>
      </c>
      <c r="AV21" s="8" t="n">
        <v>1303.8</v>
      </c>
      <c r="AW21" s="8" t="n">
        <v>1303.8</v>
      </c>
      <c r="AX21" s="21" t="s">
        <v>156</v>
      </c>
      <c r="AY21" s="6"/>
      <c r="AZ21" s="6"/>
      <c r="BA21" s="6"/>
      <c r="BB21" s="8" t="n">
        <v>0.12</v>
      </c>
      <c r="BC21" s="8" t="n">
        <v>0</v>
      </c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</row>
    <row r="22" customFormat="false" ht="65.25" hidden="false" customHeight="false" outlineLevel="0" collapsed="false">
      <c r="A22" s="6" t="s">
        <v>431</v>
      </c>
      <c r="B22" s="6" t="s">
        <v>439</v>
      </c>
      <c r="C22" s="6" t="s">
        <v>440</v>
      </c>
      <c r="D22" s="6" t="n">
        <v>2</v>
      </c>
      <c r="E22" s="8" t="n">
        <v>0</v>
      </c>
      <c r="F22" s="6" t="s">
        <v>429</v>
      </c>
      <c r="G22" s="6" t="s">
        <v>297</v>
      </c>
      <c r="H22" s="6" t="s">
        <v>150</v>
      </c>
      <c r="I22" s="6" t="s">
        <v>151</v>
      </c>
      <c r="J22" s="6" t="s">
        <v>153</v>
      </c>
      <c r="K22" s="6" t="s">
        <v>154</v>
      </c>
      <c r="L22" s="8" t="n">
        <v>0</v>
      </c>
      <c r="M22" s="6" t="s">
        <v>155</v>
      </c>
      <c r="N22" s="8" t="n">
        <v>0</v>
      </c>
      <c r="O22" s="6"/>
      <c r="P22" s="6"/>
      <c r="Q22" s="8" t="n">
        <v>0.26</v>
      </c>
      <c r="R22" s="8" t="n">
        <v>0</v>
      </c>
      <c r="S22" s="8" t="n">
        <v>0</v>
      </c>
      <c r="T22" s="8" t="n">
        <v>13802</v>
      </c>
      <c r="U22" s="8" t="n">
        <v>0</v>
      </c>
      <c r="V22" s="8" t="n">
        <v>0</v>
      </c>
      <c r="W22" s="8" t="n">
        <v>0</v>
      </c>
      <c r="X22" s="8" t="n">
        <v>13802</v>
      </c>
      <c r="Y22" s="8" t="n">
        <v>0</v>
      </c>
      <c r="Z22" s="8" t="n">
        <v>13802</v>
      </c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8" t="n">
        <v>1</v>
      </c>
      <c r="AS22" s="8" t="n">
        <v>1</v>
      </c>
      <c r="AT22" s="8" t="n">
        <v>1168</v>
      </c>
      <c r="AU22" s="8" t="n">
        <v>0</v>
      </c>
      <c r="AV22" s="8" t="n">
        <v>921.42</v>
      </c>
      <c r="AW22" s="8" t="n">
        <v>921.42</v>
      </c>
      <c r="AX22" s="21" t="s">
        <v>156</v>
      </c>
      <c r="AY22" s="6"/>
      <c r="AZ22" s="6"/>
      <c r="BA22" s="6"/>
      <c r="BB22" s="8" t="n">
        <v>0.12</v>
      </c>
      <c r="BC22" s="8" t="n">
        <v>0</v>
      </c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</row>
    <row r="23" customFormat="false" ht="65.25" hidden="false" customHeight="false" outlineLevel="0" collapsed="false">
      <c r="A23" s="6" t="s">
        <v>431</v>
      </c>
      <c r="B23" s="6" t="s">
        <v>439</v>
      </c>
      <c r="C23" s="6" t="s">
        <v>440</v>
      </c>
      <c r="D23" s="6" t="n">
        <v>2</v>
      </c>
      <c r="E23" s="8" t="n">
        <v>0</v>
      </c>
      <c r="F23" s="6" t="s">
        <v>430</v>
      </c>
      <c r="G23" s="6" t="s">
        <v>297</v>
      </c>
      <c r="H23" s="6" t="s">
        <v>150</v>
      </c>
      <c r="I23" s="6" t="s">
        <v>151</v>
      </c>
      <c r="J23" s="6" t="s">
        <v>180</v>
      </c>
      <c r="K23" s="6" t="s">
        <v>154</v>
      </c>
      <c r="L23" s="8" t="n">
        <v>0</v>
      </c>
      <c r="M23" s="6" t="s">
        <v>155</v>
      </c>
      <c r="N23" s="8" t="n">
        <v>0</v>
      </c>
      <c r="O23" s="6"/>
      <c r="P23" s="6"/>
      <c r="Q23" s="8" t="n">
        <v>0.26</v>
      </c>
      <c r="R23" s="8" t="n">
        <v>0</v>
      </c>
      <c r="S23" s="8" t="n">
        <v>0</v>
      </c>
      <c r="T23" s="8" t="n">
        <v>13802</v>
      </c>
      <c r="U23" s="8" t="n">
        <v>0</v>
      </c>
      <c r="V23" s="8" t="n">
        <v>0</v>
      </c>
      <c r="W23" s="8" t="n">
        <v>0</v>
      </c>
      <c r="X23" s="8" t="n">
        <v>13802</v>
      </c>
      <c r="Y23" s="8" t="n">
        <v>0</v>
      </c>
      <c r="Z23" s="8" t="n">
        <v>13802</v>
      </c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8" t="n">
        <v>1</v>
      </c>
      <c r="AS23" s="8" t="n">
        <v>1</v>
      </c>
      <c r="AT23" s="8" t="n">
        <v>1546</v>
      </c>
      <c r="AU23" s="8" t="n">
        <v>0</v>
      </c>
      <c r="AV23" s="8" t="n">
        <v>1283.6</v>
      </c>
      <c r="AW23" s="8" t="n">
        <v>1283.6</v>
      </c>
      <c r="AX23" s="21" t="s">
        <v>156</v>
      </c>
      <c r="AY23" s="6"/>
      <c r="AZ23" s="6"/>
      <c r="BA23" s="6"/>
      <c r="BB23" s="8" t="n">
        <v>0.12</v>
      </c>
      <c r="BC23" s="8" t="n">
        <v>0</v>
      </c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</row>
    <row r="24" customFormat="false" ht="65.25" hidden="false" customHeight="false" outlineLevel="0" collapsed="false">
      <c r="A24" s="6" t="s">
        <v>391</v>
      </c>
      <c r="B24" s="6" t="s">
        <v>279</v>
      </c>
      <c r="C24" s="6" t="s">
        <v>285</v>
      </c>
      <c r="D24" s="6" t="n">
        <v>2</v>
      </c>
      <c r="E24" s="8" t="n">
        <v>0</v>
      </c>
      <c r="F24" s="6" t="s">
        <v>429</v>
      </c>
      <c r="G24" s="6" t="s">
        <v>392</v>
      </c>
      <c r="H24" s="6" t="s">
        <v>150</v>
      </c>
      <c r="I24" s="6" t="s">
        <v>151</v>
      </c>
      <c r="J24" s="6" t="s">
        <v>153</v>
      </c>
      <c r="K24" s="6" t="s">
        <v>154</v>
      </c>
      <c r="L24" s="8" t="n">
        <v>0</v>
      </c>
      <c r="M24" s="6" t="s">
        <v>155</v>
      </c>
      <c r="N24" s="8" t="n">
        <v>0</v>
      </c>
      <c r="O24" s="6"/>
      <c r="P24" s="6"/>
      <c r="Q24" s="8" t="n">
        <v>0.25</v>
      </c>
      <c r="R24" s="8" t="n">
        <v>0</v>
      </c>
      <c r="S24" s="8" t="n">
        <v>0</v>
      </c>
      <c r="T24" s="8" t="n">
        <v>13909</v>
      </c>
      <c r="U24" s="8" t="n">
        <v>0</v>
      </c>
      <c r="V24" s="8" t="n">
        <v>0</v>
      </c>
      <c r="W24" s="8" t="n">
        <v>0</v>
      </c>
      <c r="X24" s="8" t="n">
        <v>13909</v>
      </c>
      <c r="Y24" s="8" t="n">
        <v>0</v>
      </c>
      <c r="Z24" s="8" t="n">
        <v>13909</v>
      </c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8" t="n">
        <v>1</v>
      </c>
      <c r="AS24" s="8" t="n">
        <v>1</v>
      </c>
      <c r="AT24" s="8" t="n">
        <v>1135</v>
      </c>
      <c r="AU24" s="8" t="n">
        <v>0</v>
      </c>
      <c r="AV24" s="8" t="n">
        <v>915.79</v>
      </c>
      <c r="AW24" s="8" t="n">
        <v>915.79</v>
      </c>
      <c r="AX24" s="21" t="s">
        <v>156</v>
      </c>
      <c r="AY24" s="6"/>
      <c r="AZ24" s="6"/>
      <c r="BA24" s="6"/>
      <c r="BB24" s="8" t="n">
        <v>0.12</v>
      </c>
      <c r="BC24" s="8" t="n">
        <v>0</v>
      </c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</row>
    <row r="25" customFormat="false" ht="65.25" hidden="false" customHeight="false" outlineLevel="0" collapsed="false">
      <c r="A25" s="6" t="s">
        <v>391</v>
      </c>
      <c r="B25" s="6" t="s">
        <v>279</v>
      </c>
      <c r="C25" s="6" t="s">
        <v>285</v>
      </c>
      <c r="D25" s="6" t="n">
        <v>2</v>
      </c>
      <c r="E25" s="8" t="n">
        <v>0</v>
      </c>
      <c r="F25" s="6" t="s">
        <v>430</v>
      </c>
      <c r="G25" s="6" t="s">
        <v>392</v>
      </c>
      <c r="H25" s="6" t="s">
        <v>150</v>
      </c>
      <c r="I25" s="6" t="s">
        <v>151</v>
      </c>
      <c r="J25" s="6" t="s">
        <v>180</v>
      </c>
      <c r="K25" s="6" t="s">
        <v>154</v>
      </c>
      <c r="L25" s="8" t="n">
        <v>0</v>
      </c>
      <c r="M25" s="6" t="s">
        <v>155</v>
      </c>
      <c r="N25" s="8" t="n">
        <v>0</v>
      </c>
      <c r="O25" s="6"/>
      <c r="P25" s="6"/>
      <c r="Q25" s="8" t="n">
        <v>0.25</v>
      </c>
      <c r="R25" s="8" t="n">
        <v>0</v>
      </c>
      <c r="S25" s="8" t="n">
        <v>0</v>
      </c>
      <c r="T25" s="8" t="n">
        <v>13909</v>
      </c>
      <c r="U25" s="8" t="n">
        <v>0</v>
      </c>
      <c r="V25" s="8" t="n">
        <v>0</v>
      </c>
      <c r="W25" s="8" t="n">
        <v>0</v>
      </c>
      <c r="X25" s="8" t="n">
        <v>13909</v>
      </c>
      <c r="Y25" s="8" t="n">
        <v>0</v>
      </c>
      <c r="Z25" s="8" t="n">
        <v>13909</v>
      </c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8" t="n">
        <v>1</v>
      </c>
      <c r="AS25" s="8" t="n">
        <v>1</v>
      </c>
      <c r="AT25" s="8" t="n">
        <v>1546</v>
      </c>
      <c r="AU25" s="8" t="n">
        <v>0</v>
      </c>
      <c r="AV25" s="8" t="n">
        <v>1288.4</v>
      </c>
      <c r="AW25" s="8" t="n">
        <v>1288.4</v>
      </c>
      <c r="AX25" s="21" t="s">
        <v>156</v>
      </c>
      <c r="AY25" s="6"/>
      <c r="AZ25" s="6"/>
      <c r="BA25" s="6"/>
      <c r="BB25" s="8" t="n">
        <v>0.12</v>
      </c>
      <c r="BC25" s="8" t="n">
        <v>0</v>
      </c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</row>
    <row r="26" customFormat="false" ht="65.25" hidden="false" customHeight="false" outlineLevel="0" collapsed="false">
      <c r="A26" s="6" t="s">
        <v>342</v>
      </c>
      <c r="B26" s="6" t="n">
        <v>0</v>
      </c>
      <c r="C26" s="6" t="n">
        <v>0</v>
      </c>
      <c r="D26" s="6"/>
      <c r="E26" s="8" t="n">
        <v>0</v>
      </c>
      <c r="F26" s="6" t="s">
        <v>429</v>
      </c>
      <c r="G26" s="6" t="s">
        <v>411</v>
      </c>
      <c r="H26" s="6" t="s">
        <v>150</v>
      </c>
      <c r="I26" s="6" t="s">
        <v>151</v>
      </c>
      <c r="J26" s="6" t="s">
        <v>153</v>
      </c>
      <c r="K26" s="6" t="s">
        <v>154</v>
      </c>
      <c r="L26" s="8" t="n">
        <v>0</v>
      </c>
      <c r="M26" s="6" t="s">
        <v>155</v>
      </c>
      <c r="N26" s="8" t="n">
        <v>0</v>
      </c>
      <c r="O26" s="6"/>
      <c r="P26" s="6"/>
      <c r="Q26" s="8" t="n">
        <v>0.25</v>
      </c>
      <c r="R26" s="8" t="n">
        <v>0</v>
      </c>
      <c r="S26" s="8" t="n">
        <v>0</v>
      </c>
      <c r="T26" s="8" t="n">
        <v>14025</v>
      </c>
      <c r="U26" s="8" t="n">
        <v>0</v>
      </c>
      <c r="V26" s="8" t="n">
        <v>0</v>
      </c>
      <c r="W26" s="8" t="n">
        <v>0</v>
      </c>
      <c r="X26" s="8" t="n">
        <v>14025</v>
      </c>
      <c r="Y26" s="8" t="n">
        <v>0</v>
      </c>
      <c r="Z26" s="8" t="n">
        <v>14025</v>
      </c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8" t="n">
        <v>1</v>
      </c>
      <c r="AS26" s="8" t="n">
        <v>1</v>
      </c>
      <c r="AT26" s="8" t="n">
        <v>1108</v>
      </c>
      <c r="AU26" s="8" t="n">
        <v>0</v>
      </c>
      <c r="AV26" s="8" t="n">
        <v>860.88</v>
      </c>
      <c r="AW26" s="8" t="n">
        <v>860.88</v>
      </c>
      <c r="AX26" s="21" t="s">
        <v>156</v>
      </c>
      <c r="AY26" s="6"/>
      <c r="AZ26" s="6"/>
      <c r="BA26" s="6"/>
      <c r="BB26" s="8" t="n">
        <v>0.11</v>
      </c>
      <c r="BC26" s="8" t="n">
        <v>0</v>
      </c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</row>
    <row r="27" customFormat="false" ht="65.25" hidden="false" customHeight="false" outlineLevel="0" collapsed="false">
      <c r="A27" s="6" t="s">
        <v>342</v>
      </c>
      <c r="B27" s="6" t="n">
        <v>0</v>
      </c>
      <c r="C27" s="6" t="n">
        <v>0</v>
      </c>
      <c r="D27" s="6"/>
      <c r="E27" s="8" t="n">
        <v>0</v>
      </c>
      <c r="F27" s="6" t="s">
        <v>430</v>
      </c>
      <c r="G27" s="6" t="s">
        <v>411</v>
      </c>
      <c r="H27" s="6" t="s">
        <v>150</v>
      </c>
      <c r="I27" s="6" t="s">
        <v>151</v>
      </c>
      <c r="J27" s="6" t="s">
        <v>180</v>
      </c>
      <c r="K27" s="6" t="s">
        <v>154</v>
      </c>
      <c r="L27" s="8" t="n">
        <v>0</v>
      </c>
      <c r="M27" s="6" t="s">
        <v>155</v>
      </c>
      <c r="N27" s="8" t="n">
        <v>0</v>
      </c>
      <c r="O27" s="6"/>
      <c r="P27" s="6"/>
      <c r="Q27" s="8" t="n">
        <v>0.25</v>
      </c>
      <c r="R27" s="8" t="n">
        <v>0</v>
      </c>
      <c r="S27" s="8" t="n">
        <v>0</v>
      </c>
      <c r="T27" s="8" t="n">
        <v>14025</v>
      </c>
      <c r="U27" s="8" t="n">
        <v>0</v>
      </c>
      <c r="V27" s="8" t="n">
        <v>0</v>
      </c>
      <c r="W27" s="8" t="n">
        <v>0</v>
      </c>
      <c r="X27" s="8" t="n">
        <v>14025</v>
      </c>
      <c r="Y27" s="8" t="n">
        <v>0</v>
      </c>
      <c r="Z27" s="8" t="n">
        <v>14025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8" t="n">
        <v>1</v>
      </c>
      <c r="AS27" s="8" t="n">
        <v>1</v>
      </c>
      <c r="AT27" s="8" t="n">
        <v>1584</v>
      </c>
      <c r="AU27" s="8" t="n">
        <v>0</v>
      </c>
      <c r="AV27" s="8" t="n">
        <v>1341.8</v>
      </c>
      <c r="AW27" s="8" t="n">
        <v>1341.8</v>
      </c>
      <c r="AX27" s="21" t="s">
        <v>156</v>
      </c>
      <c r="AY27" s="6"/>
      <c r="AZ27" s="6"/>
      <c r="BA27" s="6"/>
      <c r="BB27" s="8" t="n">
        <v>0.11</v>
      </c>
      <c r="BC27" s="8" t="n">
        <v>0</v>
      </c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</row>
    <row r="28" customFormat="false" ht="65.25" hidden="false" customHeight="false" outlineLevel="0" collapsed="false">
      <c r="A28" s="6" t="s">
        <v>342</v>
      </c>
      <c r="B28" s="6" t="n">
        <v>0</v>
      </c>
      <c r="C28" s="6" t="n">
        <v>0</v>
      </c>
      <c r="D28" s="6"/>
      <c r="E28" s="8" t="n">
        <v>0</v>
      </c>
      <c r="F28" s="6" t="s">
        <v>429</v>
      </c>
      <c r="G28" s="6" t="s">
        <v>410</v>
      </c>
      <c r="H28" s="6" t="s">
        <v>150</v>
      </c>
      <c r="I28" s="6" t="s">
        <v>151</v>
      </c>
      <c r="J28" s="6" t="s">
        <v>153</v>
      </c>
      <c r="K28" s="6" t="s">
        <v>154</v>
      </c>
      <c r="L28" s="8" t="n">
        <v>0</v>
      </c>
      <c r="M28" s="6" t="s">
        <v>155</v>
      </c>
      <c r="N28" s="8" t="n">
        <v>0</v>
      </c>
      <c r="O28" s="6"/>
      <c r="P28" s="6"/>
      <c r="Q28" s="8" t="n">
        <v>0.25</v>
      </c>
      <c r="R28" s="8" t="n">
        <v>0</v>
      </c>
      <c r="S28" s="8" t="n">
        <v>0</v>
      </c>
      <c r="T28" s="8" t="n">
        <v>14049</v>
      </c>
      <c r="U28" s="8" t="n">
        <v>0</v>
      </c>
      <c r="V28" s="8" t="n">
        <v>0</v>
      </c>
      <c r="W28" s="8" t="n">
        <v>0</v>
      </c>
      <c r="X28" s="8" t="n">
        <v>14049</v>
      </c>
      <c r="Y28" s="8" t="n">
        <v>0</v>
      </c>
      <c r="Z28" s="8" t="n">
        <v>14049</v>
      </c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8" t="n">
        <v>1</v>
      </c>
      <c r="AS28" s="8" t="n">
        <v>1</v>
      </c>
      <c r="AT28" s="8" t="n">
        <v>1138</v>
      </c>
      <c r="AU28" s="8" t="n">
        <v>0</v>
      </c>
      <c r="AV28" s="8" t="n">
        <v>931.22</v>
      </c>
      <c r="AW28" s="8" t="n">
        <v>931.22</v>
      </c>
      <c r="AX28" s="21" t="s">
        <v>156</v>
      </c>
      <c r="AY28" s="6"/>
      <c r="AZ28" s="6"/>
      <c r="BA28" s="6"/>
      <c r="BB28" s="8" t="n">
        <v>0.11</v>
      </c>
      <c r="BC28" s="8" t="n">
        <v>0</v>
      </c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</row>
    <row r="29" customFormat="false" ht="65.25" hidden="false" customHeight="false" outlineLevel="0" collapsed="false">
      <c r="A29" s="6" t="s">
        <v>342</v>
      </c>
      <c r="B29" s="6" t="n">
        <v>0</v>
      </c>
      <c r="C29" s="6" t="n">
        <v>0</v>
      </c>
      <c r="D29" s="6"/>
      <c r="E29" s="8" t="n">
        <v>0</v>
      </c>
      <c r="F29" s="6" t="s">
        <v>430</v>
      </c>
      <c r="G29" s="6" t="s">
        <v>410</v>
      </c>
      <c r="H29" s="6" t="s">
        <v>150</v>
      </c>
      <c r="I29" s="6" t="s">
        <v>151</v>
      </c>
      <c r="J29" s="6" t="s">
        <v>180</v>
      </c>
      <c r="K29" s="6" t="s">
        <v>154</v>
      </c>
      <c r="L29" s="8" t="n">
        <v>0</v>
      </c>
      <c r="M29" s="6" t="s">
        <v>155</v>
      </c>
      <c r="N29" s="8" t="n">
        <v>0</v>
      </c>
      <c r="O29" s="6"/>
      <c r="P29" s="6"/>
      <c r="Q29" s="8" t="n">
        <v>0.25</v>
      </c>
      <c r="R29" s="8" t="n">
        <v>0</v>
      </c>
      <c r="S29" s="8" t="n">
        <v>0</v>
      </c>
      <c r="T29" s="8" t="n">
        <v>14049</v>
      </c>
      <c r="U29" s="8" t="n">
        <v>0</v>
      </c>
      <c r="V29" s="8" t="n">
        <v>0</v>
      </c>
      <c r="W29" s="8" t="n">
        <v>0</v>
      </c>
      <c r="X29" s="8" t="n">
        <v>14049</v>
      </c>
      <c r="Y29" s="8" t="n">
        <v>0</v>
      </c>
      <c r="Z29" s="8" t="n">
        <v>14049</v>
      </c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8" t="n">
        <v>1</v>
      </c>
      <c r="AS29" s="8" t="n">
        <v>1</v>
      </c>
      <c r="AT29" s="8" t="n">
        <v>1748</v>
      </c>
      <c r="AU29" s="8" t="n">
        <v>0</v>
      </c>
      <c r="AV29" s="8" t="n">
        <v>1468.6</v>
      </c>
      <c r="AW29" s="8" t="n">
        <v>1468.6</v>
      </c>
      <c r="AX29" s="21" t="s">
        <v>156</v>
      </c>
      <c r="AY29" s="6"/>
      <c r="AZ29" s="6"/>
      <c r="BA29" s="6"/>
      <c r="BB29" s="8" t="n">
        <v>0.11</v>
      </c>
      <c r="BC29" s="8" t="n">
        <v>0</v>
      </c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</row>
    <row r="30" customFormat="false" ht="65.25" hidden="false" customHeight="false" outlineLevel="0" collapsed="false">
      <c r="A30" s="6" t="s">
        <v>312</v>
      </c>
      <c r="B30" s="6" t="s">
        <v>313</v>
      </c>
      <c r="C30" s="6" t="s">
        <v>317</v>
      </c>
      <c r="D30" s="6" t="n">
        <v>2</v>
      </c>
      <c r="E30" s="8" t="n">
        <v>0</v>
      </c>
      <c r="F30" s="6" t="s">
        <v>429</v>
      </c>
      <c r="G30" s="6" t="s">
        <v>316</v>
      </c>
      <c r="H30" s="6" t="s">
        <v>150</v>
      </c>
      <c r="I30" s="6" t="s">
        <v>151</v>
      </c>
      <c r="J30" s="6" t="s">
        <v>153</v>
      </c>
      <c r="K30" s="6" t="s">
        <v>154</v>
      </c>
      <c r="L30" s="8" t="n">
        <v>0</v>
      </c>
      <c r="M30" s="6" t="s">
        <v>155</v>
      </c>
      <c r="N30" s="8" t="n">
        <v>0</v>
      </c>
      <c r="O30" s="6"/>
      <c r="P30" s="6"/>
      <c r="Q30" s="8" t="n">
        <v>0.25</v>
      </c>
      <c r="R30" s="8" t="n">
        <v>0</v>
      </c>
      <c r="S30" s="8" t="n">
        <v>0</v>
      </c>
      <c r="T30" s="8" t="n">
        <v>14161</v>
      </c>
      <c r="U30" s="8" t="n">
        <v>0</v>
      </c>
      <c r="V30" s="8" t="n">
        <v>1</v>
      </c>
      <c r="W30" s="8" t="n">
        <v>0</v>
      </c>
      <c r="X30" s="8" t="n">
        <v>14160</v>
      </c>
      <c r="Y30" s="8" t="n">
        <v>0</v>
      </c>
      <c r="Z30" s="8" t="n">
        <v>14161</v>
      </c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8" t="n">
        <v>1</v>
      </c>
      <c r="AS30" s="8" t="n">
        <v>1</v>
      </c>
      <c r="AT30" s="8" t="n">
        <v>1076</v>
      </c>
      <c r="AU30" s="8" t="n">
        <v>0</v>
      </c>
      <c r="AV30" s="8" t="n">
        <v>870.22</v>
      </c>
      <c r="AW30" s="8" t="n">
        <v>870.22</v>
      </c>
      <c r="AX30" s="21" t="s">
        <v>156</v>
      </c>
      <c r="AY30" s="6"/>
      <c r="AZ30" s="6"/>
      <c r="BA30" s="6"/>
      <c r="BB30" s="8" t="n">
        <v>0.11</v>
      </c>
      <c r="BC30" s="8" t="n">
        <v>0</v>
      </c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</row>
    <row r="31" customFormat="false" ht="65.25" hidden="false" customHeight="false" outlineLevel="0" collapsed="false">
      <c r="A31" s="6" t="s">
        <v>278</v>
      </c>
      <c r="B31" s="6" t="s">
        <v>302</v>
      </c>
      <c r="C31" s="6" t="s">
        <v>303</v>
      </c>
      <c r="D31" s="6" t="n">
        <v>1</v>
      </c>
      <c r="E31" s="8" t="n">
        <v>0</v>
      </c>
      <c r="F31" s="6" t="s">
        <v>429</v>
      </c>
      <c r="G31" s="6" t="s">
        <v>301</v>
      </c>
      <c r="H31" s="6" t="s">
        <v>150</v>
      </c>
      <c r="I31" s="6" t="s">
        <v>151</v>
      </c>
      <c r="J31" s="6" t="s">
        <v>153</v>
      </c>
      <c r="K31" s="6" t="s">
        <v>154</v>
      </c>
      <c r="L31" s="8" t="n">
        <v>0</v>
      </c>
      <c r="M31" s="6" t="s">
        <v>155</v>
      </c>
      <c r="N31" s="8" t="n">
        <v>0</v>
      </c>
      <c r="O31" s="6"/>
      <c r="P31" s="6"/>
      <c r="Q31" s="8" t="n">
        <v>0.25</v>
      </c>
      <c r="R31" s="8" t="n">
        <v>0</v>
      </c>
      <c r="S31" s="8" t="n">
        <v>0</v>
      </c>
      <c r="T31" s="8" t="n">
        <v>14245</v>
      </c>
      <c r="U31" s="8" t="n">
        <v>0</v>
      </c>
      <c r="V31" s="8" t="n">
        <v>1</v>
      </c>
      <c r="W31" s="8" t="n">
        <v>0</v>
      </c>
      <c r="X31" s="8" t="n">
        <v>14244</v>
      </c>
      <c r="Y31" s="8" t="n">
        <v>0</v>
      </c>
      <c r="Z31" s="8" t="n">
        <v>14245</v>
      </c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8" t="n">
        <v>1</v>
      </c>
      <c r="AS31" s="8" t="n">
        <v>1</v>
      </c>
      <c r="AT31" s="8" t="n">
        <v>1052</v>
      </c>
      <c r="AU31" s="8" t="n">
        <v>0</v>
      </c>
      <c r="AV31" s="8" t="n">
        <v>865.72</v>
      </c>
      <c r="AW31" s="8" t="n">
        <v>865.72</v>
      </c>
      <c r="AX31" s="21" t="s">
        <v>156</v>
      </c>
      <c r="AY31" s="6"/>
      <c r="AZ31" s="6"/>
      <c r="BA31" s="6"/>
      <c r="BB31" s="8" t="n">
        <v>0.11</v>
      </c>
      <c r="BC31" s="8" t="n">
        <v>0</v>
      </c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</row>
    <row r="32" customFormat="false" ht="65.25" hidden="false" customHeight="false" outlineLevel="0" collapsed="false">
      <c r="A32" s="6" t="s">
        <v>371</v>
      </c>
      <c r="B32" s="6" t="s">
        <v>337</v>
      </c>
      <c r="C32" s="6" t="s">
        <v>340</v>
      </c>
      <c r="D32" s="6" t="n">
        <v>2</v>
      </c>
      <c r="E32" s="8" t="n">
        <v>0</v>
      </c>
      <c r="F32" s="6" t="s">
        <v>430</v>
      </c>
      <c r="G32" s="6" t="s">
        <v>378</v>
      </c>
      <c r="H32" s="6" t="s">
        <v>150</v>
      </c>
      <c r="I32" s="6" t="s">
        <v>151</v>
      </c>
      <c r="J32" s="6" t="s">
        <v>180</v>
      </c>
      <c r="K32" s="6" t="s">
        <v>154</v>
      </c>
      <c r="L32" s="8" t="n">
        <v>0</v>
      </c>
      <c r="M32" s="6" t="s">
        <v>155</v>
      </c>
      <c r="N32" s="8" t="n">
        <v>0</v>
      </c>
      <c r="O32" s="6"/>
      <c r="P32" s="6"/>
      <c r="Q32" s="8" t="n">
        <v>0.25</v>
      </c>
      <c r="R32" s="8" t="n">
        <v>0</v>
      </c>
      <c r="S32" s="8" t="n">
        <v>0</v>
      </c>
      <c r="T32" s="8" t="n">
        <v>14289</v>
      </c>
      <c r="U32" s="8" t="n">
        <v>0</v>
      </c>
      <c r="V32" s="8" t="n">
        <v>0</v>
      </c>
      <c r="W32" s="8" t="n">
        <v>1</v>
      </c>
      <c r="X32" s="8" t="n">
        <v>14288</v>
      </c>
      <c r="Y32" s="8" t="n">
        <v>0</v>
      </c>
      <c r="Z32" s="8" t="n">
        <v>14289</v>
      </c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8" t="n">
        <v>1</v>
      </c>
      <c r="AS32" s="8" t="n">
        <v>1</v>
      </c>
      <c r="AT32" s="8" t="n">
        <v>1742</v>
      </c>
      <c r="AU32" s="8" t="n">
        <v>0</v>
      </c>
      <c r="AV32" s="8" t="n">
        <v>1323.3</v>
      </c>
      <c r="AW32" s="8" t="n">
        <v>1323.3</v>
      </c>
      <c r="AX32" s="21" t="s">
        <v>156</v>
      </c>
      <c r="AY32" s="6"/>
      <c r="AZ32" s="6"/>
      <c r="BA32" s="6"/>
      <c r="BB32" s="8" t="n">
        <v>0.11</v>
      </c>
      <c r="BC32" s="8" t="n">
        <v>0</v>
      </c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</row>
    <row r="33" customFormat="false" ht="65.25" hidden="false" customHeight="false" outlineLevel="0" collapsed="false">
      <c r="A33" s="6" t="s">
        <v>278</v>
      </c>
      <c r="B33" s="6" t="s">
        <v>302</v>
      </c>
      <c r="C33" s="6" t="s">
        <v>309</v>
      </c>
      <c r="D33" s="6" t="n">
        <v>3</v>
      </c>
      <c r="E33" s="8" t="n">
        <v>0</v>
      </c>
      <c r="F33" s="6" t="s">
        <v>429</v>
      </c>
      <c r="G33" s="6" t="s">
        <v>308</v>
      </c>
      <c r="H33" s="6" t="s">
        <v>150</v>
      </c>
      <c r="I33" s="6" t="s">
        <v>151</v>
      </c>
      <c r="J33" s="6" t="s">
        <v>153</v>
      </c>
      <c r="K33" s="6" t="s">
        <v>154</v>
      </c>
      <c r="L33" s="8" t="n">
        <v>0</v>
      </c>
      <c r="M33" s="6" t="s">
        <v>155</v>
      </c>
      <c r="N33" s="8" t="n">
        <v>0</v>
      </c>
      <c r="O33" s="6"/>
      <c r="P33" s="6"/>
      <c r="Q33" s="8" t="n">
        <v>0.25</v>
      </c>
      <c r="R33" s="8" t="n">
        <v>0</v>
      </c>
      <c r="S33" s="8" t="n">
        <v>0</v>
      </c>
      <c r="T33" s="8" t="n">
        <v>14377</v>
      </c>
      <c r="U33" s="8" t="n">
        <v>0</v>
      </c>
      <c r="V33" s="8" t="n">
        <v>0</v>
      </c>
      <c r="W33" s="8" t="n">
        <v>0</v>
      </c>
      <c r="X33" s="8" t="n">
        <v>14377</v>
      </c>
      <c r="Y33" s="8" t="n">
        <v>0</v>
      </c>
      <c r="Z33" s="8" t="n">
        <v>14377</v>
      </c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8" t="n">
        <v>1</v>
      </c>
      <c r="AS33" s="8" t="n">
        <v>1</v>
      </c>
      <c r="AT33" s="8" t="n">
        <v>1082</v>
      </c>
      <c r="AU33" s="8" t="n">
        <v>0</v>
      </c>
      <c r="AV33" s="8" t="n">
        <v>872.11</v>
      </c>
      <c r="AW33" s="8" t="n">
        <v>872.11</v>
      </c>
      <c r="AX33" s="21" t="s">
        <v>156</v>
      </c>
      <c r="AY33" s="6"/>
      <c r="AZ33" s="6"/>
      <c r="BA33" s="6"/>
      <c r="BB33" s="8" t="n">
        <v>0.11</v>
      </c>
      <c r="BC33" s="8" t="n">
        <v>0</v>
      </c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</row>
    <row r="34" customFormat="false" ht="65.25" hidden="false" customHeight="false" outlineLevel="0" collapsed="false">
      <c r="A34" s="6" t="s">
        <v>278</v>
      </c>
      <c r="B34" s="6" t="s">
        <v>302</v>
      </c>
      <c r="C34" s="6" t="s">
        <v>309</v>
      </c>
      <c r="D34" s="6" t="n">
        <v>3</v>
      </c>
      <c r="E34" s="8" t="n">
        <v>0</v>
      </c>
      <c r="F34" s="6" t="s">
        <v>430</v>
      </c>
      <c r="G34" s="6" t="s">
        <v>308</v>
      </c>
      <c r="H34" s="6" t="s">
        <v>150</v>
      </c>
      <c r="I34" s="6" t="s">
        <v>151</v>
      </c>
      <c r="J34" s="6" t="s">
        <v>180</v>
      </c>
      <c r="K34" s="6" t="s">
        <v>154</v>
      </c>
      <c r="L34" s="8" t="n">
        <v>0</v>
      </c>
      <c r="M34" s="6" t="s">
        <v>155</v>
      </c>
      <c r="N34" s="8" t="n">
        <v>0</v>
      </c>
      <c r="O34" s="6"/>
      <c r="P34" s="6"/>
      <c r="Q34" s="8" t="n">
        <v>0.25</v>
      </c>
      <c r="R34" s="8" t="n">
        <v>0</v>
      </c>
      <c r="S34" s="8" t="n">
        <v>0</v>
      </c>
      <c r="T34" s="8" t="n">
        <v>14377</v>
      </c>
      <c r="U34" s="8" t="n">
        <v>0</v>
      </c>
      <c r="V34" s="8" t="n">
        <v>0</v>
      </c>
      <c r="W34" s="8" t="n">
        <v>0</v>
      </c>
      <c r="X34" s="8" t="n">
        <v>14377</v>
      </c>
      <c r="Y34" s="8" t="n">
        <v>0</v>
      </c>
      <c r="Z34" s="8" t="n">
        <v>14377</v>
      </c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8" t="n">
        <v>1</v>
      </c>
      <c r="AS34" s="8" t="n">
        <v>1</v>
      </c>
      <c r="AT34" s="8" t="n">
        <v>1533</v>
      </c>
      <c r="AU34" s="8" t="n">
        <v>0</v>
      </c>
      <c r="AV34" s="8" t="n">
        <v>1248.3</v>
      </c>
      <c r="AW34" s="8" t="n">
        <v>1248.3</v>
      </c>
      <c r="AX34" s="21" t="s">
        <v>156</v>
      </c>
      <c r="AY34" s="6"/>
      <c r="AZ34" s="6"/>
      <c r="BA34" s="6"/>
      <c r="BB34" s="8" t="n">
        <v>0.11</v>
      </c>
      <c r="BC34" s="8" t="n">
        <v>0</v>
      </c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</row>
    <row r="35" customFormat="false" ht="65.25" hidden="false" customHeight="false" outlineLevel="0" collapsed="false">
      <c r="A35" s="6" t="s">
        <v>342</v>
      </c>
      <c r="B35" s="6" t="n">
        <v>0</v>
      </c>
      <c r="C35" s="6" t="n">
        <v>0</v>
      </c>
      <c r="D35" s="6"/>
      <c r="E35" s="8" t="n">
        <v>0</v>
      </c>
      <c r="F35" s="6" t="s">
        <v>429</v>
      </c>
      <c r="G35" s="6" t="s">
        <v>412</v>
      </c>
      <c r="H35" s="6" t="s">
        <v>150</v>
      </c>
      <c r="I35" s="6" t="s">
        <v>151</v>
      </c>
      <c r="J35" s="6" t="s">
        <v>153</v>
      </c>
      <c r="K35" s="6" t="s">
        <v>154</v>
      </c>
      <c r="L35" s="8" t="n">
        <v>0</v>
      </c>
      <c r="M35" s="6" t="s">
        <v>155</v>
      </c>
      <c r="N35" s="8" t="n">
        <v>0</v>
      </c>
      <c r="O35" s="6"/>
      <c r="P35" s="6"/>
      <c r="Q35" s="8" t="n">
        <v>0.24</v>
      </c>
      <c r="R35" s="8" t="n">
        <v>0</v>
      </c>
      <c r="S35" s="8" t="n">
        <v>0</v>
      </c>
      <c r="T35" s="8" t="n">
        <v>14438</v>
      </c>
      <c r="U35" s="8" t="n">
        <v>0</v>
      </c>
      <c r="V35" s="8" t="n">
        <v>0</v>
      </c>
      <c r="W35" s="8" t="n">
        <v>0</v>
      </c>
      <c r="X35" s="8" t="n">
        <v>14438</v>
      </c>
      <c r="Y35" s="8" t="n">
        <v>0</v>
      </c>
      <c r="Z35" s="8" t="n">
        <v>14438</v>
      </c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8" t="n">
        <v>1</v>
      </c>
      <c r="AS35" s="8" t="n">
        <v>1</v>
      </c>
      <c r="AT35" s="8" t="n">
        <v>1476</v>
      </c>
      <c r="AU35" s="8" t="n">
        <v>0</v>
      </c>
      <c r="AV35" s="8" t="n">
        <v>947.01</v>
      </c>
      <c r="AW35" s="8" t="n">
        <v>947.01</v>
      </c>
      <c r="AX35" s="21" t="s">
        <v>156</v>
      </c>
      <c r="AY35" s="6"/>
      <c r="AZ35" s="6"/>
      <c r="BA35" s="6"/>
      <c r="BB35" s="8" t="n">
        <v>0.11</v>
      </c>
      <c r="BC35" s="8" t="n">
        <v>0</v>
      </c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</row>
    <row r="36" customFormat="false" ht="65.25" hidden="false" customHeight="false" outlineLevel="0" collapsed="false">
      <c r="A36" s="6" t="s">
        <v>342</v>
      </c>
      <c r="B36" s="6" t="n">
        <v>0</v>
      </c>
      <c r="C36" s="6" t="n">
        <v>0</v>
      </c>
      <c r="D36" s="6"/>
      <c r="E36" s="8" t="n">
        <v>0</v>
      </c>
      <c r="F36" s="6" t="s">
        <v>430</v>
      </c>
      <c r="G36" s="6" t="s">
        <v>412</v>
      </c>
      <c r="H36" s="6" t="s">
        <v>150</v>
      </c>
      <c r="I36" s="6" t="s">
        <v>151</v>
      </c>
      <c r="J36" s="6" t="s">
        <v>180</v>
      </c>
      <c r="K36" s="6" t="s">
        <v>154</v>
      </c>
      <c r="L36" s="8" t="n">
        <v>0</v>
      </c>
      <c r="M36" s="6" t="s">
        <v>155</v>
      </c>
      <c r="N36" s="8" t="n">
        <v>0</v>
      </c>
      <c r="O36" s="6"/>
      <c r="P36" s="6"/>
      <c r="Q36" s="8" t="n">
        <v>0.24</v>
      </c>
      <c r="R36" s="8" t="n">
        <v>0</v>
      </c>
      <c r="S36" s="8" t="n">
        <v>0</v>
      </c>
      <c r="T36" s="8" t="n">
        <v>14438</v>
      </c>
      <c r="U36" s="8" t="n">
        <v>0</v>
      </c>
      <c r="V36" s="8" t="n">
        <v>0</v>
      </c>
      <c r="W36" s="8" t="n">
        <v>0</v>
      </c>
      <c r="X36" s="8" t="n">
        <v>14438</v>
      </c>
      <c r="Y36" s="8" t="n">
        <v>0</v>
      </c>
      <c r="Z36" s="8" t="n">
        <v>14438</v>
      </c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8" t="n">
        <v>1</v>
      </c>
      <c r="AS36" s="8" t="n">
        <v>1</v>
      </c>
      <c r="AT36" s="8" t="n">
        <v>1768</v>
      </c>
      <c r="AU36" s="8" t="n">
        <v>0</v>
      </c>
      <c r="AV36" s="8" t="n">
        <v>1472.1</v>
      </c>
      <c r="AW36" s="8" t="n">
        <v>1472.1</v>
      </c>
      <c r="AX36" s="21" t="s">
        <v>156</v>
      </c>
      <c r="AY36" s="6"/>
      <c r="AZ36" s="6"/>
      <c r="BA36" s="6"/>
      <c r="BB36" s="8" t="n">
        <v>0.11</v>
      </c>
      <c r="BC36" s="8" t="n">
        <v>0</v>
      </c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</row>
    <row r="37" customFormat="false" ht="65.25" hidden="false" customHeight="false" outlineLevel="0" collapsed="false">
      <c r="A37" s="6" t="s">
        <v>342</v>
      </c>
      <c r="B37" s="6" t="n">
        <v>0</v>
      </c>
      <c r="C37" s="6" t="n">
        <v>0</v>
      </c>
      <c r="D37" s="6"/>
      <c r="E37" s="8" t="n">
        <v>0</v>
      </c>
      <c r="F37" s="6" t="s">
        <v>429</v>
      </c>
      <c r="G37" s="6" t="s">
        <v>441</v>
      </c>
      <c r="H37" s="6" t="s">
        <v>150</v>
      </c>
      <c r="I37" s="6" t="s">
        <v>151</v>
      </c>
      <c r="J37" s="6" t="s">
        <v>153</v>
      </c>
      <c r="K37" s="6" t="s">
        <v>154</v>
      </c>
      <c r="L37" s="8" t="n">
        <v>0</v>
      </c>
      <c r="M37" s="6" t="s">
        <v>155</v>
      </c>
      <c r="N37" s="8" t="n">
        <v>0</v>
      </c>
      <c r="O37" s="6"/>
      <c r="P37" s="6"/>
      <c r="Q37" s="8" t="n">
        <v>0.24</v>
      </c>
      <c r="R37" s="8" t="n">
        <v>0</v>
      </c>
      <c r="S37" s="8" t="n">
        <v>0</v>
      </c>
      <c r="T37" s="8" t="n">
        <v>14467</v>
      </c>
      <c r="U37" s="8" t="n">
        <v>0</v>
      </c>
      <c r="V37" s="8" t="n">
        <v>0</v>
      </c>
      <c r="W37" s="8" t="n">
        <v>0</v>
      </c>
      <c r="X37" s="8" t="n">
        <v>14467</v>
      </c>
      <c r="Y37" s="8" t="n">
        <v>0</v>
      </c>
      <c r="Z37" s="8" t="n">
        <v>14467</v>
      </c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8" t="n">
        <v>1</v>
      </c>
      <c r="AS37" s="8" t="n">
        <v>1</v>
      </c>
      <c r="AT37" s="8" t="n">
        <v>1174</v>
      </c>
      <c r="AU37" s="8" t="n">
        <v>0</v>
      </c>
      <c r="AV37" s="8" t="n">
        <v>950.38</v>
      </c>
      <c r="AW37" s="8" t="n">
        <v>950.38</v>
      </c>
      <c r="AX37" s="21" t="s">
        <v>156</v>
      </c>
      <c r="AY37" s="6"/>
      <c r="AZ37" s="6"/>
      <c r="BA37" s="6"/>
      <c r="BB37" s="8" t="n">
        <v>0.11</v>
      </c>
      <c r="BC37" s="8" t="n">
        <v>0</v>
      </c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</row>
    <row r="38" customFormat="false" ht="65.25" hidden="false" customHeight="false" outlineLevel="0" collapsed="false">
      <c r="A38" s="6" t="s">
        <v>342</v>
      </c>
      <c r="B38" s="6" t="n">
        <v>0</v>
      </c>
      <c r="C38" s="6" t="n">
        <v>0</v>
      </c>
      <c r="D38" s="6"/>
      <c r="E38" s="8" t="n">
        <v>0</v>
      </c>
      <c r="F38" s="6" t="s">
        <v>430</v>
      </c>
      <c r="G38" s="6" t="s">
        <v>441</v>
      </c>
      <c r="H38" s="6" t="s">
        <v>150</v>
      </c>
      <c r="I38" s="6" t="s">
        <v>151</v>
      </c>
      <c r="J38" s="6" t="s">
        <v>180</v>
      </c>
      <c r="K38" s="6" t="s">
        <v>154</v>
      </c>
      <c r="L38" s="8" t="n">
        <v>0</v>
      </c>
      <c r="M38" s="6" t="s">
        <v>155</v>
      </c>
      <c r="N38" s="8" t="n">
        <v>0</v>
      </c>
      <c r="O38" s="6"/>
      <c r="P38" s="6"/>
      <c r="Q38" s="8" t="n">
        <v>0.24</v>
      </c>
      <c r="R38" s="8" t="n">
        <v>0</v>
      </c>
      <c r="S38" s="8" t="n">
        <v>0</v>
      </c>
      <c r="T38" s="8" t="n">
        <v>14467</v>
      </c>
      <c r="U38" s="8" t="n">
        <v>0</v>
      </c>
      <c r="V38" s="8" t="n">
        <v>0</v>
      </c>
      <c r="W38" s="8" t="n">
        <v>0</v>
      </c>
      <c r="X38" s="8" t="n">
        <v>14467</v>
      </c>
      <c r="Y38" s="8" t="n">
        <v>0</v>
      </c>
      <c r="Z38" s="8" t="n">
        <v>14467</v>
      </c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8" t="n">
        <v>1</v>
      </c>
      <c r="AS38" s="8" t="n">
        <v>1</v>
      </c>
      <c r="AT38" s="8" t="n">
        <v>1745</v>
      </c>
      <c r="AU38" s="8" t="n">
        <v>0</v>
      </c>
      <c r="AV38" s="8" t="n">
        <v>1478.2</v>
      </c>
      <c r="AW38" s="8" t="n">
        <v>1478.2</v>
      </c>
      <c r="AX38" s="21" t="s">
        <v>156</v>
      </c>
      <c r="AY38" s="6"/>
      <c r="AZ38" s="6"/>
      <c r="BA38" s="6"/>
      <c r="BB38" s="8" t="n">
        <v>0.11</v>
      </c>
      <c r="BC38" s="8" t="n">
        <v>0</v>
      </c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</row>
    <row r="39" customFormat="false" ht="65.25" hidden="false" customHeight="false" outlineLevel="0" collapsed="false">
      <c r="A39" s="6" t="s">
        <v>278</v>
      </c>
      <c r="B39" s="6" t="s">
        <v>302</v>
      </c>
      <c r="C39" s="6" t="s">
        <v>306</v>
      </c>
      <c r="D39" s="6" t="n">
        <v>2</v>
      </c>
      <c r="E39" s="8" t="n">
        <v>0</v>
      </c>
      <c r="F39" s="6" t="s">
        <v>429</v>
      </c>
      <c r="G39" s="6" t="s">
        <v>305</v>
      </c>
      <c r="H39" s="6" t="s">
        <v>150</v>
      </c>
      <c r="I39" s="6" t="s">
        <v>151</v>
      </c>
      <c r="J39" s="6" t="s">
        <v>153</v>
      </c>
      <c r="K39" s="6" t="s">
        <v>154</v>
      </c>
      <c r="L39" s="8" t="n">
        <v>0</v>
      </c>
      <c r="M39" s="6" t="s">
        <v>155</v>
      </c>
      <c r="N39" s="8" t="n">
        <v>0</v>
      </c>
      <c r="O39" s="6"/>
      <c r="P39" s="6"/>
      <c r="Q39" s="8" t="n">
        <v>0.24</v>
      </c>
      <c r="R39" s="8" t="n">
        <v>0</v>
      </c>
      <c r="S39" s="8" t="n">
        <v>0</v>
      </c>
      <c r="T39" s="8" t="n">
        <v>14487</v>
      </c>
      <c r="U39" s="8" t="n">
        <v>0</v>
      </c>
      <c r="V39" s="8" t="n">
        <v>0</v>
      </c>
      <c r="W39" s="8" t="n">
        <v>0</v>
      </c>
      <c r="X39" s="8" t="n">
        <v>14487</v>
      </c>
      <c r="Y39" s="8" t="n">
        <v>0</v>
      </c>
      <c r="Z39" s="8" t="n">
        <v>14487</v>
      </c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8" t="n">
        <v>1</v>
      </c>
      <c r="AS39" s="8" t="n">
        <v>1</v>
      </c>
      <c r="AT39" s="8" t="n">
        <v>1078</v>
      </c>
      <c r="AU39" s="8" t="n">
        <v>0</v>
      </c>
      <c r="AV39" s="8" t="n">
        <v>872.69</v>
      </c>
      <c r="AW39" s="8" t="n">
        <v>872.69</v>
      </c>
      <c r="AX39" s="21" t="s">
        <v>156</v>
      </c>
      <c r="AY39" s="6"/>
      <c r="AZ39" s="6"/>
      <c r="BA39" s="6"/>
      <c r="BB39" s="8" t="n">
        <v>0.11</v>
      </c>
      <c r="BC39" s="8" t="n">
        <v>0</v>
      </c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</row>
    <row r="40" customFormat="false" ht="65.25" hidden="false" customHeight="false" outlineLevel="0" collapsed="false">
      <c r="A40" s="6" t="s">
        <v>278</v>
      </c>
      <c r="B40" s="6" t="s">
        <v>302</v>
      </c>
      <c r="C40" s="6" t="s">
        <v>306</v>
      </c>
      <c r="D40" s="6" t="n">
        <v>2</v>
      </c>
      <c r="E40" s="8" t="n">
        <v>0</v>
      </c>
      <c r="F40" s="6" t="s">
        <v>430</v>
      </c>
      <c r="G40" s="6" t="s">
        <v>305</v>
      </c>
      <c r="H40" s="6" t="s">
        <v>150</v>
      </c>
      <c r="I40" s="6" t="s">
        <v>151</v>
      </c>
      <c r="J40" s="6" t="s">
        <v>180</v>
      </c>
      <c r="K40" s="6" t="s">
        <v>154</v>
      </c>
      <c r="L40" s="8" t="n">
        <v>0</v>
      </c>
      <c r="M40" s="6" t="s">
        <v>155</v>
      </c>
      <c r="N40" s="8" t="n">
        <v>0</v>
      </c>
      <c r="O40" s="6"/>
      <c r="P40" s="6"/>
      <c r="Q40" s="8" t="n">
        <v>0.24</v>
      </c>
      <c r="R40" s="8" t="n">
        <v>0</v>
      </c>
      <c r="S40" s="8" t="n">
        <v>0</v>
      </c>
      <c r="T40" s="8" t="n">
        <v>14487</v>
      </c>
      <c r="U40" s="8" t="n">
        <v>0</v>
      </c>
      <c r="V40" s="8" t="n">
        <v>0</v>
      </c>
      <c r="W40" s="8" t="n">
        <v>0</v>
      </c>
      <c r="X40" s="8" t="n">
        <v>14487</v>
      </c>
      <c r="Y40" s="8" t="n">
        <v>0</v>
      </c>
      <c r="Z40" s="8" t="n">
        <v>14487</v>
      </c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8" t="n">
        <v>1</v>
      </c>
      <c r="AS40" s="8" t="n">
        <v>1</v>
      </c>
      <c r="AT40" s="8" t="n">
        <v>1538</v>
      </c>
      <c r="AU40" s="8" t="n">
        <v>0</v>
      </c>
      <c r="AV40" s="8" t="n">
        <v>1258.6</v>
      </c>
      <c r="AW40" s="8" t="n">
        <v>1258.6</v>
      </c>
      <c r="AX40" s="21" t="s">
        <v>156</v>
      </c>
      <c r="AY40" s="6"/>
      <c r="AZ40" s="6"/>
      <c r="BA40" s="6"/>
      <c r="BB40" s="8" t="n">
        <v>0.11</v>
      </c>
      <c r="BC40" s="8" t="n">
        <v>0</v>
      </c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</row>
    <row r="41" customFormat="false" ht="65.25" hidden="false" customHeight="false" outlineLevel="0" collapsed="false">
      <c r="A41" s="6" t="s">
        <v>431</v>
      </c>
      <c r="B41" s="6" t="s">
        <v>436</v>
      </c>
      <c r="C41" s="6" t="s">
        <v>442</v>
      </c>
      <c r="D41" s="6" t="n">
        <v>2</v>
      </c>
      <c r="E41" s="8" t="n">
        <v>0</v>
      </c>
      <c r="F41" s="6" t="s">
        <v>429</v>
      </c>
      <c r="G41" s="6" t="s">
        <v>357</v>
      </c>
      <c r="H41" s="6" t="s">
        <v>150</v>
      </c>
      <c r="I41" s="6" t="s">
        <v>151</v>
      </c>
      <c r="J41" s="6" t="s">
        <v>153</v>
      </c>
      <c r="K41" s="6" t="s">
        <v>154</v>
      </c>
      <c r="L41" s="8" t="n">
        <v>0</v>
      </c>
      <c r="M41" s="6" t="s">
        <v>155</v>
      </c>
      <c r="N41" s="8" t="n">
        <v>0</v>
      </c>
      <c r="O41" s="6"/>
      <c r="P41" s="6"/>
      <c r="Q41" s="8" t="n">
        <v>0.24</v>
      </c>
      <c r="R41" s="8" t="n">
        <v>0</v>
      </c>
      <c r="S41" s="8" t="n">
        <v>0</v>
      </c>
      <c r="T41" s="8" t="n">
        <v>14500</v>
      </c>
      <c r="U41" s="8" t="n">
        <v>0</v>
      </c>
      <c r="V41" s="8" t="n">
        <v>0</v>
      </c>
      <c r="W41" s="8" t="n">
        <v>0</v>
      </c>
      <c r="X41" s="8" t="n">
        <v>14500</v>
      </c>
      <c r="Y41" s="8" t="n">
        <v>0</v>
      </c>
      <c r="Z41" s="8" t="n">
        <v>14500</v>
      </c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8" t="n">
        <v>1</v>
      </c>
      <c r="AS41" s="8" t="n">
        <v>1</v>
      </c>
      <c r="AT41" s="8" t="n">
        <v>1279</v>
      </c>
      <c r="AU41" s="8" t="n">
        <v>0</v>
      </c>
      <c r="AV41" s="8" t="n">
        <v>911.08</v>
      </c>
      <c r="AW41" s="8" t="n">
        <v>911.08</v>
      </c>
      <c r="AX41" s="21" t="s">
        <v>156</v>
      </c>
      <c r="AY41" s="6"/>
      <c r="AZ41" s="6"/>
      <c r="BA41" s="6"/>
      <c r="BB41" s="8" t="n">
        <v>0.11</v>
      </c>
      <c r="BC41" s="8" t="n">
        <v>0</v>
      </c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</row>
    <row r="42" customFormat="false" ht="65.25" hidden="false" customHeight="false" outlineLevel="0" collapsed="false">
      <c r="A42" s="6" t="s">
        <v>431</v>
      </c>
      <c r="B42" s="6" t="s">
        <v>436</v>
      </c>
      <c r="C42" s="6" t="s">
        <v>442</v>
      </c>
      <c r="D42" s="6" t="n">
        <v>2</v>
      </c>
      <c r="E42" s="8" t="n">
        <v>0</v>
      </c>
      <c r="F42" s="6" t="s">
        <v>430</v>
      </c>
      <c r="G42" s="6" t="s">
        <v>357</v>
      </c>
      <c r="H42" s="6" t="s">
        <v>150</v>
      </c>
      <c r="I42" s="6" t="s">
        <v>151</v>
      </c>
      <c r="J42" s="6" t="s">
        <v>180</v>
      </c>
      <c r="K42" s="6" t="s">
        <v>154</v>
      </c>
      <c r="L42" s="8" t="n">
        <v>0</v>
      </c>
      <c r="M42" s="6" t="s">
        <v>155</v>
      </c>
      <c r="N42" s="8" t="n">
        <v>0</v>
      </c>
      <c r="O42" s="6"/>
      <c r="P42" s="6"/>
      <c r="Q42" s="8" t="n">
        <v>0.24</v>
      </c>
      <c r="R42" s="8" t="n">
        <v>0</v>
      </c>
      <c r="S42" s="8" t="n">
        <v>0</v>
      </c>
      <c r="T42" s="8" t="n">
        <v>14500</v>
      </c>
      <c r="U42" s="8" t="n">
        <v>0</v>
      </c>
      <c r="V42" s="8" t="n">
        <v>0</v>
      </c>
      <c r="W42" s="8" t="n">
        <v>0</v>
      </c>
      <c r="X42" s="8" t="n">
        <v>14500</v>
      </c>
      <c r="Y42" s="8" t="n">
        <v>0</v>
      </c>
      <c r="Z42" s="8" t="n">
        <v>14500</v>
      </c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8" t="n">
        <v>1</v>
      </c>
      <c r="AS42" s="8" t="n">
        <v>1</v>
      </c>
      <c r="AT42" s="8" t="n">
        <v>1800</v>
      </c>
      <c r="AU42" s="8" t="n">
        <v>0</v>
      </c>
      <c r="AV42" s="8" t="n">
        <v>1289.9</v>
      </c>
      <c r="AW42" s="8" t="n">
        <v>1289.9</v>
      </c>
      <c r="AX42" s="21" t="s">
        <v>156</v>
      </c>
      <c r="AY42" s="6"/>
      <c r="AZ42" s="6"/>
      <c r="BA42" s="6"/>
      <c r="BB42" s="8" t="n">
        <v>0.11</v>
      </c>
      <c r="BC42" s="8" t="n">
        <v>0</v>
      </c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</row>
    <row r="43" customFormat="false" ht="65.25" hidden="false" customHeight="false" outlineLevel="0" collapsed="false">
      <c r="A43" s="6" t="s">
        <v>431</v>
      </c>
      <c r="B43" s="6" t="s">
        <v>432</v>
      </c>
      <c r="C43" s="6" t="s">
        <v>443</v>
      </c>
      <c r="D43" s="6" t="n">
        <v>1</v>
      </c>
      <c r="E43" s="8" t="n">
        <v>0</v>
      </c>
      <c r="F43" s="6" t="s">
        <v>429</v>
      </c>
      <c r="G43" s="6" t="s">
        <v>362</v>
      </c>
      <c r="H43" s="6" t="s">
        <v>150</v>
      </c>
      <c r="I43" s="6" t="s">
        <v>151</v>
      </c>
      <c r="J43" s="6" t="s">
        <v>153</v>
      </c>
      <c r="K43" s="6" t="s">
        <v>154</v>
      </c>
      <c r="L43" s="8" t="n">
        <v>0</v>
      </c>
      <c r="M43" s="6" t="s">
        <v>155</v>
      </c>
      <c r="N43" s="8" t="n">
        <v>0</v>
      </c>
      <c r="O43" s="6"/>
      <c r="P43" s="6"/>
      <c r="Q43" s="8" t="n">
        <v>0.24</v>
      </c>
      <c r="R43" s="8" t="n">
        <v>0</v>
      </c>
      <c r="S43" s="8" t="n">
        <v>0</v>
      </c>
      <c r="T43" s="8" t="n">
        <v>14801</v>
      </c>
      <c r="U43" s="8" t="n">
        <v>0</v>
      </c>
      <c r="V43" s="8" t="n">
        <v>0</v>
      </c>
      <c r="W43" s="8" t="n">
        <v>0</v>
      </c>
      <c r="X43" s="8" t="n">
        <v>14801</v>
      </c>
      <c r="Y43" s="8" t="n">
        <v>0</v>
      </c>
      <c r="Z43" s="8" t="n">
        <v>14801</v>
      </c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8" t="n">
        <v>1</v>
      </c>
      <c r="AS43" s="8" t="n">
        <v>1</v>
      </c>
      <c r="AT43" s="8" t="n">
        <v>1484</v>
      </c>
      <c r="AU43" s="8" t="n">
        <v>0</v>
      </c>
      <c r="AV43" s="8" t="n">
        <v>939.72</v>
      </c>
      <c r="AW43" s="8" t="n">
        <v>939.72</v>
      </c>
      <c r="AX43" s="21" t="s">
        <v>156</v>
      </c>
      <c r="AY43" s="6"/>
      <c r="AZ43" s="6"/>
      <c r="BA43" s="6"/>
      <c r="BB43" s="8" t="n">
        <v>0.11</v>
      </c>
      <c r="BC43" s="8" t="n">
        <v>0</v>
      </c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</row>
    <row r="44" customFormat="false" ht="65.25" hidden="false" customHeight="false" outlineLevel="0" collapsed="false">
      <c r="A44" s="6" t="s">
        <v>431</v>
      </c>
      <c r="B44" s="6" t="s">
        <v>432</v>
      </c>
      <c r="C44" s="6" t="s">
        <v>443</v>
      </c>
      <c r="D44" s="6" t="n">
        <v>1</v>
      </c>
      <c r="E44" s="8" t="n">
        <v>0</v>
      </c>
      <c r="F44" s="6" t="s">
        <v>430</v>
      </c>
      <c r="G44" s="6" t="s">
        <v>362</v>
      </c>
      <c r="H44" s="6" t="s">
        <v>150</v>
      </c>
      <c r="I44" s="6" t="s">
        <v>151</v>
      </c>
      <c r="J44" s="6" t="s">
        <v>180</v>
      </c>
      <c r="K44" s="6" t="s">
        <v>154</v>
      </c>
      <c r="L44" s="8" t="n">
        <v>0</v>
      </c>
      <c r="M44" s="6" t="s">
        <v>155</v>
      </c>
      <c r="N44" s="8" t="n">
        <v>0</v>
      </c>
      <c r="O44" s="6"/>
      <c r="P44" s="6"/>
      <c r="Q44" s="8" t="n">
        <v>0.24</v>
      </c>
      <c r="R44" s="8" t="n">
        <v>0</v>
      </c>
      <c r="S44" s="8" t="n">
        <v>0</v>
      </c>
      <c r="T44" s="8" t="n">
        <v>14801</v>
      </c>
      <c r="U44" s="8" t="n">
        <v>0</v>
      </c>
      <c r="V44" s="8" t="n">
        <v>0</v>
      </c>
      <c r="W44" s="8" t="n">
        <v>0</v>
      </c>
      <c r="X44" s="8" t="n">
        <v>14801</v>
      </c>
      <c r="Y44" s="8" t="n">
        <v>0</v>
      </c>
      <c r="Z44" s="8" t="n">
        <v>14801</v>
      </c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8" t="n">
        <v>1</v>
      </c>
      <c r="AS44" s="8" t="n">
        <v>1</v>
      </c>
      <c r="AT44" s="8" t="n">
        <v>1584</v>
      </c>
      <c r="AU44" s="8" t="n">
        <v>0</v>
      </c>
      <c r="AV44" s="8" t="n">
        <v>1350</v>
      </c>
      <c r="AW44" s="8" t="n">
        <v>1350</v>
      </c>
      <c r="AX44" s="21" t="s">
        <v>156</v>
      </c>
      <c r="AY44" s="6"/>
      <c r="AZ44" s="6"/>
      <c r="BA44" s="6"/>
      <c r="BB44" s="8" t="n">
        <v>0.11</v>
      </c>
      <c r="BC44" s="8" t="n">
        <v>0</v>
      </c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</row>
    <row r="45" customFormat="false" ht="65.25" hidden="false" customHeight="false" outlineLevel="0" collapsed="false">
      <c r="A45" s="6" t="s">
        <v>371</v>
      </c>
      <c r="B45" s="6" t="s">
        <v>327</v>
      </c>
      <c r="C45" s="6" t="s">
        <v>334</v>
      </c>
      <c r="D45" s="6" t="n">
        <v>3</v>
      </c>
      <c r="E45" s="8" t="n">
        <v>0</v>
      </c>
      <c r="F45" s="6" t="s">
        <v>429</v>
      </c>
      <c r="G45" s="6" t="s">
        <v>376</v>
      </c>
      <c r="H45" s="6" t="s">
        <v>150</v>
      </c>
      <c r="I45" s="6" t="s">
        <v>151</v>
      </c>
      <c r="J45" s="6" t="s">
        <v>153</v>
      </c>
      <c r="K45" s="6" t="s">
        <v>154</v>
      </c>
      <c r="L45" s="8" t="n">
        <v>0</v>
      </c>
      <c r="M45" s="6" t="s">
        <v>155</v>
      </c>
      <c r="N45" s="8" t="n">
        <v>0</v>
      </c>
      <c r="O45" s="6"/>
      <c r="P45" s="6"/>
      <c r="Q45" s="8" t="n">
        <v>0.24</v>
      </c>
      <c r="R45" s="8" t="n">
        <v>0</v>
      </c>
      <c r="S45" s="8" t="n">
        <v>0</v>
      </c>
      <c r="T45" s="8" t="n">
        <v>14819</v>
      </c>
      <c r="U45" s="8" t="n">
        <v>0</v>
      </c>
      <c r="V45" s="8" t="n">
        <v>0</v>
      </c>
      <c r="W45" s="8" t="n">
        <v>0</v>
      </c>
      <c r="X45" s="8" t="n">
        <v>14819</v>
      </c>
      <c r="Y45" s="8" t="n">
        <v>0</v>
      </c>
      <c r="Z45" s="8" t="n">
        <v>14819</v>
      </c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8" t="n">
        <v>1</v>
      </c>
      <c r="AS45" s="8" t="n">
        <v>1</v>
      </c>
      <c r="AT45" s="8" t="n">
        <v>1458</v>
      </c>
      <c r="AU45" s="8" t="n">
        <v>0</v>
      </c>
      <c r="AV45" s="8" t="n">
        <v>880.14</v>
      </c>
      <c r="AW45" s="8" t="n">
        <v>880.14</v>
      </c>
      <c r="AX45" s="21" t="s">
        <v>156</v>
      </c>
      <c r="AY45" s="6"/>
      <c r="AZ45" s="6"/>
      <c r="BA45" s="6"/>
      <c r="BB45" s="8" t="n">
        <v>0.11</v>
      </c>
      <c r="BC45" s="8" t="n">
        <v>0</v>
      </c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</row>
    <row r="46" customFormat="false" ht="65.25" hidden="false" customHeight="false" outlineLevel="0" collapsed="false">
      <c r="A46" s="6" t="s">
        <v>371</v>
      </c>
      <c r="B46" s="6" t="s">
        <v>327</v>
      </c>
      <c r="C46" s="6" t="s">
        <v>334</v>
      </c>
      <c r="D46" s="6" t="n">
        <v>3</v>
      </c>
      <c r="E46" s="8" t="n">
        <v>0</v>
      </c>
      <c r="F46" s="6" t="s">
        <v>430</v>
      </c>
      <c r="G46" s="6" t="s">
        <v>376</v>
      </c>
      <c r="H46" s="6" t="s">
        <v>150</v>
      </c>
      <c r="I46" s="6" t="s">
        <v>151</v>
      </c>
      <c r="J46" s="6" t="s">
        <v>180</v>
      </c>
      <c r="K46" s="6" t="s">
        <v>154</v>
      </c>
      <c r="L46" s="8" t="n">
        <v>0</v>
      </c>
      <c r="M46" s="6" t="s">
        <v>155</v>
      </c>
      <c r="N46" s="8" t="n">
        <v>0</v>
      </c>
      <c r="O46" s="6"/>
      <c r="P46" s="6"/>
      <c r="Q46" s="8" t="n">
        <v>0.24</v>
      </c>
      <c r="R46" s="8" t="n">
        <v>0</v>
      </c>
      <c r="S46" s="8" t="n">
        <v>0</v>
      </c>
      <c r="T46" s="8" t="n">
        <v>14819</v>
      </c>
      <c r="U46" s="8" t="n">
        <v>0</v>
      </c>
      <c r="V46" s="8" t="n">
        <v>0</v>
      </c>
      <c r="W46" s="8" t="n">
        <v>0</v>
      </c>
      <c r="X46" s="8" t="n">
        <v>14819</v>
      </c>
      <c r="Y46" s="8" t="n">
        <v>0</v>
      </c>
      <c r="Z46" s="8" t="n">
        <v>14819</v>
      </c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8" t="n">
        <v>1</v>
      </c>
      <c r="AS46" s="8" t="n">
        <v>1</v>
      </c>
      <c r="AT46" s="8" t="n">
        <v>1551</v>
      </c>
      <c r="AU46" s="8" t="n">
        <v>0</v>
      </c>
      <c r="AV46" s="8" t="n">
        <v>1306.4</v>
      </c>
      <c r="AW46" s="8" t="n">
        <v>1306.4</v>
      </c>
      <c r="AX46" s="21" t="s">
        <v>156</v>
      </c>
      <c r="AY46" s="6"/>
      <c r="AZ46" s="6"/>
      <c r="BA46" s="6"/>
      <c r="BB46" s="8" t="n">
        <v>0.11</v>
      </c>
      <c r="BC46" s="8" t="n">
        <v>0</v>
      </c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</row>
    <row r="47" customFormat="false" ht="65.25" hidden="false" customHeight="false" outlineLevel="0" collapsed="false">
      <c r="A47" s="6" t="s">
        <v>312</v>
      </c>
      <c r="B47" s="6" t="s">
        <v>327</v>
      </c>
      <c r="C47" s="6" t="s">
        <v>328</v>
      </c>
      <c r="D47" s="6" t="n">
        <v>1</v>
      </c>
      <c r="E47" s="8" t="n">
        <v>0</v>
      </c>
      <c r="F47" s="6" t="s">
        <v>429</v>
      </c>
      <c r="G47" s="6" t="s">
        <v>326</v>
      </c>
      <c r="H47" s="6" t="s">
        <v>150</v>
      </c>
      <c r="I47" s="6" t="s">
        <v>151</v>
      </c>
      <c r="J47" s="6" t="s">
        <v>153</v>
      </c>
      <c r="K47" s="6" t="s">
        <v>154</v>
      </c>
      <c r="L47" s="8" t="n">
        <v>0</v>
      </c>
      <c r="M47" s="6" t="s">
        <v>155</v>
      </c>
      <c r="N47" s="8" t="n">
        <v>0</v>
      </c>
      <c r="O47" s="6"/>
      <c r="P47" s="6"/>
      <c r="Q47" s="8" t="n">
        <v>0.23</v>
      </c>
      <c r="R47" s="8" t="n">
        <v>0</v>
      </c>
      <c r="S47" s="8" t="n">
        <v>0</v>
      </c>
      <c r="T47" s="8" t="n">
        <v>15215</v>
      </c>
      <c r="U47" s="8" t="n">
        <v>0</v>
      </c>
      <c r="V47" s="8" t="n">
        <v>0</v>
      </c>
      <c r="W47" s="8" t="n">
        <v>0</v>
      </c>
      <c r="X47" s="8" t="n">
        <v>15215</v>
      </c>
      <c r="Y47" s="8" t="n">
        <v>0</v>
      </c>
      <c r="Z47" s="8" t="n">
        <v>15215</v>
      </c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8" t="n">
        <v>1</v>
      </c>
      <c r="AS47" s="8" t="n">
        <v>1</v>
      </c>
      <c r="AT47" s="8" t="n">
        <v>1085</v>
      </c>
      <c r="AU47" s="8" t="n">
        <v>0</v>
      </c>
      <c r="AV47" s="8" t="n">
        <v>865.44</v>
      </c>
      <c r="AW47" s="8" t="n">
        <v>865.44</v>
      </c>
      <c r="AX47" s="21" t="s">
        <v>156</v>
      </c>
      <c r="AY47" s="6"/>
      <c r="AZ47" s="6"/>
      <c r="BA47" s="6"/>
      <c r="BB47" s="8" t="n">
        <v>0.11</v>
      </c>
      <c r="BC47" s="8" t="n">
        <v>0</v>
      </c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</row>
    <row r="48" customFormat="false" ht="65.25" hidden="false" customHeight="false" outlineLevel="0" collapsed="false">
      <c r="A48" s="6" t="s">
        <v>312</v>
      </c>
      <c r="B48" s="6" t="s">
        <v>327</v>
      </c>
      <c r="C48" s="6" t="s">
        <v>328</v>
      </c>
      <c r="D48" s="6" t="n">
        <v>1</v>
      </c>
      <c r="E48" s="8" t="n">
        <v>0</v>
      </c>
      <c r="F48" s="6" t="s">
        <v>430</v>
      </c>
      <c r="G48" s="6" t="s">
        <v>326</v>
      </c>
      <c r="H48" s="6" t="s">
        <v>150</v>
      </c>
      <c r="I48" s="6" t="s">
        <v>151</v>
      </c>
      <c r="J48" s="6" t="s">
        <v>180</v>
      </c>
      <c r="K48" s="6" t="s">
        <v>154</v>
      </c>
      <c r="L48" s="8" t="n">
        <v>0</v>
      </c>
      <c r="M48" s="6" t="s">
        <v>155</v>
      </c>
      <c r="N48" s="8" t="n">
        <v>0</v>
      </c>
      <c r="O48" s="6"/>
      <c r="P48" s="6"/>
      <c r="Q48" s="8" t="n">
        <v>0.23</v>
      </c>
      <c r="R48" s="8" t="n">
        <v>0</v>
      </c>
      <c r="S48" s="8" t="n">
        <v>0</v>
      </c>
      <c r="T48" s="8" t="n">
        <v>15215</v>
      </c>
      <c r="U48" s="8" t="n">
        <v>0</v>
      </c>
      <c r="V48" s="8" t="n">
        <v>0</v>
      </c>
      <c r="W48" s="8" t="n">
        <v>0</v>
      </c>
      <c r="X48" s="8" t="n">
        <v>15215</v>
      </c>
      <c r="Y48" s="8" t="n">
        <v>0</v>
      </c>
      <c r="Z48" s="8" t="n">
        <v>15215</v>
      </c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8" t="n">
        <v>1</v>
      </c>
      <c r="AS48" s="8" t="n">
        <v>1</v>
      </c>
      <c r="AT48" s="8" t="n">
        <v>1559</v>
      </c>
      <c r="AU48" s="8" t="n">
        <v>0</v>
      </c>
      <c r="AV48" s="8" t="n">
        <v>1276.2</v>
      </c>
      <c r="AW48" s="8" t="n">
        <v>1276.2</v>
      </c>
      <c r="AX48" s="21" t="s">
        <v>156</v>
      </c>
      <c r="AY48" s="6"/>
      <c r="AZ48" s="6"/>
      <c r="BA48" s="6"/>
      <c r="BB48" s="8" t="n">
        <v>0.11</v>
      </c>
      <c r="BC48" s="8" t="n">
        <v>0</v>
      </c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</row>
    <row r="49" customFormat="false" ht="65.25" hidden="false" customHeight="false" outlineLevel="0" collapsed="false">
      <c r="A49" s="6" t="s">
        <v>431</v>
      </c>
      <c r="B49" s="6" t="s">
        <v>439</v>
      </c>
      <c r="C49" s="6" t="s">
        <v>444</v>
      </c>
      <c r="D49" s="6" t="n">
        <v>1</v>
      </c>
      <c r="E49" s="8" t="n">
        <v>0</v>
      </c>
      <c r="F49" s="6" t="s">
        <v>429</v>
      </c>
      <c r="G49" s="6" t="s">
        <v>289</v>
      </c>
      <c r="H49" s="6" t="s">
        <v>150</v>
      </c>
      <c r="I49" s="6" t="s">
        <v>151</v>
      </c>
      <c r="J49" s="6" t="s">
        <v>153</v>
      </c>
      <c r="K49" s="6" t="s">
        <v>154</v>
      </c>
      <c r="L49" s="8" t="n">
        <v>0</v>
      </c>
      <c r="M49" s="6" t="s">
        <v>155</v>
      </c>
      <c r="N49" s="8" t="n">
        <v>0</v>
      </c>
      <c r="O49" s="6"/>
      <c r="P49" s="6"/>
      <c r="Q49" s="8" t="n">
        <v>0.22</v>
      </c>
      <c r="R49" s="8" t="n">
        <v>0</v>
      </c>
      <c r="S49" s="8" t="n">
        <v>0</v>
      </c>
      <c r="T49" s="8" t="n">
        <v>15667</v>
      </c>
      <c r="U49" s="8" t="n">
        <v>0</v>
      </c>
      <c r="V49" s="8" t="n">
        <v>0</v>
      </c>
      <c r="W49" s="8" t="n">
        <v>0</v>
      </c>
      <c r="X49" s="8" t="n">
        <v>15667</v>
      </c>
      <c r="Y49" s="8" t="n">
        <v>0</v>
      </c>
      <c r="Z49" s="8" t="n">
        <v>15667</v>
      </c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8" t="n">
        <v>1</v>
      </c>
      <c r="AS49" s="8" t="n">
        <v>1</v>
      </c>
      <c r="AT49" s="8" t="n">
        <v>1673</v>
      </c>
      <c r="AU49" s="8" t="n">
        <v>0</v>
      </c>
      <c r="AV49" s="8" t="n">
        <v>981.58</v>
      </c>
      <c r="AW49" s="8" t="n">
        <v>981.58</v>
      </c>
      <c r="AX49" s="21" t="s">
        <v>156</v>
      </c>
      <c r="AY49" s="6"/>
      <c r="AZ49" s="6"/>
      <c r="BA49" s="6"/>
      <c r="BB49" s="8" t="n">
        <v>0.1</v>
      </c>
      <c r="BC49" s="8" t="n">
        <v>0</v>
      </c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</row>
    <row r="50" customFormat="false" ht="65.25" hidden="false" customHeight="false" outlineLevel="0" collapsed="false">
      <c r="A50" s="6" t="s">
        <v>431</v>
      </c>
      <c r="B50" s="6" t="s">
        <v>439</v>
      </c>
      <c r="C50" s="6" t="s">
        <v>444</v>
      </c>
      <c r="D50" s="6" t="n">
        <v>1</v>
      </c>
      <c r="E50" s="8" t="n">
        <v>0</v>
      </c>
      <c r="F50" s="6" t="s">
        <v>430</v>
      </c>
      <c r="G50" s="6" t="s">
        <v>289</v>
      </c>
      <c r="H50" s="6" t="s">
        <v>150</v>
      </c>
      <c r="I50" s="6" t="s">
        <v>151</v>
      </c>
      <c r="J50" s="6" t="s">
        <v>180</v>
      </c>
      <c r="K50" s="6" t="s">
        <v>154</v>
      </c>
      <c r="L50" s="8" t="n">
        <v>0</v>
      </c>
      <c r="M50" s="6" t="s">
        <v>155</v>
      </c>
      <c r="N50" s="8" t="n">
        <v>0</v>
      </c>
      <c r="O50" s="6"/>
      <c r="P50" s="6"/>
      <c r="Q50" s="8" t="n">
        <v>0.22</v>
      </c>
      <c r="R50" s="8" t="n">
        <v>0</v>
      </c>
      <c r="S50" s="8" t="n">
        <v>0</v>
      </c>
      <c r="T50" s="8" t="n">
        <v>15667</v>
      </c>
      <c r="U50" s="8" t="n">
        <v>0</v>
      </c>
      <c r="V50" s="8" t="n">
        <v>0</v>
      </c>
      <c r="W50" s="8" t="n">
        <v>0</v>
      </c>
      <c r="X50" s="8" t="n">
        <v>15667</v>
      </c>
      <c r="Y50" s="8" t="n">
        <v>0</v>
      </c>
      <c r="Z50" s="8" t="n">
        <v>15667</v>
      </c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8" t="n">
        <v>1</v>
      </c>
      <c r="AS50" s="8" t="n">
        <v>1</v>
      </c>
      <c r="AT50" s="8" t="n">
        <v>1733</v>
      </c>
      <c r="AU50" s="8" t="n">
        <v>0</v>
      </c>
      <c r="AV50" s="8" t="n">
        <v>1355.1</v>
      </c>
      <c r="AW50" s="8" t="n">
        <v>1355.1</v>
      </c>
      <c r="AX50" s="21" t="s">
        <v>156</v>
      </c>
      <c r="AY50" s="6"/>
      <c r="AZ50" s="6"/>
      <c r="BA50" s="6"/>
      <c r="BB50" s="8" t="n">
        <v>0.1</v>
      </c>
      <c r="BC50" s="8" t="n">
        <v>0</v>
      </c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</row>
    <row r="51" customFormat="false" ht="65.25" hidden="false" customHeight="false" outlineLevel="0" collapsed="false">
      <c r="A51" s="6" t="s">
        <v>278</v>
      </c>
      <c r="B51" s="6" t="s">
        <v>292</v>
      </c>
      <c r="C51" s="6" t="s">
        <v>296</v>
      </c>
      <c r="D51" s="6" t="n">
        <v>2</v>
      </c>
      <c r="E51" s="8" t="n">
        <v>0</v>
      </c>
      <c r="F51" s="6" t="s">
        <v>429</v>
      </c>
      <c r="G51" s="6" t="s">
        <v>295</v>
      </c>
      <c r="H51" s="6" t="s">
        <v>150</v>
      </c>
      <c r="I51" s="6" t="s">
        <v>151</v>
      </c>
      <c r="J51" s="6" t="s">
        <v>153</v>
      </c>
      <c r="K51" s="6" t="s">
        <v>154</v>
      </c>
      <c r="L51" s="8" t="n">
        <v>0</v>
      </c>
      <c r="M51" s="6" t="s">
        <v>155</v>
      </c>
      <c r="N51" s="8" t="n">
        <v>0</v>
      </c>
      <c r="O51" s="6"/>
      <c r="P51" s="6"/>
      <c r="Q51" s="8" t="n">
        <v>0.22</v>
      </c>
      <c r="R51" s="8" t="n">
        <v>0</v>
      </c>
      <c r="S51" s="8" t="n">
        <v>0</v>
      </c>
      <c r="T51" s="8" t="n">
        <v>15731</v>
      </c>
      <c r="U51" s="8" t="n">
        <v>0</v>
      </c>
      <c r="V51" s="8" t="n">
        <v>0</v>
      </c>
      <c r="W51" s="8" t="n">
        <v>0</v>
      </c>
      <c r="X51" s="8" t="n">
        <v>15731</v>
      </c>
      <c r="Y51" s="8" t="n">
        <v>0</v>
      </c>
      <c r="Z51" s="8" t="n">
        <v>15731</v>
      </c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8" t="n">
        <v>1</v>
      </c>
      <c r="AS51" s="8" t="n">
        <v>1</v>
      </c>
      <c r="AT51" s="8" t="n">
        <v>1105</v>
      </c>
      <c r="AU51" s="8" t="n">
        <v>0</v>
      </c>
      <c r="AV51" s="8" t="n">
        <v>891.87</v>
      </c>
      <c r="AW51" s="8" t="n">
        <v>891.87</v>
      </c>
      <c r="AX51" s="21" t="s">
        <v>156</v>
      </c>
      <c r="AY51" s="6"/>
      <c r="AZ51" s="6"/>
      <c r="BA51" s="6"/>
      <c r="BB51" s="8" t="n">
        <v>0.1</v>
      </c>
      <c r="BC51" s="8" t="n">
        <v>0</v>
      </c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</row>
    <row r="52" customFormat="false" ht="65.25" hidden="false" customHeight="false" outlineLevel="0" collapsed="false">
      <c r="A52" s="6" t="s">
        <v>278</v>
      </c>
      <c r="B52" s="6" t="s">
        <v>292</v>
      </c>
      <c r="C52" s="6" t="s">
        <v>296</v>
      </c>
      <c r="D52" s="6" t="n">
        <v>2</v>
      </c>
      <c r="E52" s="8" t="n">
        <v>0</v>
      </c>
      <c r="F52" s="6" t="s">
        <v>430</v>
      </c>
      <c r="G52" s="6" t="s">
        <v>295</v>
      </c>
      <c r="H52" s="6" t="s">
        <v>150</v>
      </c>
      <c r="I52" s="6" t="s">
        <v>151</v>
      </c>
      <c r="J52" s="6" t="s">
        <v>180</v>
      </c>
      <c r="K52" s="6" t="s">
        <v>154</v>
      </c>
      <c r="L52" s="8" t="n">
        <v>0</v>
      </c>
      <c r="M52" s="6" t="s">
        <v>155</v>
      </c>
      <c r="N52" s="8" t="n">
        <v>0</v>
      </c>
      <c r="O52" s="6"/>
      <c r="P52" s="6"/>
      <c r="Q52" s="8" t="n">
        <v>0.22</v>
      </c>
      <c r="R52" s="8" t="n">
        <v>0</v>
      </c>
      <c r="S52" s="8" t="n">
        <v>0</v>
      </c>
      <c r="T52" s="8" t="n">
        <v>15731</v>
      </c>
      <c r="U52" s="8" t="n">
        <v>0</v>
      </c>
      <c r="V52" s="8" t="n">
        <v>0</v>
      </c>
      <c r="W52" s="8" t="n">
        <v>0</v>
      </c>
      <c r="X52" s="8" t="n">
        <v>15731</v>
      </c>
      <c r="Y52" s="8" t="n">
        <v>0</v>
      </c>
      <c r="Z52" s="8" t="n">
        <v>15731</v>
      </c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8" t="n">
        <v>1</v>
      </c>
      <c r="AS52" s="8" t="n">
        <v>1</v>
      </c>
      <c r="AT52" s="8" t="n">
        <v>1566</v>
      </c>
      <c r="AU52" s="8" t="n">
        <v>0</v>
      </c>
      <c r="AV52" s="8" t="n">
        <v>1276</v>
      </c>
      <c r="AW52" s="8" t="n">
        <v>1276</v>
      </c>
      <c r="AX52" s="21" t="s">
        <v>156</v>
      </c>
      <c r="AY52" s="6"/>
      <c r="AZ52" s="6"/>
      <c r="BA52" s="6"/>
      <c r="BB52" s="8" t="n">
        <v>0.1</v>
      </c>
      <c r="BC52" s="8" t="n">
        <v>0</v>
      </c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</row>
    <row r="53" customFormat="false" ht="65.25" hidden="false" customHeight="false" outlineLevel="0" collapsed="false">
      <c r="A53" s="6" t="s">
        <v>371</v>
      </c>
      <c r="B53" s="6" t="s">
        <v>313</v>
      </c>
      <c r="C53" s="6" t="s">
        <v>321</v>
      </c>
      <c r="D53" s="6" t="n">
        <v>3</v>
      </c>
      <c r="E53" s="8" t="n">
        <v>0</v>
      </c>
      <c r="F53" s="6" t="s">
        <v>429</v>
      </c>
      <c r="G53" s="6" t="s">
        <v>373</v>
      </c>
      <c r="H53" s="6" t="s">
        <v>150</v>
      </c>
      <c r="I53" s="6" t="s">
        <v>151</v>
      </c>
      <c r="J53" s="6" t="s">
        <v>153</v>
      </c>
      <c r="K53" s="6" t="s">
        <v>154</v>
      </c>
      <c r="L53" s="8" t="n">
        <v>0</v>
      </c>
      <c r="M53" s="6" t="s">
        <v>155</v>
      </c>
      <c r="N53" s="8" t="n">
        <v>0</v>
      </c>
      <c r="O53" s="6"/>
      <c r="P53" s="6"/>
      <c r="Q53" s="8" t="n">
        <v>0.22</v>
      </c>
      <c r="R53" s="8" t="n">
        <v>0</v>
      </c>
      <c r="S53" s="8" t="n">
        <v>0</v>
      </c>
      <c r="T53" s="8" t="n">
        <v>15763</v>
      </c>
      <c r="U53" s="8" t="n">
        <v>0</v>
      </c>
      <c r="V53" s="8" t="n">
        <v>0</v>
      </c>
      <c r="W53" s="8" t="n">
        <v>0</v>
      </c>
      <c r="X53" s="8" t="n">
        <v>15763</v>
      </c>
      <c r="Y53" s="8" t="n">
        <v>0</v>
      </c>
      <c r="Z53" s="8" t="n">
        <v>15763</v>
      </c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8" t="n">
        <v>1</v>
      </c>
      <c r="AS53" s="8" t="n">
        <v>1</v>
      </c>
      <c r="AT53" s="8" t="n">
        <v>1158</v>
      </c>
      <c r="AU53" s="8" t="n">
        <v>0</v>
      </c>
      <c r="AV53" s="8" t="n">
        <v>847.42</v>
      </c>
      <c r="AW53" s="8" t="n">
        <v>847.42</v>
      </c>
      <c r="AX53" s="21" t="s">
        <v>156</v>
      </c>
      <c r="AY53" s="6"/>
      <c r="AZ53" s="6"/>
      <c r="BA53" s="6"/>
      <c r="BB53" s="8" t="n">
        <v>0.1</v>
      </c>
      <c r="BC53" s="8" t="n">
        <v>0</v>
      </c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</row>
    <row r="54" customFormat="false" ht="65.25" hidden="false" customHeight="false" outlineLevel="0" collapsed="false">
      <c r="A54" s="6" t="s">
        <v>371</v>
      </c>
      <c r="B54" s="6" t="s">
        <v>313</v>
      </c>
      <c r="C54" s="6" t="s">
        <v>321</v>
      </c>
      <c r="D54" s="6" t="n">
        <v>3</v>
      </c>
      <c r="E54" s="8" t="n">
        <v>0</v>
      </c>
      <c r="F54" s="6" t="s">
        <v>430</v>
      </c>
      <c r="G54" s="6" t="s">
        <v>373</v>
      </c>
      <c r="H54" s="6" t="s">
        <v>150</v>
      </c>
      <c r="I54" s="6" t="s">
        <v>151</v>
      </c>
      <c r="J54" s="6" t="s">
        <v>180</v>
      </c>
      <c r="K54" s="6" t="s">
        <v>154</v>
      </c>
      <c r="L54" s="8" t="n">
        <v>0</v>
      </c>
      <c r="M54" s="6" t="s">
        <v>155</v>
      </c>
      <c r="N54" s="8" t="n">
        <v>0</v>
      </c>
      <c r="O54" s="6"/>
      <c r="P54" s="6"/>
      <c r="Q54" s="8" t="n">
        <v>0.22</v>
      </c>
      <c r="R54" s="8" t="n">
        <v>0</v>
      </c>
      <c r="S54" s="8" t="n">
        <v>0</v>
      </c>
      <c r="T54" s="8" t="n">
        <v>15763</v>
      </c>
      <c r="U54" s="8" t="n">
        <v>0</v>
      </c>
      <c r="V54" s="8" t="n">
        <v>0</v>
      </c>
      <c r="W54" s="8" t="n">
        <v>0</v>
      </c>
      <c r="X54" s="8" t="n">
        <v>15763</v>
      </c>
      <c r="Y54" s="8" t="n">
        <v>0</v>
      </c>
      <c r="Z54" s="8" t="n">
        <v>15763</v>
      </c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8" t="n">
        <v>1</v>
      </c>
      <c r="AS54" s="8" t="n">
        <v>1</v>
      </c>
      <c r="AT54" s="8" t="n">
        <v>1561</v>
      </c>
      <c r="AU54" s="8" t="n">
        <v>0</v>
      </c>
      <c r="AV54" s="8" t="n">
        <v>1284</v>
      </c>
      <c r="AW54" s="8" t="n">
        <v>1284</v>
      </c>
      <c r="AX54" s="21" t="s">
        <v>156</v>
      </c>
      <c r="AY54" s="6"/>
      <c r="AZ54" s="6"/>
      <c r="BA54" s="6"/>
      <c r="BB54" s="8" t="n">
        <v>0.1</v>
      </c>
      <c r="BC54" s="8" t="n">
        <v>0</v>
      </c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</row>
    <row r="55" customFormat="false" ht="65.25" hidden="false" customHeight="false" outlineLevel="0" collapsed="false">
      <c r="A55" s="6" t="s">
        <v>278</v>
      </c>
      <c r="B55" s="6" t="s">
        <v>279</v>
      </c>
      <c r="C55" s="6" t="s">
        <v>280</v>
      </c>
      <c r="D55" s="6" t="n">
        <v>1</v>
      </c>
      <c r="E55" s="8" t="n">
        <v>0</v>
      </c>
      <c r="F55" s="6" t="s">
        <v>429</v>
      </c>
      <c r="G55" s="6" t="s">
        <v>277</v>
      </c>
      <c r="H55" s="6" t="s">
        <v>150</v>
      </c>
      <c r="I55" s="6" t="s">
        <v>151</v>
      </c>
      <c r="J55" s="6" t="s">
        <v>153</v>
      </c>
      <c r="K55" s="6" t="s">
        <v>154</v>
      </c>
      <c r="L55" s="8" t="n">
        <v>0</v>
      </c>
      <c r="M55" s="6" t="s">
        <v>155</v>
      </c>
      <c r="N55" s="8" t="n">
        <v>0</v>
      </c>
      <c r="O55" s="6"/>
      <c r="P55" s="6"/>
      <c r="Q55" s="8" t="n">
        <v>0.22</v>
      </c>
      <c r="R55" s="8" t="n">
        <v>0</v>
      </c>
      <c r="S55" s="8" t="n">
        <v>0</v>
      </c>
      <c r="T55" s="8" t="n">
        <v>15927</v>
      </c>
      <c r="U55" s="8" t="n">
        <v>0</v>
      </c>
      <c r="V55" s="8" t="n">
        <v>0</v>
      </c>
      <c r="W55" s="8" t="n">
        <v>0</v>
      </c>
      <c r="X55" s="8" t="n">
        <v>15927</v>
      </c>
      <c r="Y55" s="8" t="n">
        <v>0</v>
      </c>
      <c r="Z55" s="8" t="n">
        <v>15927</v>
      </c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8" t="n">
        <v>1</v>
      </c>
      <c r="AS55" s="8" t="n">
        <v>1</v>
      </c>
      <c r="AT55" s="8" t="n">
        <v>1132</v>
      </c>
      <c r="AU55" s="8" t="n">
        <v>0</v>
      </c>
      <c r="AV55" s="8" t="n">
        <v>862.09</v>
      </c>
      <c r="AW55" s="8" t="n">
        <v>862.09</v>
      </c>
      <c r="AX55" s="21" t="s">
        <v>156</v>
      </c>
      <c r="AY55" s="6"/>
      <c r="AZ55" s="6"/>
      <c r="BA55" s="6"/>
      <c r="BB55" s="8" t="n">
        <v>0.1</v>
      </c>
      <c r="BC55" s="8" t="n">
        <v>0</v>
      </c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</row>
    <row r="56" customFormat="false" ht="65.25" hidden="false" customHeight="false" outlineLevel="0" collapsed="false">
      <c r="A56" s="6" t="s">
        <v>278</v>
      </c>
      <c r="B56" s="6" t="s">
        <v>279</v>
      </c>
      <c r="C56" s="6" t="s">
        <v>280</v>
      </c>
      <c r="D56" s="6" t="n">
        <v>1</v>
      </c>
      <c r="E56" s="8" t="n">
        <v>0</v>
      </c>
      <c r="F56" s="6" t="s">
        <v>430</v>
      </c>
      <c r="G56" s="6" t="s">
        <v>277</v>
      </c>
      <c r="H56" s="6" t="s">
        <v>150</v>
      </c>
      <c r="I56" s="6" t="s">
        <v>151</v>
      </c>
      <c r="J56" s="6" t="s">
        <v>180</v>
      </c>
      <c r="K56" s="6" t="s">
        <v>154</v>
      </c>
      <c r="L56" s="8" t="n">
        <v>0</v>
      </c>
      <c r="M56" s="6" t="s">
        <v>155</v>
      </c>
      <c r="N56" s="8" t="n">
        <v>0</v>
      </c>
      <c r="O56" s="6"/>
      <c r="P56" s="6"/>
      <c r="Q56" s="8" t="n">
        <v>0.22</v>
      </c>
      <c r="R56" s="8" t="n">
        <v>0</v>
      </c>
      <c r="S56" s="8" t="n">
        <v>0</v>
      </c>
      <c r="T56" s="8" t="n">
        <v>15927</v>
      </c>
      <c r="U56" s="8" t="n">
        <v>0</v>
      </c>
      <c r="V56" s="8" t="n">
        <v>0</v>
      </c>
      <c r="W56" s="8" t="n">
        <v>0</v>
      </c>
      <c r="X56" s="8" t="n">
        <v>15927</v>
      </c>
      <c r="Y56" s="8" t="n">
        <v>0</v>
      </c>
      <c r="Z56" s="8" t="n">
        <v>15927</v>
      </c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8" t="n">
        <v>1</v>
      </c>
      <c r="AS56" s="8" t="n">
        <v>1</v>
      </c>
      <c r="AT56" s="8" t="n">
        <v>1548</v>
      </c>
      <c r="AU56" s="8" t="n">
        <v>0</v>
      </c>
      <c r="AV56" s="8" t="n">
        <v>1270.9</v>
      </c>
      <c r="AW56" s="8" t="n">
        <v>1270.9</v>
      </c>
      <c r="AX56" s="21" t="s">
        <v>156</v>
      </c>
      <c r="AY56" s="6"/>
      <c r="AZ56" s="6"/>
      <c r="BA56" s="6"/>
      <c r="BB56" s="8" t="n">
        <v>0.1</v>
      </c>
      <c r="BC56" s="8" t="n">
        <v>0</v>
      </c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</row>
    <row r="57" customFormat="false" ht="65.25" hidden="false" customHeight="false" outlineLevel="0" collapsed="false">
      <c r="A57" s="6" t="s">
        <v>371</v>
      </c>
      <c r="B57" s="6" t="s">
        <v>337</v>
      </c>
      <c r="C57" s="6" t="s">
        <v>338</v>
      </c>
      <c r="D57" s="6" t="n">
        <v>1</v>
      </c>
      <c r="E57" s="8" t="n">
        <v>0</v>
      </c>
      <c r="F57" s="6" t="s">
        <v>429</v>
      </c>
      <c r="G57" s="6" t="s">
        <v>377</v>
      </c>
      <c r="H57" s="6" t="s">
        <v>150</v>
      </c>
      <c r="I57" s="6" t="s">
        <v>151</v>
      </c>
      <c r="J57" s="6" t="s">
        <v>153</v>
      </c>
      <c r="K57" s="6" t="s">
        <v>222</v>
      </c>
      <c r="L57" s="8" t="n">
        <v>0</v>
      </c>
      <c r="M57" s="6" t="s">
        <v>155</v>
      </c>
      <c r="N57" s="8" t="n">
        <v>0</v>
      </c>
      <c r="O57" s="6"/>
      <c r="P57" s="6"/>
      <c r="Q57" s="8" t="n">
        <v>0.22</v>
      </c>
      <c r="R57" s="8" t="n">
        <v>0</v>
      </c>
      <c r="S57" s="8" t="n">
        <v>0</v>
      </c>
      <c r="T57" s="8" t="n">
        <v>16368</v>
      </c>
      <c r="U57" s="8" t="n">
        <v>0</v>
      </c>
      <c r="V57" s="8" t="n">
        <v>0</v>
      </c>
      <c r="W57" s="8" t="n">
        <v>0</v>
      </c>
      <c r="X57" s="8" t="n">
        <v>16368</v>
      </c>
      <c r="Y57" s="8" t="n">
        <v>0</v>
      </c>
      <c r="Z57" s="8" t="n">
        <v>16368</v>
      </c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8" t="n">
        <v>1</v>
      </c>
      <c r="AS57" s="8" t="n">
        <v>1</v>
      </c>
      <c r="AT57" s="8" t="n">
        <v>1124</v>
      </c>
      <c r="AU57" s="8" t="n">
        <v>0</v>
      </c>
      <c r="AV57" s="8" t="n">
        <v>849.57</v>
      </c>
      <c r="AW57" s="8" t="n">
        <v>849.57</v>
      </c>
      <c r="AX57" s="21" t="s">
        <v>156</v>
      </c>
      <c r="AY57" s="6"/>
      <c r="AZ57" s="6"/>
      <c r="BA57" s="6"/>
      <c r="BB57" s="8" t="n">
        <v>0.098</v>
      </c>
      <c r="BC57" s="8" t="n">
        <v>0</v>
      </c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</row>
    <row r="58" customFormat="false" ht="65.25" hidden="false" customHeight="false" outlineLevel="0" collapsed="false">
      <c r="A58" s="6" t="s">
        <v>371</v>
      </c>
      <c r="B58" s="6" t="s">
        <v>337</v>
      </c>
      <c r="C58" s="6" t="s">
        <v>338</v>
      </c>
      <c r="D58" s="6" t="n">
        <v>1</v>
      </c>
      <c r="E58" s="8" t="n">
        <v>0</v>
      </c>
      <c r="F58" s="6" t="s">
        <v>430</v>
      </c>
      <c r="G58" s="6" t="s">
        <v>377</v>
      </c>
      <c r="H58" s="6" t="s">
        <v>150</v>
      </c>
      <c r="I58" s="6" t="s">
        <v>151</v>
      </c>
      <c r="J58" s="6" t="s">
        <v>180</v>
      </c>
      <c r="K58" s="6" t="s">
        <v>222</v>
      </c>
      <c r="L58" s="8" t="n">
        <v>0</v>
      </c>
      <c r="M58" s="6" t="s">
        <v>155</v>
      </c>
      <c r="N58" s="8" t="n">
        <v>0</v>
      </c>
      <c r="O58" s="6"/>
      <c r="P58" s="6"/>
      <c r="Q58" s="8" t="n">
        <v>0.22</v>
      </c>
      <c r="R58" s="8" t="n">
        <v>0</v>
      </c>
      <c r="S58" s="8" t="n">
        <v>0</v>
      </c>
      <c r="T58" s="8" t="n">
        <v>16368</v>
      </c>
      <c r="U58" s="8" t="n">
        <v>0</v>
      </c>
      <c r="V58" s="8" t="n">
        <v>0</v>
      </c>
      <c r="W58" s="8" t="n">
        <v>0</v>
      </c>
      <c r="X58" s="8" t="n">
        <v>16368</v>
      </c>
      <c r="Y58" s="8" t="n">
        <v>0</v>
      </c>
      <c r="Z58" s="8" t="n">
        <v>16368</v>
      </c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8" t="n">
        <v>1</v>
      </c>
      <c r="AS58" s="8" t="n">
        <v>1</v>
      </c>
      <c r="AT58" s="8" t="n">
        <v>1583</v>
      </c>
      <c r="AU58" s="8" t="n">
        <v>0</v>
      </c>
      <c r="AV58" s="8" t="n">
        <v>1289.1</v>
      </c>
      <c r="AW58" s="8" t="n">
        <v>1289.1</v>
      </c>
      <c r="AX58" s="21" t="s">
        <v>156</v>
      </c>
      <c r="AY58" s="6"/>
      <c r="AZ58" s="6"/>
      <c r="BA58" s="6"/>
      <c r="BB58" s="8" t="n">
        <v>0.098</v>
      </c>
      <c r="BC58" s="8" t="n">
        <v>0</v>
      </c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</row>
    <row r="59" customFormat="false" ht="65.25" hidden="false" customHeight="false" outlineLevel="0" collapsed="false">
      <c r="A59" s="6" t="s">
        <v>371</v>
      </c>
      <c r="B59" s="6" t="s">
        <v>337</v>
      </c>
      <c r="C59" s="6" t="s">
        <v>344</v>
      </c>
      <c r="D59" s="6" t="n">
        <v>3</v>
      </c>
      <c r="E59" s="8" t="n">
        <v>0</v>
      </c>
      <c r="F59" s="6" t="s">
        <v>429</v>
      </c>
      <c r="G59" s="6" t="s">
        <v>379</v>
      </c>
      <c r="H59" s="6" t="s">
        <v>150</v>
      </c>
      <c r="I59" s="6" t="s">
        <v>151</v>
      </c>
      <c r="J59" s="6" t="s">
        <v>153</v>
      </c>
      <c r="K59" s="6" t="s">
        <v>154</v>
      </c>
      <c r="L59" s="8" t="n">
        <v>0</v>
      </c>
      <c r="M59" s="6" t="s">
        <v>155</v>
      </c>
      <c r="N59" s="8" t="n">
        <v>0</v>
      </c>
      <c r="O59" s="6"/>
      <c r="P59" s="6"/>
      <c r="Q59" s="8" t="n">
        <v>0.21</v>
      </c>
      <c r="R59" s="8" t="n">
        <v>0</v>
      </c>
      <c r="S59" s="8" t="n">
        <v>0</v>
      </c>
      <c r="T59" s="8" t="n">
        <v>16482</v>
      </c>
      <c r="U59" s="8" t="n">
        <v>0</v>
      </c>
      <c r="V59" s="8" t="n">
        <v>0</v>
      </c>
      <c r="W59" s="8" t="n">
        <v>0</v>
      </c>
      <c r="X59" s="8" t="n">
        <v>16482</v>
      </c>
      <c r="Y59" s="8" t="n">
        <v>0</v>
      </c>
      <c r="Z59" s="8" t="n">
        <v>16482</v>
      </c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8" t="n">
        <v>1</v>
      </c>
      <c r="AS59" s="8" t="n">
        <v>1</v>
      </c>
      <c r="AT59" s="8" t="n">
        <v>1166</v>
      </c>
      <c r="AU59" s="8" t="n">
        <v>0</v>
      </c>
      <c r="AV59" s="8" t="n">
        <v>819.23</v>
      </c>
      <c r="AW59" s="8" t="n">
        <v>819.23</v>
      </c>
      <c r="AX59" s="21" t="s">
        <v>156</v>
      </c>
      <c r="AY59" s="6"/>
      <c r="AZ59" s="6"/>
      <c r="BA59" s="6"/>
      <c r="BB59" s="8" t="n">
        <v>0.098</v>
      </c>
      <c r="BC59" s="8" t="n">
        <v>0</v>
      </c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</row>
    <row r="60" customFormat="false" ht="65.25" hidden="false" customHeight="false" outlineLevel="0" collapsed="false">
      <c r="A60" s="6" t="s">
        <v>371</v>
      </c>
      <c r="B60" s="6" t="s">
        <v>337</v>
      </c>
      <c r="C60" s="6" t="s">
        <v>344</v>
      </c>
      <c r="D60" s="6" t="n">
        <v>3</v>
      </c>
      <c r="E60" s="8" t="n">
        <v>0</v>
      </c>
      <c r="F60" s="6" t="s">
        <v>430</v>
      </c>
      <c r="G60" s="6" t="s">
        <v>379</v>
      </c>
      <c r="H60" s="6" t="s">
        <v>150</v>
      </c>
      <c r="I60" s="6" t="s">
        <v>151</v>
      </c>
      <c r="J60" s="6" t="s">
        <v>180</v>
      </c>
      <c r="K60" s="6" t="s">
        <v>154</v>
      </c>
      <c r="L60" s="8" t="n">
        <v>0</v>
      </c>
      <c r="M60" s="6" t="s">
        <v>155</v>
      </c>
      <c r="N60" s="8" t="n">
        <v>0</v>
      </c>
      <c r="O60" s="6"/>
      <c r="P60" s="6"/>
      <c r="Q60" s="8" t="n">
        <v>0.21</v>
      </c>
      <c r="R60" s="8" t="n">
        <v>0</v>
      </c>
      <c r="S60" s="8" t="n">
        <v>0</v>
      </c>
      <c r="T60" s="8" t="n">
        <v>16482</v>
      </c>
      <c r="U60" s="8" t="n">
        <v>0</v>
      </c>
      <c r="V60" s="8" t="n">
        <v>0</v>
      </c>
      <c r="W60" s="8" t="n">
        <v>0</v>
      </c>
      <c r="X60" s="8" t="n">
        <v>16482</v>
      </c>
      <c r="Y60" s="8" t="n">
        <v>0</v>
      </c>
      <c r="Z60" s="8" t="n">
        <v>16482</v>
      </c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8" t="n">
        <v>1</v>
      </c>
      <c r="AS60" s="8" t="n">
        <v>1</v>
      </c>
      <c r="AT60" s="8" t="n">
        <v>1513</v>
      </c>
      <c r="AU60" s="8" t="n">
        <v>0</v>
      </c>
      <c r="AV60" s="8" t="n">
        <v>1246.1</v>
      </c>
      <c r="AW60" s="8" t="n">
        <v>1246.1</v>
      </c>
      <c r="AX60" s="21" t="s">
        <v>156</v>
      </c>
      <c r="AY60" s="6"/>
      <c r="AZ60" s="6"/>
      <c r="BA60" s="6"/>
      <c r="BB60" s="8" t="n">
        <v>0.098</v>
      </c>
      <c r="BC60" s="8" t="n">
        <v>0</v>
      </c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</row>
    <row r="61" customFormat="false" ht="65.25" hidden="false" customHeight="false" outlineLevel="0" collapsed="false">
      <c r="A61" s="6" t="s">
        <v>278</v>
      </c>
      <c r="B61" s="6" t="s">
        <v>279</v>
      </c>
      <c r="C61" s="6" t="s">
        <v>285</v>
      </c>
      <c r="D61" s="6" t="n">
        <v>2</v>
      </c>
      <c r="E61" s="8" t="n">
        <v>0</v>
      </c>
      <c r="F61" s="6" t="s">
        <v>429</v>
      </c>
      <c r="G61" s="6" t="s">
        <v>284</v>
      </c>
      <c r="H61" s="6" t="s">
        <v>150</v>
      </c>
      <c r="I61" s="6" t="s">
        <v>151</v>
      </c>
      <c r="J61" s="6" t="s">
        <v>153</v>
      </c>
      <c r="K61" s="6" t="s">
        <v>154</v>
      </c>
      <c r="L61" s="8" t="n">
        <v>0</v>
      </c>
      <c r="M61" s="6" t="s">
        <v>155</v>
      </c>
      <c r="N61" s="8" t="n">
        <v>0</v>
      </c>
      <c r="O61" s="6"/>
      <c r="P61" s="6"/>
      <c r="Q61" s="8" t="n">
        <v>0.21</v>
      </c>
      <c r="R61" s="8" t="n">
        <v>0</v>
      </c>
      <c r="S61" s="8" t="n">
        <v>0</v>
      </c>
      <c r="T61" s="8" t="n">
        <v>16505</v>
      </c>
      <c r="U61" s="8" t="n">
        <v>0</v>
      </c>
      <c r="V61" s="8" t="n">
        <v>0</v>
      </c>
      <c r="W61" s="8" t="n">
        <v>0</v>
      </c>
      <c r="X61" s="8" t="n">
        <v>16505</v>
      </c>
      <c r="Y61" s="8" t="n">
        <v>0</v>
      </c>
      <c r="Z61" s="8" t="n">
        <v>16505</v>
      </c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8" t="n">
        <v>1</v>
      </c>
      <c r="AS61" s="8" t="n">
        <v>1</v>
      </c>
      <c r="AT61" s="8" t="n">
        <v>1123</v>
      </c>
      <c r="AU61" s="8" t="n">
        <v>0</v>
      </c>
      <c r="AV61" s="8" t="n">
        <v>876.81</v>
      </c>
      <c r="AW61" s="8" t="n">
        <v>876.81</v>
      </c>
      <c r="AX61" s="21" t="s">
        <v>156</v>
      </c>
      <c r="AY61" s="6"/>
      <c r="AZ61" s="6"/>
      <c r="BA61" s="6"/>
      <c r="BB61" s="8" t="n">
        <v>0.098</v>
      </c>
      <c r="BC61" s="8" t="n">
        <v>0</v>
      </c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</row>
    <row r="62" customFormat="false" ht="65.25" hidden="false" customHeight="false" outlineLevel="0" collapsed="false">
      <c r="A62" s="6" t="s">
        <v>278</v>
      </c>
      <c r="B62" s="6" t="s">
        <v>279</v>
      </c>
      <c r="C62" s="6" t="s">
        <v>285</v>
      </c>
      <c r="D62" s="6" t="n">
        <v>2</v>
      </c>
      <c r="E62" s="8" t="n">
        <v>0</v>
      </c>
      <c r="F62" s="6" t="s">
        <v>430</v>
      </c>
      <c r="G62" s="6" t="s">
        <v>284</v>
      </c>
      <c r="H62" s="6" t="s">
        <v>150</v>
      </c>
      <c r="I62" s="6" t="s">
        <v>151</v>
      </c>
      <c r="J62" s="6" t="s">
        <v>180</v>
      </c>
      <c r="K62" s="6" t="s">
        <v>154</v>
      </c>
      <c r="L62" s="8" t="n">
        <v>0</v>
      </c>
      <c r="M62" s="6" t="s">
        <v>155</v>
      </c>
      <c r="N62" s="8" t="n">
        <v>0</v>
      </c>
      <c r="O62" s="6"/>
      <c r="P62" s="6"/>
      <c r="Q62" s="8" t="n">
        <v>0.21</v>
      </c>
      <c r="R62" s="8" t="n">
        <v>0</v>
      </c>
      <c r="S62" s="8" t="n">
        <v>0</v>
      </c>
      <c r="T62" s="8" t="n">
        <v>16505</v>
      </c>
      <c r="U62" s="8" t="n">
        <v>0</v>
      </c>
      <c r="V62" s="8" t="n">
        <v>0</v>
      </c>
      <c r="W62" s="8" t="n">
        <v>0</v>
      </c>
      <c r="X62" s="8" t="n">
        <v>16505</v>
      </c>
      <c r="Y62" s="8" t="n">
        <v>0</v>
      </c>
      <c r="Z62" s="8" t="n">
        <v>16505</v>
      </c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8" t="n">
        <v>1</v>
      </c>
      <c r="AS62" s="8" t="n">
        <v>1</v>
      </c>
      <c r="AT62" s="8" t="n">
        <v>1907</v>
      </c>
      <c r="AU62" s="8" t="n">
        <v>0</v>
      </c>
      <c r="AV62" s="8" t="n">
        <v>1268.7</v>
      </c>
      <c r="AW62" s="8" t="n">
        <v>1268.7</v>
      </c>
      <c r="AX62" s="21" t="s">
        <v>156</v>
      </c>
      <c r="AY62" s="6"/>
      <c r="AZ62" s="6"/>
      <c r="BA62" s="6"/>
      <c r="BB62" s="8" t="n">
        <v>0.098</v>
      </c>
      <c r="BC62" s="8" t="n">
        <v>0</v>
      </c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</row>
    <row r="63" customFormat="false" ht="65.25" hidden="false" customHeight="false" outlineLevel="0" collapsed="false">
      <c r="A63" s="6" t="s">
        <v>312</v>
      </c>
      <c r="B63" s="6" t="s">
        <v>313</v>
      </c>
      <c r="C63" s="6" t="s">
        <v>314</v>
      </c>
      <c r="D63" s="6" t="n">
        <v>1</v>
      </c>
      <c r="E63" s="8" t="n">
        <v>0</v>
      </c>
      <c r="F63" s="6" t="s">
        <v>429</v>
      </c>
      <c r="G63" s="6" t="s">
        <v>311</v>
      </c>
      <c r="H63" s="6" t="s">
        <v>150</v>
      </c>
      <c r="I63" s="6" t="s">
        <v>151</v>
      </c>
      <c r="J63" s="6" t="s">
        <v>153</v>
      </c>
      <c r="K63" s="6" t="s">
        <v>154</v>
      </c>
      <c r="L63" s="8" t="n">
        <v>0</v>
      </c>
      <c r="M63" s="6" t="s">
        <v>155</v>
      </c>
      <c r="N63" s="8" t="n">
        <v>0</v>
      </c>
      <c r="O63" s="6"/>
      <c r="P63" s="6"/>
      <c r="Q63" s="8" t="n">
        <v>0.21</v>
      </c>
      <c r="R63" s="8" t="n">
        <v>0</v>
      </c>
      <c r="S63" s="8" t="n">
        <v>0</v>
      </c>
      <c r="T63" s="8" t="n">
        <v>16702</v>
      </c>
      <c r="U63" s="8" t="n">
        <v>0</v>
      </c>
      <c r="V63" s="8" t="n">
        <v>0</v>
      </c>
      <c r="W63" s="8" t="n">
        <v>0</v>
      </c>
      <c r="X63" s="8" t="n">
        <v>16702</v>
      </c>
      <c r="Y63" s="8" t="n">
        <v>0</v>
      </c>
      <c r="Z63" s="8" t="n">
        <v>16702</v>
      </c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8" t="n">
        <v>1</v>
      </c>
      <c r="AS63" s="8" t="n">
        <v>1</v>
      </c>
      <c r="AT63" s="8" t="n">
        <v>1327</v>
      </c>
      <c r="AU63" s="8" t="n">
        <v>0</v>
      </c>
      <c r="AV63" s="8" t="n">
        <v>870.44</v>
      </c>
      <c r="AW63" s="8" t="n">
        <v>870.44</v>
      </c>
      <c r="AX63" s="21" t="s">
        <v>156</v>
      </c>
      <c r="AY63" s="6"/>
      <c r="AZ63" s="6"/>
      <c r="BA63" s="6"/>
      <c r="BB63" s="8" t="n">
        <v>0.096</v>
      </c>
      <c r="BC63" s="8" t="n">
        <v>0</v>
      </c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</row>
    <row r="64" customFormat="false" ht="65.25" hidden="false" customHeight="false" outlineLevel="0" collapsed="false">
      <c r="A64" s="6" t="s">
        <v>312</v>
      </c>
      <c r="B64" s="6" t="s">
        <v>313</v>
      </c>
      <c r="C64" s="6" t="s">
        <v>314</v>
      </c>
      <c r="D64" s="6" t="n">
        <v>1</v>
      </c>
      <c r="E64" s="8" t="n">
        <v>0</v>
      </c>
      <c r="F64" s="6" t="s">
        <v>430</v>
      </c>
      <c r="G64" s="6" t="s">
        <v>311</v>
      </c>
      <c r="H64" s="6" t="s">
        <v>150</v>
      </c>
      <c r="I64" s="6" t="s">
        <v>151</v>
      </c>
      <c r="J64" s="6" t="s">
        <v>180</v>
      </c>
      <c r="K64" s="6" t="s">
        <v>154</v>
      </c>
      <c r="L64" s="8" t="n">
        <v>0</v>
      </c>
      <c r="M64" s="6" t="s">
        <v>155</v>
      </c>
      <c r="N64" s="8" t="n">
        <v>0</v>
      </c>
      <c r="O64" s="6"/>
      <c r="P64" s="6"/>
      <c r="Q64" s="8" t="n">
        <v>0.21</v>
      </c>
      <c r="R64" s="8" t="n">
        <v>0</v>
      </c>
      <c r="S64" s="8" t="n">
        <v>0</v>
      </c>
      <c r="T64" s="8" t="n">
        <v>16702</v>
      </c>
      <c r="U64" s="8" t="n">
        <v>0</v>
      </c>
      <c r="V64" s="8" t="n">
        <v>0</v>
      </c>
      <c r="W64" s="8" t="n">
        <v>0</v>
      </c>
      <c r="X64" s="8" t="n">
        <v>16702</v>
      </c>
      <c r="Y64" s="8" t="n">
        <v>0</v>
      </c>
      <c r="Z64" s="8" t="n">
        <v>16702</v>
      </c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8" t="n">
        <v>1</v>
      </c>
      <c r="AS64" s="8" t="n">
        <v>1</v>
      </c>
      <c r="AT64" s="8" t="n">
        <v>1597</v>
      </c>
      <c r="AU64" s="8" t="n">
        <v>0</v>
      </c>
      <c r="AV64" s="8" t="n">
        <v>1273.9</v>
      </c>
      <c r="AW64" s="8" t="n">
        <v>1273.9</v>
      </c>
      <c r="AX64" s="21" t="s">
        <v>156</v>
      </c>
      <c r="AY64" s="6"/>
      <c r="AZ64" s="6"/>
      <c r="BA64" s="6"/>
      <c r="BB64" s="8" t="n">
        <v>0.096</v>
      </c>
      <c r="BC64" s="8" t="n">
        <v>0</v>
      </c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</row>
    <row r="65" customFormat="false" ht="65.25" hidden="false" customHeight="false" outlineLevel="0" collapsed="false">
      <c r="A65" s="6" t="s">
        <v>356</v>
      </c>
      <c r="B65" s="6" t="s">
        <v>292</v>
      </c>
      <c r="C65" s="6" t="s">
        <v>296</v>
      </c>
      <c r="D65" s="6" t="n">
        <v>2</v>
      </c>
      <c r="E65" s="8" t="n">
        <v>0</v>
      </c>
      <c r="F65" s="6" t="s">
        <v>429</v>
      </c>
      <c r="G65" s="6" t="s">
        <v>365</v>
      </c>
      <c r="H65" s="6" t="s">
        <v>150</v>
      </c>
      <c r="I65" s="6" t="s">
        <v>151</v>
      </c>
      <c r="J65" s="6" t="s">
        <v>153</v>
      </c>
      <c r="K65" s="6" t="s">
        <v>154</v>
      </c>
      <c r="L65" s="8" t="n">
        <v>0</v>
      </c>
      <c r="M65" s="6" t="s">
        <v>155</v>
      </c>
      <c r="N65" s="8" t="n">
        <v>0</v>
      </c>
      <c r="O65" s="6"/>
      <c r="P65" s="6"/>
      <c r="Q65" s="8" t="n">
        <v>0.21</v>
      </c>
      <c r="R65" s="8" t="n">
        <v>0</v>
      </c>
      <c r="S65" s="8" t="n">
        <v>0</v>
      </c>
      <c r="T65" s="8" t="n">
        <v>16934</v>
      </c>
      <c r="U65" s="8" t="n">
        <v>0</v>
      </c>
      <c r="V65" s="8" t="n">
        <v>0</v>
      </c>
      <c r="W65" s="8" t="n">
        <v>0</v>
      </c>
      <c r="X65" s="8" t="n">
        <v>16934</v>
      </c>
      <c r="Y65" s="8" t="n">
        <v>0</v>
      </c>
      <c r="Z65" s="8" t="n">
        <v>16934</v>
      </c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8" t="n">
        <v>1</v>
      </c>
      <c r="AS65" s="8" t="n">
        <v>1</v>
      </c>
      <c r="AT65" s="8" t="n">
        <v>1166</v>
      </c>
      <c r="AU65" s="8" t="n">
        <v>0</v>
      </c>
      <c r="AV65" s="8" t="n">
        <v>881.66</v>
      </c>
      <c r="AW65" s="8" t="n">
        <v>881.66</v>
      </c>
      <c r="AX65" s="21" t="s">
        <v>156</v>
      </c>
      <c r="AY65" s="6"/>
      <c r="AZ65" s="6"/>
      <c r="BA65" s="6"/>
      <c r="BB65" s="8" t="n">
        <v>0.095</v>
      </c>
      <c r="BC65" s="8" t="n">
        <v>0</v>
      </c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</row>
    <row r="66" customFormat="false" ht="65.25" hidden="false" customHeight="false" outlineLevel="0" collapsed="false">
      <c r="A66" s="6" t="s">
        <v>356</v>
      </c>
      <c r="B66" s="6" t="s">
        <v>292</v>
      </c>
      <c r="C66" s="6" t="s">
        <v>296</v>
      </c>
      <c r="D66" s="6" t="n">
        <v>2</v>
      </c>
      <c r="E66" s="8" t="n">
        <v>0</v>
      </c>
      <c r="F66" s="6" t="s">
        <v>430</v>
      </c>
      <c r="G66" s="6" t="s">
        <v>365</v>
      </c>
      <c r="H66" s="6" t="s">
        <v>150</v>
      </c>
      <c r="I66" s="6" t="s">
        <v>151</v>
      </c>
      <c r="J66" s="6" t="s">
        <v>180</v>
      </c>
      <c r="K66" s="6" t="s">
        <v>154</v>
      </c>
      <c r="L66" s="8" t="n">
        <v>0</v>
      </c>
      <c r="M66" s="6" t="s">
        <v>155</v>
      </c>
      <c r="N66" s="8" t="n">
        <v>0</v>
      </c>
      <c r="O66" s="6"/>
      <c r="P66" s="6"/>
      <c r="Q66" s="8" t="n">
        <v>0.21</v>
      </c>
      <c r="R66" s="8" t="n">
        <v>0</v>
      </c>
      <c r="S66" s="8" t="n">
        <v>0</v>
      </c>
      <c r="T66" s="8" t="n">
        <v>16934</v>
      </c>
      <c r="U66" s="8" t="n">
        <v>0</v>
      </c>
      <c r="V66" s="8" t="n">
        <v>0</v>
      </c>
      <c r="W66" s="8" t="n">
        <v>0</v>
      </c>
      <c r="X66" s="8" t="n">
        <v>16934</v>
      </c>
      <c r="Y66" s="8" t="n">
        <v>0</v>
      </c>
      <c r="Z66" s="8" t="n">
        <v>16934</v>
      </c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8" t="n">
        <v>1</v>
      </c>
      <c r="AS66" s="8" t="n">
        <v>1</v>
      </c>
      <c r="AT66" s="8" t="n">
        <v>1917</v>
      </c>
      <c r="AU66" s="8" t="n">
        <v>0</v>
      </c>
      <c r="AV66" s="8" t="n">
        <v>1342.8</v>
      </c>
      <c r="AW66" s="8" t="n">
        <v>1342.8</v>
      </c>
      <c r="AX66" s="21" t="s">
        <v>156</v>
      </c>
      <c r="AY66" s="6"/>
      <c r="AZ66" s="6"/>
      <c r="BA66" s="6"/>
      <c r="BB66" s="8" t="n">
        <v>0.095</v>
      </c>
      <c r="BC66" s="8" t="n">
        <v>0</v>
      </c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</row>
    <row r="67" customFormat="false" ht="65.25" hidden="false" customHeight="false" outlineLevel="0" collapsed="false">
      <c r="A67" s="6" t="s">
        <v>371</v>
      </c>
      <c r="B67" s="6" t="s">
        <v>313</v>
      </c>
      <c r="C67" s="6" t="s">
        <v>317</v>
      </c>
      <c r="D67" s="6" t="n">
        <v>2</v>
      </c>
      <c r="E67" s="8" t="n">
        <v>0</v>
      </c>
      <c r="F67" s="6" t="s">
        <v>430</v>
      </c>
      <c r="G67" s="6" t="s">
        <v>372</v>
      </c>
      <c r="H67" s="6" t="s">
        <v>150</v>
      </c>
      <c r="I67" s="6" t="s">
        <v>151</v>
      </c>
      <c r="J67" s="6" t="s">
        <v>180</v>
      </c>
      <c r="K67" s="6" t="s">
        <v>154</v>
      </c>
      <c r="L67" s="8" t="n">
        <v>0</v>
      </c>
      <c r="M67" s="6" t="s">
        <v>155</v>
      </c>
      <c r="N67" s="8" t="n">
        <v>0</v>
      </c>
      <c r="O67" s="6"/>
      <c r="P67" s="6"/>
      <c r="Q67" s="8" t="n">
        <v>0.2</v>
      </c>
      <c r="R67" s="8" t="n">
        <v>0</v>
      </c>
      <c r="S67" s="8" t="n">
        <v>0</v>
      </c>
      <c r="T67" s="8" t="n">
        <v>17317</v>
      </c>
      <c r="U67" s="8" t="n">
        <v>0</v>
      </c>
      <c r="V67" s="8" t="n">
        <v>0</v>
      </c>
      <c r="W67" s="8" t="n">
        <v>1</v>
      </c>
      <c r="X67" s="8" t="n">
        <v>17316</v>
      </c>
      <c r="Y67" s="8" t="n">
        <v>0</v>
      </c>
      <c r="Z67" s="8" t="n">
        <v>17317</v>
      </c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8" t="n">
        <v>1</v>
      </c>
      <c r="AS67" s="8" t="n">
        <v>1</v>
      </c>
      <c r="AT67" s="8" t="n">
        <v>1538</v>
      </c>
      <c r="AU67" s="8" t="n">
        <v>0</v>
      </c>
      <c r="AV67" s="8" t="n">
        <v>1290</v>
      </c>
      <c r="AW67" s="8" t="n">
        <v>1290</v>
      </c>
      <c r="AX67" s="21" t="s">
        <v>156</v>
      </c>
      <c r="AY67" s="6"/>
      <c r="AZ67" s="6"/>
      <c r="BA67" s="6"/>
      <c r="BB67" s="8" t="n">
        <v>0.093</v>
      </c>
      <c r="BC67" s="8" t="n">
        <v>0</v>
      </c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</row>
    <row r="68" customFormat="false" ht="65.25" hidden="false" customHeight="false" outlineLevel="0" collapsed="false">
      <c r="A68" s="6" t="s">
        <v>371</v>
      </c>
      <c r="B68" s="6" t="s">
        <v>327</v>
      </c>
      <c r="C68" s="6" t="s">
        <v>331</v>
      </c>
      <c r="D68" s="6" t="n">
        <v>2</v>
      </c>
      <c r="E68" s="8" t="n">
        <v>0</v>
      </c>
      <c r="F68" s="6" t="s">
        <v>429</v>
      </c>
      <c r="G68" s="6" t="s">
        <v>375</v>
      </c>
      <c r="H68" s="6" t="s">
        <v>150</v>
      </c>
      <c r="I68" s="6" t="s">
        <v>151</v>
      </c>
      <c r="J68" s="6" t="s">
        <v>153</v>
      </c>
      <c r="K68" s="6" t="s">
        <v>154</v>
      </c>
      <c r="L68" s="8" t="n">
        <v>0</v>
      </c>
      <c r="M68" s="6" t="s">
        <v>155</v>
      </c>
      <c r="N68" s="8" t="n">
        <v>0</v>
      </c>
      <c r="O68" s="6"/>
      <c r="P68" s="6"/>
      <c r="Q68" s="8" t="n">
        <v>0.2</v>
      </c>
      <c r="R68" s="8" t="n">
        <v>0</v>
      </c>
      <c r="S68" s="8" t="n">
        <v>0</v>
      </c>
      <c r="T68" s="8" t="n">
        <v>17331</v>
      </c>
      <c r="U68" s="8" t="n">
        <v>0</v>
      </c>
      <c r="V68" s="8" t="n">
        <v>0</v>
      </c>
      <c r="W68" s="8" t="n">
        <v>0</v>
      </c>
      <c r="X68" s="8" t="n">
        <v>17331</v>
      </c>
      <c r="Y68" s="8" t="n">
        <v>0</v>
      </c>
      <c r="Z68" s="8" t="n">
        <v>17331</v>
      </c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8" t="n">
        <v>1</v>
      </c>
      <c r="AS68" s="8" t="n">
        <v>1</v>
      </c>
      <c r="AT68" s="8" t="n">
        <v>1068</v>
      </c>
      <c r="AU68" s="8" t="n">
        <v>0</v>
      </c>
      <c r="AV68" s="8" t="n">
        <v>849.07</v>
      </c>
      <c r="AW68" s="8" t="n">
        <v>849.07</v>
      </c>
      <c r="AX68" s="21" t="s">
        <v>156</v>
      </c>
      <c r="AY68" s="6"/>
      <c r="AZ68" s="6"/>
      <c r="BA68" s="6"/>
      <c r="BB68" s="8" t="n">
        <v>0.093</v>
      </c>
      <c r="BC68" s="8" t="n">
        <v>0</v>
      </c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</row>
    <row r="69" customFormat="false" ht="65.25" hidden="false" customHeight="false" outlineLevel="0" collapsed="false">
      <c r="A69" s="6" t="s">
        <v>371</v>
      </c>
      <c r="B69" s="6" t="s">
        <v>327</v>
      </c>
      <c r="C69" s="6" t="s">
        <v>331</v>
      </c>
      <c r="D69" s="6" t="n">
        <v>2</v>
      </c>
      <c r="E69" s="8" t="n">
        <v>0</v>
      </c>
      <c r="F69" s="6" t="s">
        <v>430</v>
      </c>
      <c r="G69" s="6" t="s">
        <v>375</v>
      </c>
      <c r="H69" s="6" t="s">
        <v>150</v>
      </c>
      <c r="I69" s="6" t="s">
        <v>151</v>
      </c>
      <c r="J69" s="6" t="s">
        <v>180</v>
      </c>
      <c r="K69" s="6" t="s">
        <v>154</v>
      </c>
      <c r="L69" s="8" t="n">
        <v>0</v>
      </c>
      <c r="M69" s="6" t="s">
        <v>155</v>
      </c>
      <c r="N69" s="8" t="n">
        <v>0</v>
      </c>
      <c r="O69" s="6"/>
      <c r="P69" s="6"/>
      <c r="Q69" s="8" t="n">
        <v>0.2</v>
      </c>
      <c r="R69" s="8" t="n">
        <v>0</v>
      </c>
      <c r="S69" s="8" t="n">
        <v>0</v>
      </c>
      <c r="T69" s="8" t="n">
        <v>17331</v>
      </c>
      <c r="U69" s="8" t="n">
        <v>0</v>
      </c>
      <c r="V69" s="8" t="n">
        <v>0</v>
      </c>
      <c r="W69" s="8" t="n">
        <v>0</v>
      </c>
      <c r="X69" s="8" t="n">
        <v>17331</v>
      </c>
      <c r="Y69" s="8" t="n">
        <v>0</v>
      </c>
      <c r="Z69" s="8" t="n">
        <v>17331</v>
      </c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8" t="n">
        <v>1</v>
      </c>
      <c r="AS69" s="8" t="n">
        <v>1</v>
      </c>
      <c r="AT69" s="8" t="n">
        <v>1702</v>
      </c>
      <c r="AU69" s="8" t="n">
        <v>0</v>
      </c>
      <c r="AV69" s="8" t="n">
        <v>1291.6</v>
      </c>
      <c r="AW69" s="8" t="n">
        <v>1291.6</v>
      </c>
      <c r="AX69" s="21" t="s">
        <v>156</v>
      </c>
      <c r="AY69" s="6"/>
      <c r="AZ69" s="6"/>
      <c r="BA69" s="6"/>
      <c r="BB69" s="8" t="n">
        <v>0.093</v>
      </c>
      <c r="BC69" s="8" t="n">
        <v>0</v>
      </c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</row>
    <row r="70" customFormat="false" ht="65.25" hidden="false" customHeight="false" outlineLevel="0" collapsed="false">
      <c r="A70" s="6" t="s">
        <v>371</v>
      </c>
      <c r="B70" s="6" t="s">
        <v>327</v>
      </c>
      <c r="C70" s="6" t="s">
        <v>328</v>
      </c>
      <c r="D70" s="6" t="n">
        <v>1</v>
      </c>
      <c r="E70" s="8" t="n">
        <v>0</v>
      </c>
      <c r="F70" s="6" t="s">
        <v>429</v>
      </c>
      <c r="G70" s="6" t="s">
        <v>374</v>
      </c>
      <c r="H70" s="6" t="s">
        <v>150</v>
      </c>
      <c r="I70" s="6" t="s">
        <v>151</v>
      </c>
      <c r="J70" s="6" t="s">
        <v>153</v>
      </c>
      <c r="K70" s="6" t="s">
        <v>154</v>
      </c>
      <c r="L70" s="8" t="n">
        <v>0</v>
      </c>
      <c r="M70" s="6" t="s">
        <v>155</v>
      </c>
      <c r="N70" s="8" t="n">
        <v>0</v>
      </c>
      <c r="O70" s="6"/>
      <c r="P70" s="6"/>
      <c r="Q70" s="8" t="n">
        <v>0.2</v>
      </c>
      <c r="R70" s="8" t="n">
        <v>0</v>
      </c>
      <c r="S70" s="8" t="n">
        <v>0</v>
      </c>
      <c r="T70" s="8" t="n">
        <v>17684</v>
      </c>
      <c r="U70" s="8" t="n">
        <v>0</v>
      </c>
      <c r="V70" s="8" t="n">
        <v>0</v>
      </c>
      <c r="W70" s="8" t="n">
        <v>0</v>
      </c>
      <c r="X70" s="8" t="n">
        <v>17684</v>
      </c>
      <c r="Y70" s="8" t="n">
        <v>0</v>
      </c>
      <c r="Z70" s="8" t="n">
        <v>17684</v>
      </c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8" t="n">
        <v>1</v>
      </c>
      <c r="AS70" s="8" t="n">
        <v>1</v>
      </c>
      <c r="AT70" s="8" t="n">
        <v>1190</v>
      </c>
      <c r="AU70" s="8" t="n">
        <v>0</v>
      </c>
      <c r="AV70" s="8" t="n">
        <v>841.95</v>
      </c>
      <c r="AW70" s="8" t="n">
        <v>841.95</v>
      </c>
      <c r="AX70" s="21" t="s">
        <v>156</v>
      </c>
      <c r="AY70" s="6"/>
      <c r="AZ70" s="6"/>
      <c r="BA70" s="6"/>
      <c r="BB70" s="8" t="n">
        <v>0.091</v>
      </c>
      <c r="BC70" s="8" t="n">
        <v>0</v>
      </c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</row>
    <row r="71" customFormat="false" ht="65.25" hidden="false" customHeight="false" outlineLevel="0" collapsed="false">
      <c r="A71" s="6" t="s">
        <v>371</v>
      </c>
      <c r="B71" s="6" t="s">
        <v>327</v>
      </c>
      <c r="C71" s="6" t="s">
        <v>328</v>
      </c>
      <c r="D71" s="6" t="n">
        <v>1</v>
      </c>
      <c r="E71" s="8" t="n">
        <v>0</v>
      </c>
      <c r="F71" s="6" t="s">
        <v>430</v>
      </c>
      <c r="G71" s="6" t="s">
        <v>374</v>
      </c>
      <c r="H71" s="6" t="s">
        <v>150</v>
      </c>
      <c r="I71" s="6" t="s">
        <v>151</v>
      </c>
      <c r="J71" s="6" t="s">
        <v>180</v>
      </c>
      <c r="K71" s="6" t="s">
        <v>154</v>
      </c>
      <c r="L71" s="8" t="n">
        <v>0</v>
      </c>
      <c r="M71" s="6" t="s">
        <v>155</v>
      </c>
      <c r="N71" s="8" t="n">
        <v>0</v>
      </c>
      <c r="O71" s="6"/>
      <c r="P71" s="6"/>
      <c r="Q71" s="8" t="n">
        <v>0.2</v>
      </c>
      <c r="R71" s="8" t="n">
        <v>0</v>
      </c>
      <c r="S71" s="8" t="n">
        <v>0</v>
      </c>
      <c r="T71" s="8" t="n">
        <v>17684</v>
      </c>
      <c r="U71" s="8" t="n">
        <v>0</v>
      </c>
      <c r="V71" s="8" t="n">
        <v>0</v>
      </c>
      <c r="W71" s="8" t="n">
        <v>0</v>
      </c>
      <c r="X71" s="8" t="n">
        <v>17684</v>
      </c>
      <c r="Y71" s="8" t="n">
        <v>0</v>
      </c>
      <c r="Z71" s="8" t="n">
        <v>17684</v>
      </c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8" t="n">
        <v>1</v>
      </c>
      <c r="AS71" s="8" t="n">
        <v>1</v>
      </c>
      <c r="AT71" s="8" t="n">
        <v>1793</v>
      </c>
      <c r="AU71" s="8" t="n">
        <v>0</v>
      </c>
      <c r="AV71" s="8" t="n">
        <v>1283.5</v>
      </c>
      <c r="AW71" s="8" t="n">
        <v>1283.5</v>
      </c>
      <c r="AX71" s="21" t="s">
        <v>156</v>
      </c>
      <c r="AY71" s="6"/>
      <c r="AZ71" s="6"/>
      <c r="BA71" s="6"/>
      <c r="BB71" s="8" t="n">
        <v>0.091</v>
      </c>
      <c r="BC71" s="8" t="n">
        <v>0</v>
      </c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</row>
    <row r="72" customFormat="false" ht="65.25" hidden="false" customHeight="false" outlineLevel="0" collapsed="false">
      <c r="A72" s="6" t="s">
        <v>371</v>
      </c>
      <c r="B72" s="6" t="s">
        <v>313</v>
      </c>
      <c r="C72" s="6" t="s">
        <v>314</v>
      </c>
      <c r="D72" s="6" t="n">
        <v>1</v>
      </c>
      <c r="E72" s="8" t="n">
        <v>0</v>
      </c>
      <c r="F72" s="6" t="s">
        <v>429</v>
      </c>
      <c r="G72" s="6" t="s">
        <v>370</v>
      </c>
      <c r="H72" s="6" t="s">
        <v>150</v>
      </c>
      <c r="I72" s="6" t="s">
        <v>151</v>
      </c>
      <c r="J72" s="6" t="s">
        <v>153</v>
      </c>
      <c r="K72" s="6" t="s">
        <v>154</v>
      </c>
      <c r="L72" s="8" t="n">
        <v>0</v>
      </c>
      <c r="M72" s="6" t="s">
        <v>155</v>
      </c>
      <c r="N72" s="8" t="n">
        <v>0</v>
      </c>
      <c r="O72" s="6"/>
      <c r="P72" s="6"/>
      <c r="Q72" s="8" t="n">
        <v>0.2</v>
      </c>
      <c r="R72" s="8" t="n">
        <v>0</v>
      </c>
      <c r="S72" s="8" t="n">
        <v>0</v>
      </c>
      <c r="T72" s="8" t="n">
        <v>17895</v>
      </c>
      <c r="U72" s="8" t="n">
        <v>0</v>
      </c>
      <c r="V72" s="8" t="n">
        <v>0</v>
      </c>
      <c r="W72" s="8" t="n">
        <v>0</v>
      </c>
      <c r="X72" s="8" t="n">
        <v>17895</v>
      </c>
      <c r="Y72" s="8" t="n">
        <v>0</v>
      </c>
      <c r="Z72" s="8" t="n">
        <v>17895</v>
      </c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8" t="n">
        <v>1</v>
      </c>
      <c r="AS72" s="8" t="n">
        <v>1</v>
      </c>
      <c r="AT72" s="8" t="n">
        <v>1161</v>
      </c>
      <c r="AU72" s="8" t="n">
        <v>0</v>
      </c>
      <c r="AV72" s="8" t="n">
        <v>843.49</v>
      </c>
      <c r="AW72" s="8" t="n">
        <v>843.49</v>
      </c>
      <c r="AX72" s="21" t="s">
        <v>156</v>
      </c>
      <c r="AY72" s="6"/>
      <c r="AZ72" s="6"/>
      <c r="BA72" s="6"/>
      <c r="BB72" s="8" t="n">
        <v>0.09</v>
      </c>
      <c r="BC72" s="8" t="n">
        <v>0</v>
      </c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</row>
    <row r="73" customFormat="false" ht="65.25" hidden="false" customHeight="false" outlineLevel="0" collapsed="false">
      <c r="A73" s="6" t="s">
        <v>371</v>
      </c>
      <c r="B73" s="6" t="s">
        <v>313</v>
      </c>
      <c r="C73" s="6" t="s">
        <v>314</v>
      </c>
      <c r="D73" s="6" t="n">
        <v>1</v>
      </c>
      <c r="E73" s="8" t="n">
        <v>0</v>
      </c>
      <c r="F73" s="6" t="s">
        <v>430</v>
      </c>
      <c r="G73" s="6" t="s">
        <v>370</v>
      </c>
      <c r="H73" s="6" t="s">
        <v>150</v>
      </c>
      <c r="I73" s="6" t="s">
        <v>151</v>
      </c>
      <c r="J73" s="6" t="s">
        <v>180</v>
      </c>
      <c r="K73" s="6" t="s">
        <v>154</v>
      </c>
      <c r="L73" s="8" t="n">
        <v>0</v>
      </c>
      <c r="M73" s="6" t="s">
        <v>155</v>
      </c>
      <c r="N73" s="8" t="n">
        <v>0</v>
      </c>
      <c r="O73" s="6"/>
      <c r="P73" s="6"/>
      <c r="Q73" s="8" t="n">
        <v>0.2</v>
      </c>
      <c r="R73" s="8" t="n">
        <v>0</v>
      </c>
      <c r="S73" s="8" t="n">
        <v>0</v>
      </c>
      <c r="T73" s="8" t="n">
        <v>17895</v>
      </c>
      <c r="U73" s="8" t="n">
        <v>0</v>
      </c>
      <c r="V73" s="8" t="n">
        <v>0</v>
      </c>
      <c r="W73" s="8" t="n">
        <v>0</v>
      </c>
      <c r="X73" s="8" t="n">
        <v>17895</v>
      </c>
      <c r="Y73" s="8" t="n">
        <v>0</v>
      </c>
      <c r="Z73" s="8" t="n">
        <v>17895</v>
      </c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8" t="n">
        <v>1</v>
      </c>
      <c r="AS73" s="8" t="n">
        <v>1</v>
      </c>
      <c r="AT73" s="8" t="n">
        <v>1942</v>
      </c>
      <c r="AU73" s="8" t="n">
        <v>0</v>
      </c>
      <c r="AV73" s="8" t="n">
        <v>1305.1</v>
      </c>
      <c r="AW73" s="8" t="n">
        <v>1305.1</v>
      </c>
      <c r="AX73" s="21" t="s">
        <v>156</v>
      </c>
      <c r="AY73" s="6"/>
      <c r="AZ73" s="6"/>
      <c r="BA73" s="6"/>
      <c r="BB73" s="8" t="n">
        <v>0.09</v>
      </c>
      <c r="BC73" s="8" t="n">
        <v>0</v>
      </c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</row>
    <row r="74" customFormat="false" ht="65.25" hidden="false" customHeight="false" outlineLevel="0" collapsed="false">
      <c r="A74" s="6" t="s">
        <v>342</v>
      </c>
      <c r="B74" s="6" t="n">
        <v>0</v>
      </c>
      <c r="C74" s="6" t="n">
        <v>0</v>
      </c>
      <c r="D74" s="6"/>
      <c r="E74" s="8" t="n">
        <v>0.22</v>
      </c>
      <c r="F74" s="6" t="s">
        <v>429</v>
      </c>
      <c r="G74" s="6" t="s">
        <v>435</v>
      </c>
      <c r="H74" s="6" t="s">
        <v>150</v>
      </c>
      <c r="I74" s="6" t="s">
        <v>151</v>
      </c>
      <c r="J74" s="6" t="s">
        <v>153</v>
      </c>
      <c r="K74" s="6" t="s">
        <v>154</v>
      </c>
      <c r="L74" s="8" t="n">
        <v>0.1</v>
      </c>
      <c r="M74" s="6" t="s">
        <v>155</v>
      </c>
      <c r="N74" s="8" t="n">
        <v>2</v>
      </c>
      <c r="O74" s="6"/>
      <c r="P74" s="6"/>
      <c r="Q74" s="8" t="n">
        <v>0.5</v>
      </c>
      <c r="R74" s="8" t="n">
        <v>0</v>
      </c>
      <c r="S74" s="8" t="n">
        <v>1</v>
      </c>
      <c r="T74" s="8" t="n">
        <v>11301</v>
      </c>
      <c r="U74" s="8" t="n">
        <v>0</v>
      </c>
      <c r="V74" s="8" t="n">
        <v>0</v>
      </c>
      <c r="W74" s="8" t="n">
        <v>1</v>
      </c>
      <c r="X74" s="8" t="n">
        <v>11301</v>
      </c>
      <c r="Y74" s="8" t="n">
        <v>0</v>
      </c>
      <c r="Z74" s="8" t="n">
        <v>11302</v>
      </c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8" t="n">
        <v>1</v>
      </c>
      <c r="AS74" s="8" t="n">
        <v>1</v>
      </c>
      <c r="AT74" s="8" t="n">
        <v>1491</v>
      </c>
      <c r="AU74" s="8" t="n">
        <v>1674.3</v>
      </c>
      <c r="AV74" s="8" t="n">
        <v>903.52</v>
      </c>
      <c r="AW74" s="8" t="n">
        <v>903.59</v>
      </c>
      <c r="AX74" s="21" t="s">
        <v>156</v>
      </c>
      <c r="AY74" s="6"/>
      <c r="AZ74" s="6"/>
      <c r="BA74" s="6"/>
      <c r="BB74" s="8" t="n">
        <v>0.26</v>
      </c>
      <c r="BC74" s="8" t="n">
        <v>0.03</v>
      </c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</row>
    <row r="75" customFormat="false" ht="65.25" hidden="false" customHeight="false" outlineLevel="0" collapsed="false">
      <c r="A75" s="6" t="s">
        <v>278</v>
      </c>
      <c r="B75" s="6" t="s">
        <v>292</v>
      </c>
      <c r="C75" s="6" t="s">
        <v>293</v>
      </c>
      <c r="D75" s="6" t="n">
        <v>1</v>
      </c>
      <c r="E75" s="8" t="n">
        <v>0.198</v>
      </c>
      <c r="F75" s="6" t="s">
        <v>430</v>
      </c>
      <c r="G75" s="6" t="s">
        <v>291</v>
      </c>
      <c r="H75" s="6" t="s">
        <v>150</v>
      </c>
      <c r="I75" s="6" t="s">
        <v>151</v>
      </c>
      <c r="J75" s="6" t="s">
        <v>180</v>
      </c>
      <c r="K75" s="6" t="s">
        <v>154</v>
      </c>
      <c r="L75" s="8" t="n">
        <v>0.09</v>
      </c>
      <c r="M75" s="6" t="s">
        <v>155</v>
      </c>
      <c r="N75" s="8" t="n">
        <v>1.8</v>
      </c>
      <c r="O75" s="6"/>
      <c r="P75" s="6"/>
      <c r="Q75" s="8" t="n">
        <v>0.42</v>
      </c>
      <c r="R75" s="8" t="n">
        <v>0</v>
      </c>
      <c r="S75" s="8" t="n">
        <v>1</v>
      </c>
      <c r="T75" s="8" t="n">
        <v>13356</v>
      </c>
      <c r="U75" s="8" t="n">
        <v>0</v>
      </c>
      <c r="V75" s="8" t="n">
        <v>1</v>
      </c>
      <c r="W75" s="8" t="n">
        <v>0</v>
      </c>
      <c r="X75" s="8" t="n">
        <v>13356</v>
      </c>
      <c r="Y75" s="8" t="n">
        <v>0</v>
      </c>
      <c r="Z75" s="8" t="n">
        <v>13357</v>
      </c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8" t="n">
        <v>1</v>
      </c>
      <c r="AS75" s="8" t="n">
        <v>1</v>
      </c>
      <c r="AT75" s="8" t="n">
        <v>2065</v>
      </c>
      <c r="AU75" s="8" t="n">
        <v>7027.3</v>
      </c>
      <c r="AV75" s="8" t="n">
        <v>1260.5</v>
      </c>
      <c r="AW75" s="8" t="n">
        <v>1261</v>
      </c>
      <c r="AX75" s="21" t="s">
        <v>156</v>
      </c>
      <c r="AY75" s="6"/>
      <c r="AZ75" s="6"/>
      <c r="BA75" s="6"/>
      <c r="BB75" s="8" t="n">
        <v>0.22</v>
      </c>
      <c r="BC75" s="8" t="n">
        <v>0.02</v>
      </c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</row>
    <row r="76" customFormat="false" ht="65.25" hidden="false" customHeight="false" outlineLevel="0" collapsed="false">
      <c r="A76" s="6" t="s">
        <v>401</v>
      </c>
      <c r="B76" s="6" t="s">
        <v>327</v>
      </c>
      <c r="C76" s="6" t="s">
        <v>334</v>
      </c>
      <c r="D76" s="6" t="n">
        <v>3</v>
      </c>
      <c r="E76" s="8" t="n">
        <v>0.198</v>
      </c>
      <c r="F76" s="6" t="s">
        <v>429</v>
      </c>
      <c r="G76" s="6" t="s">
        <v>406</v>
      </c>
      <c r="H76" s="6" t="s">
        <v>150</v>
      </c>
      <c r="I76" s="6" t="s">
        <v>151</v>
      </c>
      <c r="J76" s="6" t="s">
        <v>153</v>
      </c>
      <c r="K76" s="6" t="s">
        <v>154</v>
      </c>
      <c r="L76" s="8" t="n">
        <v>0.09</v>
      </c>
      <c r="M76" s="6" t="s">
        <v>155</v>
      </c>
      <c r="N76" s="8" t="n">
        <v>1.8</v>
      </c>
      <c r="O76" s="6"/>
      <c r="P76" s="6"/>
      <c r="Q76" s="8" t="n">
        <v>0.41</v>
      </c>
      <c r="R76" s="8" t="n">
        <v>0</v>
      </c>
      <c r="S76" s="8" t="n">
        <v>1</v>
      </c>
      <c r="T76" s="8" t="n">
        <v>13758</v>
      </c>
      <c r="U76" s="8" t="n">
        <v>0</v>
      </c>
      <c r="V76" s="8" t="n">
        <v>0</v>
      </c>
      <c r="W76" s="8" t="n">
        <v>1</v>
      </c>
      <c r="X76" s="8" t="n">
        <v>13758</v>
      </c>
      <c r="Y76" s="8" t="n">
        <v>0</v>
      </c>
      <c r="Z76" s="8" t="n">
        <v>13759</v>
      </c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8" t="n">
        <v>1</v>
      </c>
      <c r="AS76" s="8" t="n">
        <v>1</v>
      </c>
      <c r="AT76" s="8" t="n">
        <v>1470</v>
      </c>
      <c r="AU76" s="8" t="n">
        <v>6129</v>
      </c>
      <c r="AV76" s="8" t="n">
        <v>930.29</v>
      </c>
      <c r="AW76" s="8" t="n">
        <v>930.67</v>
      </c>
      <c r="AX76" s="21" t="s">
        <v>156</v>
      </c>
      <c r="AY76" s="6"/>
      <c r="AZ76" s="6"/>
      <c r="BA76" s="6"/>
      <c r="BB76" s="8" t="n">
        <v>0.21</v>
      </c>
      <c r="BC76" s="8" t="n">
        <v>0.02</v>
      </c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</row>
    <row r="77" customFormat="false" ht="65.25" hidden="false" customHeight="false" outlineLevel="0" collapsed="false">
      <c r="A77" s="6" t="s">
        <v>278</v>
      </c>
      <c r="B77" s="6" t="s">
        <v>292</v>
      </c>
      <c r="C77" s="6" t="s">
        <v>299</v>
      </c>
      <c r="D77" s="6" t="n">
        <v>3</v>
      </c>
      <c r="E77" s="8" t="n">
        <v>0.176</v>
      </c>
      <c r="F77" s="6" t="s">
        <v>429</v>
      </c>
      <c r="G77" s="6" t="s">
        <v>298</v>
      </c>
      <c r="H77" s="6" t="s">
        <v>150</v>
      </c>
      <c r="I77" s="6" t="s">
        <v>151</v>
      </c>
      <c r="J77" s="6" t="s">
        <v>153</v>
      </c>
      <c r="K77" s="6" t="s">
        <v>154</v>
      </c>
      <c r="L77" s="8" t="n">
        <v>0.08</v>
      </c>
      <c r="M77" s="6" t="s">
        <v>155</v>
      </c>
      <c r="N77" s="8" t="n">
        <v>1.6</v>
      </c>
      <c r="O77" s="6"/>
      <c r="P77" s="6"/>
      <c r="Q77" s="8" t="n">
        <v>0.4</v>
      </c>
      <c r="R77" s="8" t="n">
        <v>0</v>
      </c>
      <c r="S77" s="8" t="n">
        <v>1</v>
      </c>
      <c r="T77" s="8" t="n">
        <v>13950</v>
      </c>
      <c r="U77" s="8" t="n">
        <v>1</v>
      </c>
      <c r="V77" s="8" t="n">
        <v>0</v>
      </c>
      <c r="W77" s="8" t="n">
        <v>0</v>
      </c>
      <c r="X77" s="8" t="n">
        <v>13950</v>
      </c>
      <c r="Y77" s="8" t="n">
        <v>0.0843</v>
      </c>
      <c r="Z77" s="8" t="n">
        <v>13951</v>
      </c>
      <c r="AA77" s="6"/>
      <c r="AB77" s="6"/>
      <c r="AC77" s="6"/>
      <c r="AD77" s="6"/>
      <c r="AE77" s="6"/>
      <c r="AF77" s="6"/>
      <c r="AG77" s="6"/>
      <c r="AH77" s="8" t="n">
        <v>1</v>
      </c>
      <c r="AI77" s="6"/>
      <c r="AJ77" s="6"/>
      <c r="AK77" s="8" t="n">
        <v>4.3</v>
      </c>
      <c r="AL77" s="8" t="n">
        <v>0</v>
      </c>
      <c r="AM77" s="8" t="n">
        <v>50</v>
      </c>
      <c r="AN77" s="6"/>
      <c r="AO77" s="6"/>
      <c r="AP77" s="8" t="n">
        <v>130</v>
      </c>
      <c r="AQ77" s="8" t="n">
        <v>0</v>
      </c>
      <c r="AR77" s="8" t="n">
        <v>1</v>
      </c>
      <c r="AS77" s="8" t="n">
        <v>1</v>
      </c>
      <c r="AT77" s="8" t="n">
        <v>1097</v>
      </c>
      <c r="AU77" s="8" t="n">
        <v>1247.6</v>
      </c>
      <c r="AV77" s="8" t="n">
        <v>877.57</v>
      </c>
      <c r="AW77" s="8" t="n">
        <v>877.59</v>
      </c>
      <c r="AX77" s="21" t="s">
        <v>156</v>
      </c>
      <c r="AY77" s="6"/>
      <c r="AZ77" s="6"/>
      <c r="BA77" s="6"/>
      <c r="BB77" s="8" t="n">
        <v>0.21</v>
      </c>
      <c r="BC77" s="8" t="n">
        <v>0.02</v>
      </c>
      <c r="BD77" s="6"/>
      <c r="BE77" s="6"/>
      <c r="BF77" s="6"/>
      <c r="BG77" s="6"/>
      <c r="BH77" s="6"/>
      <c r="BI77" s="6"/>
      <c r="BJ77" s="8" t="n">
        <v>2.6</v>
      </c>
      <c r="BK77" s="8" t="n">
        <v>0</v>
      </c>
      <c r="BL77" s="6"/>
      <c r="BM77" s="6"/>
      <c r="BN77" s="8" t="n">
        <v>89</v>
      </c>
      <c r="BO77" s="8" t="n">
        <v>11</v>
      </c>
    </row>
    <row r="78" customFormat="false" ht="65.25" hidden="false" customHeight="false" outlineLevel="0" collapsed="false">
      <c r="A78" s="6" t="s">
        <v>278</v>
      </c>
      <c r="B78" s="6" t="s">
        <v>292</v>
      </c>
      <c r="C78" s="6" t="s">
        <v>299</v>
      </c>
      <c r="D78" s="6" t="n">
        <v>3</v>
      </c>
      <c r="E78" s="8" t="n">
        <v>0.176</v>
      </c>
      <c r="F78" s="6" t="s">
        <v>430</v>
      </c>
      <c r="G78" s="6" t="s">
        <v>298</v>
      </c>
      <c r="H78" s="6" t="s">
        <v>150</v>
      </c>
      <c r="I78" s="6" t="s">
        <v>151</v>
      </c>
      <c r="J78" s="6" t="s">
        <v>180</v>
      </c>
      <c r="K78" s="6" t="s">
        <v>154</v>
      </c>
      <c r="L78" s="8" t="n">
        <v>0.08</v>
      </c>
      <c r="M78" s="6" t="s">
        <v>155</v>
      </c>
      <c r="N78" s="8" t="n">
        <v>1.6</v>
      </c>
      <c r="O78" s="6"/>
      <c r="P78" s="6"/>
      <c r="Q78" s="8" t="n">
        <v>0.4</v>
      </c>
      <c r="R78" s="8" t="n">
        <v>0</v>
      </c>
      <c r="S78" s="8" t="n">
        <v>1</v>
      </c>
      <c r="T78" s="8" t="n">
        <v>13950</v>
      </c>
      <c r="U78" s="8" t="n">
        <v>1</v>
      </c>
      <c r="V78" s="8" t="n">
        <v>0</v>
      </c>
      <c r="W78" s="8" t="n">
        <v>0</v>
      </c>
      <c r="X78" s="8" t="n">
        <v>13950</v>
      </c>
      <c r="Y78" s="8" t="n">
        <v>0.0843</v>
      </c>
      <c r="Z78" s="8" t="n">
        <v>13951</v>
      </c>
      <c r="AA78" s="6"/>
      <c r="AB78" s="6"/>
      <c r="AC78" s="6"/>
      <c r="AD78" s="6"/>
      <c r="AE78" s="6"/>
      <c r="AF78" s="6"/>
      <c r="AG78" s="6"/>
      <c r="AH78" s="8" t="n">
        <v>1</v>
      </c>
      <c r="AI78" s="6"/>
      <c r="AJ78" s="6"/>
      <c r="AK78" s="8" t="n">
        <v>4.3</v>
      </c>
      <c r="AL78" s="8" t="n">
        <v>0</v>
      </c>
      <c r="AM78" s="8" t="n">
        <v>50</v>
      </c>
      <c r="AN78" s="6"/>
      <c r="AO78" s="6"/>
      <c r="AP78" s="8" t="n">
        <v>130</v>
      </c>
      <c r="AQ78" s="8" t="n">
        <v>0</v>
      </c>
      <c r="AR78" s="8" t="n">
        <v>1</v>
      </c>
      <c r="AS78" s="8" t="n">
        <v>1</v>
      </c>
      <c r="AT78" s="8" t="n">
        <v>1837</v>
      </c>
      <c r="AU78" s="8" t="n">
        <v>7280.4</v>
      </c>
      <c r="AV78" s="8" t="n">
        <v>1250.2</v>
      </c>
      <c r="AW78" s="8" t="n">
        <v>1250.6</v>
      </c>
      <c r="AX78" s="21" t="s">
        <v>156</v>
      </c>
      <c r="AY78" s="6"/>
      <c r="AZ78" s="6"/>
      <c r="BA78" s="6"/>
      <c r="BB78" s="8" t="n">
        <v>0.21</v>
      </c>
      <c r="BC78" s="8" t="n">
        <v>0.02</v>
      </c>
      <c r="BD78" s="6"/>
      <c r="BE78" s="6"/>
      <c r="BF78" s="6"/>
      <c r="BG78" s="6"/>
      <c r="BH78" s="6"/>
      <c r="BI78" s="6"/>
      <c r="BJ78" s="8" t="n">
        <v>2.6</v>
      </c>
      <c r="BK78" s="8" t="n">
        <v>0</v>
      </c>
      <c r="BL78" s="6"/>
      <c r="BM78" s="6"/>
      <c r="BN78" s="8" t="n">
        <v>89</v>
      </c>
      <c r="BO78" s="8" t="n">
        <v>11</v>
      </c>
    </row>
    <row r="79" customFormat="false" ht="65.25" hidden="false" customHeight="false" outlineLevel="0" collapsed="false">
      <c r="A79" s="6" t="s">
        <v>312</v>
      </c>
      <c r="B79" s="6" t="s">
        <v>313</v>
      </c>
      <c r="C79" s="6" t="s">
        <v>317</v>
      </c>
      <c r="D79" s="6" t="n">
        <v>2</v>
      </c>
      <c r="E79" s="8" t="n">
        <v>0.176</v>
      </c>
      <c r="F79" s="6" t="s">
        <v>430</v>
      </c>
      <c r="G79" s="6" t="s">
        <v>316</v>
      </c>
      <c r="H79" s="6" t="s">
        <v>150</v>
      </c>
      <c r="I79" s="6" t="s">
        <v>151</v>
      </c>
      <c r="J79" s="6" t="s">
        <v>180</v>
      </c>
      <c r="K79" s="6" t="s">
        <v>154</v>
      </c>
      <c r="L79" s="8" t="n">
        <v>0.08</v>
      </c>
      <c r="M79" s="6" t="s">
        <v>155</v>
      </c>
      <c r="N79" s="8" t="n">
        <v>1.6</v>
      </c>
      <c r="O79" s="6"/>
      <c r="P79" s="6"/>
      <c r="Q79" s="8" t="n">
        <v>0.4</v>
      </c>
      <c r="R79" s="8" t="n">
        <v>0</v>
      </c>
      <c r="S79" s="8" t="n">
        <v>1</v>
      </c>
      <c r="T79" s="8" t="n">
        <v>14160</v>
      </c>
      <c r="U79" s="8" t="n">
        <v>0</v>
      </c>
      <c r="V79" s="8" t="n">
        <v>1</v>
      </c>
      <c r="W79" s="8" t="n">
        <v>0</v>
      </c>
      <c r="X79" s="8" t="n">
        <v>14160</v>
      </c>
      <c r="Y79" s="8" t="n">
        <v>0</v>
      </c>
      <c r="Z79" s="8" t="n">
        <v>14161</v>
      </c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8" t="n">
        <v>1</v>
      </c>
      <c r="AS79" s="8" t="n">
        <v>1</v>
      </c>
      <c r="AT79" s="8" t="n">
        <v>1740</v>
      </c>
      <c r="AU79" s="8" t="n">
        <v>6298.9</v>
      </c>
      <c r="AV79" s="8" t="n">
        <v>1260.7</v>
      </c>
      <c r="AW79" s="8" t="n">
        <v>1261.1</v>
      </c>
      <c r="AX79" s="21" t="s">
        <v>156</v>
      </c>
      <c r="AY79" s="6"/>
      <c r="AZ79" s="6"/>
      <c r="BA79" s="6"/>
      <c r="BB79" s="8" t="n">
        <v>0.21</v>
      </c>
      <c r="BC79" s="8" t="n">
        <v>0.02</v>
      </c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</row>
    <row r="80" customFormat="false" ht="65.25" hidden="false" customHeight="false" outlineLevel="0" collapsed="false">
      <c r="A80" s="6" t="s">
        <v>278</v>
      </c>
      <c r="B80" s="6" t="s">
        <v>302</v>
      </c>
      <c r="C80" s="6" t="s">
        <v>303</v>
      </c>
      <c r="D80" s="6" t="n">
        <v>1</v>
      </c>
      <c r="E80" s="8" t="n">
        <v>0.176</v>
      </c>
      <c r="F80" s="6" t="s">
        <v>430</v>
      </c>
      <c r="G80" s="6" t="s">
        <v>301</v>
      </c>
      <c r="H80" s="6" t="s">
        <v>150</v>
      </c>
      <c r="I80" s="6" t="s">
        <v>151</v>
      </c>
      <c r="J80" s="6" t="s">
        <v>180</v>
      </c>
      <c r="K80" s="6" t="s">
        <v>154</v>
      </c>
      <c r="L80" s="8" t="n">
        <v>0.08</v>
      </c>
      <c r="M80" s="6" t="s">
        <v>155</v>
      </c>
      <c r="N80" s="8" t="n">
        <v>1.6</v>
      </c>
      <c r="O80" s="6"/>
      <c r="P80" s="6"/>
      <c r="Q80" s="8" t="n">
        <v>0.39</v>
      </c>
      <c r="R80" s="8" t="n">
        <v>0</v>
      </c>
      <c r="S80" s="8" t="n">
        <v>1</v>
      </c>
      <c r="T80" s="8" t="n">
        <v>14244</v>
      </c>
      <c r="U80" s="8" t="n">
        <v>0</v>
      </c>
      <c r="V80" s="8" t="n">
        <v>1</v>
      </c>
      <c r="W80" s="8" t="n">
        <v>0</v>
      </c>
      <c r="X80" s="8" t="n">
        <v>14244</v>
      </c>
      <c r="Y80" s="8" t="n">
        <v>0</v>
      </c>
      <c r="Z80" s="8" t="n">
        <v>14245</v>
      </c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8" t="n">
        <v>1</v>
      </c>
      <c r="AS80" s="8" t="n">
        <v>1</v>
      </c>
      <c r="AT80" s="8" t="n">
        <v>2040</v>
      </c>
      <c r="AU80" s="8" t="n">
        <v>7014.9</v>
      </c>
      <c r="AV80" s="8" t="n">
        <v>1281.8</v>
      </c>
      <c r="AW80" s="8" t="n">
        <v>1282.2</v>
      </c>
      <c r="AX80" s="21" t="s">
        <v>156</v>
      </c>
      <c r="AY80" s="6"/>
      <c r="AZ80" s="6"/>
      <c r="BA80" s="6"/>
      <c r="BB80" s="8" t="n">
        <v>0.21</v>
      </c>
      <c r="BC80" s="8" t="n">
        <v>0.02</v>
      </c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</row>
    <row r="81" customFormat="false" ht="65.25" hidden="false" customHeight="false" outlineLevel="0" collapsed="false">
      <c r="A81" s="6" t="s">
        <v>371</v>
      </c>
      <c r="B81" s="6" t="s">
        <v>337</v>
      </c>
      <c r="C81" s="6" t="s">
        <v>340</v>
      </c>
      <c r="D81" s="6" t="n">
        <v>2</v>
      </c>
      <c r="E81" s="8" t="n">
        <v>0.176</v>
      </c>
      <c r="F81" s="6" t="s">
        <v>429</v>
      </c>
      <c r="G81" s="6" t="s">
        <v>378</v>
      </c>
      <c r="H81" s="6" t="s">
        <v>150</v>
      </c>
      <c r="I81" s="6" t="s">
        <v>151</v>
      </c>
      <c r="J81" s="6" t="s">
        <v>153</v>
      </c>
      <c r="K81" s="6" t="s">
        <v>154</v>
      </c>
      <c r="L81" s="8" t="n">
        <v>0.08</v>
      </c>
      <c r="M81" s="6" t="s">
        <v>155</v>
      </c>
      <c r="N81" s="8" t="n">
        <v>1.6</v>
      </c>
      <c r="O81" s="6"/>
      <c r="P81" s="6"/>
      <c r="Q81" s="8" t="n">
        <v>0.39</v>
      </c>
      <c r="R81" s="8" t="n">
        <v>0</v>
      </c>
      <c r="S81" s="8" t="n">
        <v>1</v>
      </c>
      <c r="T81" s="8" t="n">
        <v>14288</v>
      </c>
      <c r="U81" s="8" t="n">
        <v>0</v>
      </c>
      <c r="V81" s="8" t="n">
        <v>0</v>
      </c>
      <c r="W81" s="8" t="n">
        <v>1</v>
      </c>
      <c r="X81" s="8" t="n">
        <v>14288</v>
      </c>
      <c r="Y81" s="8" t="n">
        <v>0</v>
      </c>
      <c r="Z81" s="8" t="n">
        <v>14289</v>
      </c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8" t="n">
        <v>1</v>
      </c>
      <c r="AS81" s="8" t="n">
        <v>1</v>
      </c>
      <c r="AT81" s="8" t="n">
        <v>1791</v>
      </c>
      <c r="AU81" s="8" t="n">
        <v>6633.7</v>
      </c>
      <c r="AV81" s="8" t="n">
        <v>855.84</v>
      </c>
      <c r="AW81" s="8" t="n">
        <v>856.24</v>
      </c>
      <c r="AX81" s="21" t="s">
        <v>156</v>
      </c>
      <c r="AY81" s="6"/>
      <c r="AZ81" s="6"/>
      <c r="BA81" s="6"/>
      <c r="BB81" s="8" t="n">
        <v>0.2</v>
      </c>
      <c r="BC81" s="8" t="n">
        <v>0.02</v>
      </c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</row>
    <row r="82" customFormat="false" ht="65.25" hidden="false" customHeight="false" outlineLevel="0" collapsed="false">
      <c r="A82" s="6" t="n">
        <v>901</v>
      </c>
      <c r="B82" s="6" t="s">
        <v>313</v>
      </c>
      <c r="C82" s="6" t="s">
        <v>317</v>
      </c>
      <c r="D82" s="6" t="n">
        <v>2</v>
      </c>
      <c r="E82" s="8" t="n">
        <v>0.176</v>
      </c>
      <c r="F82" s="6" t="s">
        <v>429</v>
      </c>
      <c r="G82" s="6" t="s">
        <v>445</v>
      </c>
      <c r="H82" s="6" t="s">
        <v>150</v>
      </c>
      <c r="I82" s="6" t="s">
        <v>151</v>
      </c>
      <c r="J82" s="6" t="s">
        <v>153</v>
      </c>
      <c r="K82" s="6" t="s">
        <v>154</v>
      </c>
      <c r="L82" s="8" t="n">
        <v>0.08</v>
      </c>
      <c r="M82" s="6" t="s">
        <v>155</v>
      </c>
      <c r="N82" s="8" t="n">
        <v>1.6</v>
      </c>
      <c r="O82" s="6"/>
      <c r="P82" s="6"/>
      <c r="Q82" s="8" t="n">
        <v>0.39</v>
      </c>
      <c r="R82" s="8" t="n">
        <v>0</v>
      </c>
      <c r="S82" s="8" t="n">
        <v>1</v>
      </c>
      <c r="T82" s="8" t="n">
        <v>14389</v>
      </c>
      <c r="U82" s="8" t="n">
        <v>0</v>
      </c>
      <c r="V82" s="8" t="n">
        <v>3</v>
      </c>
      <c r="W82" s="8" t="n">
        <v>1</v>
      </c>
      <c r="X82" s="8" t="n">
        <v>14386</v>
      </c>
      <c r="Y82" s="8" t="n">
        <v>0</v>
      </c>
      <c r="Z82" s="8" t="n">
        <v>14390</v>
      </c>
      <c r="AA82" s="6"/>
      <c r="AB82" s="6"/>
      <c r="AC82" s="6"/>
      <c r="AD82" s="6"/>
      <c r="AE82" s="6"/>
      <c r="AF82" s="6"/>
      <c r="AG82" s="6"/>
      <c r="AH82" s="8" t="n">
        <v>3</v>
      </c>
      <c r="AI82" s="6"/>
      <c r="AJ82" s="6"/>
      <c r="AK82" s="8" t="n">
        <v>11</v>
      </c>
      <c r="AL82" s="8" t="n">
        <v>0</v>
      </c>
      <c r="AM82" s="8" t="n">
        <v>75</v>
      </c>
      <c r="AN82" s="6"/>
      <c r="AO82" s="6"/>
      <c r="AP82" s="8" t="n">
        <v>125</v>
      </c>
      <c r="AQ82" s="8" t="n">
        <v>25</v>
      </c>
      <c r="AR82" s="8" t="n">
        <v>1</v>
      </c>
      <c r="AS82" s="8" t="n">
        <v>1</v>
      </c>
      <c r="AT82" s="8" t="n">
        <v>1449</v>
      </c>
      <c r="AU82" s="8" t="n">
        <v>6400.7</v>
      </c>
      <c r="AV82" s="8" t="n">
        <v>887.25</v>
      </c>
      <c r="AW82" s="8" t="n">
        <v>887.63</v>
      </c>
      <c r="AX82" s="21" t="s">
        <v>156</v>
      </c>
      <c r="AY82" s="6"/>
      <c r="AZ82" s="6"/>
      <c r="BA82" s="6"/>
      <c r="BB82" s="8" t="n">
        <v>0.2</v>
      </c>
      <c r="BC82" s="8" t="n">
        <v>0.02</v>
      </c>
      <c r="BD82" s="6"/>
      <c r="BE82" s="6"/>
      <c r="BF82" s="6"/>
      <c r="BG82" s="6"/>
      <c r="BH82" s="6"/>
      <c r="BI82" s="6"/>
      <c r="BJ82" s="8" t="n">
        <v>6.8</v>
      </c>
      <c r="BK82" s="8" t="n">
        <v>0</v>
      </c>
      <c r="BL82" s="6"/>
      <c r="BM82" s="6"/>
      <c r="BN82" s="8" t="n">
        <v>99</v>
      </c>
      <c r="BO82" s="8" t="n">
        <v>51</v>
      </c>
    </row>
    <row r="83" customFormat="false" ht="65.25" hidden="false" customHeight="false" outlineLevel="0" collapsed="false">
      <c r="A83" s="6" t="s">
        <v>356</v>
      </c>
      <c r="B83" s="6" t="s">
        <v>292</v>
      </c>
      <c r="C83" s="6" t="s">
        <v>299</v>
      </c>
      <c r="D83" s="6" t="n">
        <v>3</v>
      </c>
      <c r="E83" s="8" t="n">
        <v>0.154</v>
      </c>
      <c r="F83" s="6" t="s">
        <v>429</v>
      </c>
      <c r="G83" s="6" t="s">
        <v>366</v>
      </c>
      <c r="H83" s="6" t="s">
        <v>150</v>
      </c>
      <c r="I83" s="6" t="s">
        <v>151</v>
      </c>
      <c r="J83" s="6" t="s">
        <v>153</v>
      </c>
      <c r="K83" s="6" t="s">
        <v>154</v>
      </c>
      <c r="L83" s="8" t="n">
        <v>0.07</v>
      </c>
      <c r="M83" s="6" t="s">
        <v>155</v>
      </c>
      <c r="N83" s="8" t="n">
        <v>1.4</v>
      </c>
      <c r="O83" s="6"/>
      <c r="P83" s="6"/>
      <c r="Q83" s="8" t="n">
        <v>0.35</v>
      </c>
      <c r="R83" s="8" t="n">
        <v>0</v>
      </c>
      <c r="S83" s="8" t="n">
        <v>1</v>
      </c>
      <c r="T83" s="8" t="n">
        <v>16055</v>
      </c>
      <c r="U83" s="8" t="n">
        <v>0</v>
      </c>
      <c r="V83" s="8" t="n">
        <v>2</v>
      </c>
      <c r="W83" s="8" t="n">
        <v>1</v>
      </c>
      <c r="X83" s="8" t="n">
        <v>16053</v>
      </c>
      <c r="Y83" s="8" t="n">
        <v>0</v>
      </c>
      <c r="Z83" s="8" t="n">
        <v>16056</v>
      </c>
      <c r="AA83" s="6"/>
      <c r="AB83" s="6"/>
      <c r="AC83" s="6"/>
      <c r="AD83" s="6"/>
      <c r="AE83" s="6"/>
      <c r="AF83" s="6"/>
      <c r="AG83" s="6"/>
      <c r="AH83" s="8" t="n">
        <v>2</v>
      </c>
      <c r="AI83" s="6"/>
      <c r="AJ83" s="6"/>
      <c r="AK83" s="8" t="n">
        <v>7.6</v>
      </c>
      <c r="AL83" s="8" t="n">
        <v>0</v>
      </c>
      <c r="AM83" s="8" t="n">
        <v>70</v>
      </c>
      <c r="AN83" s="6"/>
      <c r="AO83" s="6"/>
      <c r="AP83" s="8" t="n">
        <v>130</v>
      </c>
      <c r="AQ83" s="8" t="n">
        <v>0</v>
      </c>
      <c r="AR83" s="8" t="n">
        <v>1</v>
      </c>
      <c r="AS83" s="8" t="n">
        <v>1</v>
      </c>
      <c r="AT83" s="8" t="n">
        <v>1388</v>
      </c>
      <c r="AU83" s="8" t="n">
        <v>6526.9</v>
      </c>
      <c r="AV83" s="8" t="n">
        <v>857.54</v>
      </c>
      <c r="AW83" s="8" t="n">
        <v>857.89</v>
      </c>
      <c r="AX83" s="21" t="s">
        <v>156</v>
      </c>
      <c r="AY83" s="6"/>
      <c r="AZ83" s="6"/>
      <c r="BA83" s="6"/>
      <c r="BB83" s="8" t="n">
        <v>0.18</v>
      </c>
      <c r="BC83" s="8" t="n">
        <v>0.02</v>
      </c>
      <c r="BD83" s="6"/>
      <c r="BE83" s="6"/>
      <c r="BF83" s="6"/>
      <c r="BG83" s="6"/>
      <c r="BH83" s="6"/>
      <c r="BI83" s="6"/>
      <c r="BJ83" s="8" t="n">
        <v>4.7</v>
      </c>
      <c r="BK83" s="8" t="n">
        <v>0</v>
      </c>
      <c r="BL83" s="6"/>
      <c r="BM83" s="6"/>
      <c r="BN83" s="8" t="n">
        <v>96</v>
      </c>
      <c r="BO83" s="8" t="n">
        <v>37</v>
      </c>
    </row>
    <row r="84" customFormat="false" ht="65.25" hidden="false" customHeight="false" outlineLevel="0" collapsed="false">
      <c r="A84" s="6" t="s">
        <v>356</v>
      </c>
      <c r="B84" s="6" t="s">
        <v>279</v>
      </c>
      <c r="C84" s="6" t="s">
        <v>285</v>
      </c>
      <c r="D84" s="6" t="n">
        <v>2</v>
      </c>
      <c r="E84" s="8" t="n">
        <v>0.154</v>
      </c>
      <c r="F84" s="6" t="s">
        <v>429</v>
      </c>
      <c r="G84" s="6" t="s">
        <v>358</v>
      </c>
      <c r="H84" s="6" t="s">
        <v>150</v>
      </c>
      <c r="I84" s="6" t="s">
        <v>151</v>
      </c>
      <c r="J84" s="6" t="s">
        <v>153</v>
      </c>
      <c r="K84" s="6" t="s">
        <v>154</v>
      </c>
      <c r="L84" s="8" t="n">
        <v>0.07</v>
      </c>
      <c r="M84" s="6" t="s">
        <v>155</v>
      </c>
      <c r="N84" s="8" t="n">
        <v>1.4</v>
      </c>
      <c r="O84" s="6"/>
      <c r="P84" s="6"/>
      <c r="Q84" s="8" t="n">
        <v>0.34</v>
      </c>
      <c r="R84" s="8" t="n">
        <v>0</v>
      </c>
      <c r="S84" s="8" t="n">
        <v>1</v>
      </c>
      <c r="T84" s="8" t="n">
        <v>16338</v>
      </c>
      <c r="U84" s="8" t="n">
        <v>1</v>
      </c>
      <c r="V84" s="8" t="n">
        <v>0</v>
      </c>
      <c r="W84" s="8" t="n">
        <v>0</v>
      </c>
      <c r="X84" s="8" t="n">
        <v>16338</v>
      </c>
      <c r="Y84" s="8" t="n">
        <v>0.072</v>
      </c>
      <c r="Z84" s="8" t="n">
        <v>16339</v>
      </c>
      <c r="AA84" s="6"/>
      <c r="AB84" s="6"/>
      <c r="AC84" s="6"/>
      <c r="AD84" s="6"/>
      <c r="AE84" s="6"/>
      <c r="AF84" s="6"/>
      <c r="AG84" s="6"/>
      <c r="AH84" s="8" t="n">
        <v>1</v>
      </c>
      <c r="AI84" s="6"/>
      <c r="AJ84" s="6"/>
      <c r="AK84" s="8" t="n">
        <v>4.3</v>
      </c>
      <c r="AL84" s="8" t="n">
        <v>0</v>
      </c>
      <c r="AM84" s="8" t="n">
        <v>50</v>
      </c>
      <c r="AN84" s="6"/>
      <c r="AO84" s="6"/>
      <c r="AP84" s="8" t="n">
        <v>130</v>
      </c>
      <c r="AQ84" s="8" t="n">
        <v>0</v>
      </c>
      <c r="AR84" s="8" t="n">
        <v>1</v>
      </c>
      <c r="AS84" s="8" t="n">
        <v>1</v>
      </c>
      <c r="AT84" s="8" t="n">
        <v>1382</v>
      </c>
      <c r="AU84" s="8" t="n">
        <v>1832.1</v>
      </c>
      <c r="AV84" s="8" t="n">
        <v>847.89</v>
      </c>
      <c r="AW84" s="8" t="n">
        <v>847.95</v>
      </c>
      <c r="AX84" s="21" t="s">
        <v>156</v>
      </c>
      <c r="AY84" s="6"/>
      <c r="AZ84" s="6"/>
      <c r="BA84" s="6"/>
      <c r="BB84" s="8" t="n">
        <v>0.18</v>
      </c>
      <c r="BC84" s="8" t="n">
        <v>0.02</v>
      </c>
      <c r="BD84" s="6"/>
      <c r="BE84" s="6"/>
      <c r="BF84" s="6"/>
      <c r="BG84" s="6"/>
      <c r="BH84" s="6"/>
      <c r="BI84" s="6"/>
      <c r="BJ84" s="8" t="n">
        <v>2.6</v>
      </c>
      <c r="BK84" s="8" t="n">
        <v>0</v>
      </c>
      <c r="BL84" s="6"/>
      <c r="BM84" s="6"/>
      <c r="BN84" s="8" t="n">
        <v>89</v>
      </c>
      <c r="BO84" s="8" t="n">
        <v>11</v>
      </c>
    </row>
    <row r="85" customFormat="false" ht="65.25" hidden="false" customHeight="false" outlineLevel="0" collapsed="false">
      <c r="A85" s="6" t="s">
        <v>356</v>
      </c>
      <c r="B85" s="6" t="s">
        <v>279</v>
      </c>
      <c r="C85" s="6" t="s">
        <v>285</v>
      </c>
      <c r="D85" s="6" t="n">
        <v>2</v>
      </c>
      <c r="E85" s="8" t="n">
        <v>0.154</v>
      </c>
      <c r="F85" s="6" t="s">
        <v>430</v>
      </c>
      <c r="G85" s="6" t="s">
        <v>358</v>
      </c>
      <c r="H85" s="6" t="s">
        <v>150</v>
      </c>
      <c r="I85" s="6" t="s">
        <v>151</v>
      </c>
      <c r="J85" s="6" t="s">
        <v>180</v>
      </c>
      <c r="K85" s="6" t="s">
        <v>154</v>
      </c>
      <c r="L85" s="8" t="n">
        <v>0.07</v>
      </c>
      <c r="M85" s="6" t="s">
        <v>155</v>
      </c>
      <c r="N85" s="8" t="n">
        <v>1.4</v>
      </c>
      <c r="O85" s="6"/>
      <c r="P85" s="6"/>
      <c r="Q85" s="8" t="n">
        <v>0.34</v>
      </c>
      <c r="R85" s="8" t="n">
        <v>0</v>
      </c>
      <c r="S85" s="8" t="n">
        <v>1</v>
      </c>
      <c r="T85" s="8" t="n">
        <v>16338</v>
      </c>
      <c r="U85" s="8" t="n">
        <v>1</v>
      </c>
      <c r="V85" s="8" t="n">
        <v>0</v>
      </c>
      <c r="W85" s="8" t="n">
        <v>0</v>
      </c>
      <c r="X85" s="8" t="n">
        <v>16338</v>
      </c>
      <c r="Y85" s="8" t="n">
        <v>0.072</v>
      </c>
      <c r="Z85" s="8" t="n">
        <v>16339</v>
      </c>
      <c r="AA85" s="6"/>
      <c r="AB85" s="6"/>
      <c r="AC85" s="6"/>
      <c r="AD85" s="6"/>
      <c r="AE85" s="6"/>
      <c r="AF85" s="6"/>
      <c r="AG85" s="6"/>
      <c r="AH85" s="8" t="n">
        <v>1</v>
      </c>
      <c r="AI85" s="6"/>
      <c r="AJ85" s="6"/>
      <c r="AK85" s="8" t="n">
        <v>4.3</v>
      </c>
      <c r="AL85" s="8" t="n">
        <v>0</v>
      </c>
      <c r="AM85" s="8" t="n">
        <v>50</v>
      </c>
      <c r="AN85" s="6"/>
      <c r="AO85" s="6"/>
      <c r="AP85" s="8" t="n">
        <v>130</v>
      </c>
      <c r="AQ85" s="8" t="n">
        <v>0</v>
      </c>
      <c r="AR85" s="8" t="n">
        <v>1</v>
      </c>
      <c r="AS85" s="8" t="n">
        <v>1</v>
      </c>
      <c r="AT85" s="8" t="n">
        <v>2089</v>
      </c>
      <c r="AU85" s="8" t="n">
        <v>4145.2</v>
      </c>
      <c r="AV85" s="8" t="n">
        <v>1278.9</v>
      </c>
      <c r="AW85" s="8" t="n">
        <v>1279.1</v>
      </c>
      <c r="AX85" s="21" t="s">
        <v>156</v>
      </c>
      <c r="AY85" s="6"/>
      <c r="AZ85" s="6"/>
      <c r="BA85" s="6"/>
      <c r="BB85" s="8" t="n">
        <v>0.18</v>
      </c>
      <c r="BC85" s="8" t="n">
        <v>0.02</v>
      </c>
      <c r="BD85" s="6"/>
      <c r="BE85" s="6"/>
      <c r="BF85" s="6"/>
      <c r="BG85" s="6"/>
      <c r="BH85" s="6"/>
      <c r="BI85" s="6"/>
      <c r="BJ85" s="8" t="n">
        <v>2.6</v>
      </c>
      <c r="BK85" s="8" t="n">
        <v>0</v>
      </c>
      <c r="BL85" s="6"/>
      <c r="BM85" s="6"/>
      <c r="BN85" s="8" t="n">
        <v>89</v>
      </c>
      <c r="BO85" s="8" t="n">
        <v>11</v>
      </c>
    </row>
    <row r="86" customFormat="false" ht="65.25" hidden="false" customHeight="false" outlineLevel="0" collapsed="false">
      <c r="A86" s="6" t="s">
        <v>371</v>
      </c>
      <c r="B86" s="6" t="s">
        <v>313</v>
      </c>
      <c r="C86" s="6" t="s">
        <v>317</v>
      </c>
      <c r="D86" s="6" t="n">
        <v>2</v>
      </c>
      <c r="E86" s="8" t="n">
        <v>0.154</v>
      </c>
      <c r="F86" s="6" t="s">
        <v>429</v>
      </c>
      <c r="G86" s="6" t="s">
        <v>372</v>
      </c>
      <c r="H86" s="6" t="s">
        <v>150</v>
      </c>
      <c r="I86" s="6" t="s">
        <v>151</v>
      </c>
      <c r="J86" s="6" t="s">
        <v>153</v>
      </c>
      <c r="K86" s="6" t="s">
        <v>154</v>
      </c>
      <c r="L86" s="8" t="n">
        <v>0.07</v>
      </c>
      <c r="M86" s="6" t="s">
        <v>155</v>
      </c>
      <c r="N86" s="8" t="n">
        <v>1.4</v>
      </c>
      <c r="O86" s="6"/>
      <c r="P86" s="6"/>
      <c r="Q86" s="8" t="n">
        <v>0.32</v>
      </c>
      <c r="R86" s="8" t="n">
        <v>0</v>
      </c>
      <c r="S86" s="8" t="n">
        <v>1</v>
      </c>
      <c r="T86" s="8" t="n">
        <v>17316</v>
      </c>
      <c r="U86" s="8" t="n">
        <v>0</v>
      </c>
      <c r="V86" s="8" t="n">
        <v>0</v>
      </c>
      <c r="W86" s="8" t="n">
        <v>1</v>
      </c>
      <c r="X86" s="8" t="n">
        <v>17316</v>
      </c>
      <c r="Y86" s="8" t="n">
        <v>0</v>
      </c>
      <c r="Z86" s="8" t="n">
        <v>17317</v>
      </c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8" t="n">
        <v>1</v>
      </c>
      <c r="AS86" s="8" t="n">
        <v>1</v>
      </c>
      <c r="AT86" s="8" t="n">
        <v>1215</v>
      </c>
      <c r="AU86" s="8" t="n">
        <v>6574.3</v>
      </c>
      <c r="AV86" s="8" t="n">
        <v>846.58</v>
      </c>
      <c r="AW86" s="8" t="n">
        <v>846.91</v>
      </c>
      <c r="AX86" s="21" t="s">
        <v>156</v>
      </c>
      <c r="AY86" s="6"/>
      <c r="AZ86" s="6"/>
      <c r="BA86" s="6"/>
      <c r="BB86" s="8" t="n">
        <v>0.17</v>
      </c>
      <c r="BC86" s="8" t="n">
        <v>0.02</v>
      </c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</row>
    <row r="87" customFormat="false" ht="65.25" hidden="false" customHeight="false" outlineLevel="0" collapsed="false">
      <c r="A87" s="6" t="s">
        <v>401</v>
      </c>
      <c r="B87" s="6" t="s">
        <v>327</v>
      </c>
      <c r="C87" s="6" t="s">
        <v>331</v>
      </c>
      <c r="D87" s="6" t="n">
        <v>2</v>
      </c>
      <c r="E87" s="8" t="n">
        <v>0.44</v>
      </c>
      <c r="F87" s="6" t="s">
        <v>429</v>
      </c>
      <c r="G87" s="6" t="s">
        <v>405</v>
      </c>
      <c r="H87" s="6" t="s">
        <v>150</v>
      </c>
      <c r="I87" s="6" t="s">
        <v>151</v>
      </c>
      <c r="J87" s="6" t="s">
        <v>153</v>
      </c>
      <c r="K87" s="6" t="s">
        <v>154</v>
      </c>
      <c r="L87" s="8" t="n">
        <v>0.2</v>
      </c>
      <c r="M87" s="6" t="s">
        <v>155</v>
      </c>
      <c r="N87" s="8" t="n">
        <v>4</v>
      </c>
      <c r="O87" s="6"/>
      <c r="P87" s="6"/>
      <c r="Q87" s="8" t="n">
        <v>0.64</v>
      </c>
      <c r="R87" s="8" t="n">
        <v>0.03</v>
      </c>
      <c r="S87" s="8" t="n">
        <v>2</v>
      </c>
      <c r="T87" s="8" t="n">
        <v>11727</v>
      </c>
      <c r="U87" s="8" t="n">
        <v>0</v>
      </c>
      <c r="V87" s="8" t="n">
        <v>2</v>
      </c>
      <c r="W87" s="8" t="n">
        <v>2</v>
      </c>
      <c r="X87" s="8" t="n">
        <v>11725</v>
      </c>
      <c r="Y87" s="8" t="n">
        <v>0</v>
      </c>
      <c r="Z87" s="8" t="n">
        <v>11729</v>
      </c>
      <c r="AA87" s="6"/>
      <c r="AB87" s="6"/>
      <c r="AC87" s="6"/>
      <c r="AD87" s="6"/>
      <c r="AE87" s="6"/>
      <c r="AF87" s="6"/>
      <c r="AG87" s="6"/>
      <c r="AH87" s="8" t="n">
        <v>1</v>
      </c>
      <c r="AI87" s="6"/>
      <c r="AJ87" s="6"/>
      <c r="AK87" s="8" t="n">
        <v>3.2</v>
      </c>
      <c r="AL87" s="8" t="n">
        <v>0</v>
      </c>
      <c r="AM87" s="8" t="n">
        <v>50</v>
      </c>
      <c r="AN87" s="6"/>
      <c r="AO87" s="6"/>
      <c r="AP87" s="8" t="n">
        <v>100</v>
      </c>
      <c r="AQ87" s="8" t="n">
        <v>0</v>
      </c>
      <c r="AR87" s="8" t="n">
        <v>1</v>
      </c>
      <c r="AS87" s="8" t="n">
        <v>1</v>
      </c>
      <c r="AT87" s="8" t="n">
        <v>1371</v>
      </c>
      <c r="AU87" s="8" t="n">
        <v>6256.4</v>
      </c>
      <c r="AV87" s="8" t="n">
        <v>899.18</v>
      </c>
      <c r="AW87" s="8" t="n">
        <v>900.09</v>
      </c>
      <c r="AX87" s="21" t="s">
        <v>156</v>
      </c>
      <c r="AY87" s="6"/>
      <c r="AZ87" s="6"/>
      <c r="BA87" s="6"/>
      <c r="BB87" s="8" t="n">
        <v>0.39</v>
      </c>
      <c r="BC87" s="8" t="n">
        <v>0.09</v>
      </c>
      <c r="BD87" s="6"/>
      <c r="BE87" s="6"/>
      <c r="BF87" s="6"/>
      <c r="BG87" s="6"/>
      <c r="BH87" s="6"/>
      <c r="BI87" s="6"/>
      <c r="BJ87" s="8" t="n">
        <v>2.1</v>
      </c>
      <c r="BK87" s="8" t="n">
        <v>0</v>
      </c>
      <c r="BL87" s="6"/>
      <c r="BM87" s="6"/>
      <c r="BN87" s="8" t="n">
        <v>76</v>
      </c>
      <c r="BO87" s="8" t="n">
        <v>24</v>
      </c>
    </row>
    <row r="88" customFormat="false" ht="65.25" hidden="false" customHeight="false" outlineLevel="0" collapsed="false">
      <c r="A88" s="6" t="s">
        <v>401</v>
      </c>
      <c r="B88" s="6" t="s">
        <v>327</v>
      </c>
      <c r="C88" s="6" t="s">
        <v>331</v>
      </c>
      <c r="D88" s="6" t="n">
        <v>2</v>
      </c>
      <c r="E88" s="8" t="n">
        <v>0.44</v>
      </c>
      <c r="F88" s="6" t="s">
        <v>430</v>
      </c>
      <c r="G88" s="6" t="s">
        <v>405</v>
      </c>
      <c r="H88" s="6" t="s">
        <v>150</v>
      </c>
      <c r="I88" s="6" t="s">
        <v>151</v>
      </c>
      <c r="J88" s="6" t="s">
        <v>180</v>
      </c>
      <c r="K88" s="6" t="s">
        <v>154</v>
      </c>
      <c r="L88" s="8" t="n">
        <v>0.2</v>
      </c>
      <c r="M88" s="6" t="s">
        <v>155</v>
      </c>
      <c r="N88" s="8" t="n">
        <v>4</v>
      </c>
      <c r="O88" s="6"/>
      <c r="P88" s="6"/>
      <c r="Q88" s="8" t="n">
        <v>0.64</v>
      </c>
      <c r="R88" s="8" t="n">
        <v>0.03</v>
      </c>
      <c r="S88" s="8" t="n">
        <v>2</v>
      </c>
      <c r="T88" s="8" t="n">
        <v>11727</v>
      </c>
      <c r="U88" s="8" t="n">
        <v>0</v>
      </c>
      <c r="V88" s="8" t="n">
        <v>2</v>
      </c>
      <c r="W88" s="8" t="n">
        <v>2</v>
      </c>
      <c r="X88" s="8" t="n">
        <v>11725</v>
      </c>
      <c r="Y88" s="8" t="n">
        <v>0</v>
      </c>
      <c r="Z88" s="8" t="n">
        <v>11729</v>
      </c>
      <c r="AA88" s="6"/>
      <c r="AB88" s="6"/>
      <c r="AC88" s="6"/>
      <c r="AD88" s="6"/>
      <c r="AE88" s="6"/>
      <c r="AF88" s="6"/>
      <c r="AG88" s="6"/>
      <c r="AH88" s="8" t="n">
        <v>1</v>
      </c>
      <c r="AI88" s="6"/>
      <c r="AJ88" s="6"/>
      <c r="AK88" s="8" t="n">
        <v>3.2</v>
      </c>
      <c r="AL88" s="8" t="n">
        <v>0</v>
      </c>
      <c r="AM88" s="8" t="n">
        <v>50</v>
      </c>
      <c r="AN88" s="6"/>
      <c r="AO88" s="6"/>
      <c r="AP88" s="8" t="n">
        <v>100</v>
      </c>
      <c r="AQ88" s="8" t="n">
        <v>0</v>
      </c>
      <c r="AR88" s="8" t="n">
        <v>1</v>
      </c>
      <c r="AS88" s="8" t="n">
        <v>1</v>
      </c>
      <c r="AT88" s="8" t="n">
        <v>2006</v>
      </c>
      <c r="AU88" s="8" t="n">
        <v>6572.8</v>
      </c>
      <c r="AV88" s="8" t="n">
        <v>1274.3</v>
      </c>
      <c r="AW88" s="8" t="n">
        <v>1275.2</v>
      </c>
      <c r="AX88" s="21" t="s">
        <v>156</v>
      </c>
      <c r="AY88" s="6"/>
      <c r="AZ88" s="6"/>
      <c r="BA88" s="6"/>
      <c r="BB88" s="8" t="n">
        <v>0.39</v>
      </c>
      <c r="BC88" s="8" t="n">
        <v>0.09</v>
      </c>
      <c r="BD88" s="6"/>
      <c r="BE88" s="6"/>
      <c r="BF88" s="6"/>
      <c r="BG88" s="6"/>
      <c r="BH88" s="6"/>
      <c r="BI88" s="6"/>
      <c r="BJ88" s="8" t="n">
        <v>2.1</v>
      </c>
      <c r="BK88" s="8" t="n">
        <v>0</v>
      </c>
      <c r="BL88" s="6"/>
      <c r="BM88" s="6"/>
      <c r="BN88" s="8" t="n">
        <v>76</v>
      </c>
      <c r="BO88" s="8" t="n">
        <v>24</v>
      </c>
    </row>
    <row r="89" customFormat="false" ht="65.25" hidden="false" customHeight="false" outlineLevel="0" collapsed="false">
      <c r="A89" s="6" t="s">
        <v>401</v>
      </c>
      <c r="B89" s="6" t="s">
        <v>327</v>
      </c>
      <c r="C89" s="6" t="s">
        <v>328</v>
      </c>
      <c r="D89" s="6" t="n">
        <v>1</v>
      </c>
      <c r="E89" s="8" t="n">
        <v>0.418</v>
      </c>
      <c r="F89" s="6" t="s">
        <v>430</v>
      </c>
      <c r="G89" s="6" t="s">
        <v>404</v>
      </c>
      <c r="H89" s="6" t="s">
        <v>150</v>
      </c>
      <c r="I89" s="6" t="s">
        <v>151</v>
      </c>
      <c r="J89" s="6" t="s">
        <v>180</v>
      </c>
      <c r="K89" s="6" t="s">
        <v>154</v>
      </c>
      <c r="L89" s="8" t="n">
        <v>0.19</v>
      </c>
      <c r="M89" s="6" t="s">
        <v>155</v>
      </c>
      <c r="N89" s="8" t="n">
        <v>3.8</v>
      </c>
      <c r="O89" s="6"/>
      <c r="P89" s="6"/>
      <c r="Q89" s="8" t="n">
        <v>0.62</v>
      </c>
      <c r="R89" s="8" t="n">
        <v>0.03</v>
      </c>
      <c r="S89" s="8" t="n">
        <v>2</v>
      </c>
      <c r="T89" s="8" t="n">
        <v>12227</v>
      </c>
      <c r="U89" s="8" t="n">
        <v>1</v>
      </c>
      <c r="V89" s="8" t="n">
        <v>1</v>
      </c>
      <c r="W89" s="8" t="n">
        <v>5</v>
      </c>
      <c r="X89" s="8" t="n">
        <v>12222</v>
      </c>
      <c r="Y89" s="8" t="n">
        <v>0.0962</v>
      </c>
      <c r="Z89" s="8" t="n">
        <v>12229</v>
      </c>
      <c r="AA89" s="6"/>
      <c r="AB89" s="6"/>
      <c r="AC89" s="6"/>
      <c r="AD89" s="6"/>
      <c r="AE89" s="6"/>
      <c r="AF89" s="6"/>
      <c r="AG89" s="6"/>
      <c r="AH89" s="8" t="n">
        <v>0.33</v>
      </c>
      <c r="AI89" s="6"/>
      <c r="AJ89" s="6"/>
      <c r="AK89" s="8" t="n">
        <v>0.91</v>
      </c>
      <c r="AL89" s="8" t="n">
        <v>0</v>
      </c>
      <c r="AM89" s="8" t="n">
        <v>25</v>
      </c>
      <c r="AN89" s="6"/>
      <c r="AO89" s="6"/>
      <c r="AP89" s="8" t="n">
        <v>58</v>
      </c>
      <c r="AQ89" s="8" t="n">
        <v>0</v>
      </c>
      <c r="AR89" s="8" t="n">
        <v>1</v>
      </c>
      <c r="AS89" s="8" t="n">
        <v>1</v>
      </c>
      <c r="AT89" s="8" t="n">
        <v>2078</v>
      </c>
      <c r="AU89" s="8" t="n">
        <v>4808.5</v>
      </c>
      <c r="AV89" s="8" t="n">
        <v>1331.6</v>
      </c>
      <c r="AW89" s="8" t="n">
        <v>1332.1</v>
      </c>
      <c r="AX89" s="21" t="s">
        <v>156</v>
      </c>
      <c r="AY89" s="6"/>
      <c r="AZ89" s="6"/>
      <c r="BA89" s="6"/>
      <c r="BB89" s="8" t="n">
        <v>0.37</v>
      </c>
      <c r="BC89" s="8" t="n">
        <v>0.08</v>
      </c>
      <c r="BD89" s="6"/>
      <c r="BE89" s="6"/>
      <c r="BF89" s="6"/>
      <c r="BG89" s="6"/>
      <c r="BH89" s="6"/>
      <c r="BI89" s="6"/>
      <c r="BJ89" s="8" t="n">
        <v>0.62</v>
      </c>
      <c r="BK89" s="8" t="n">
        <v>0.05</v>
      </c>
      <c r="BL89" s="6"/>
      <c r="BM89" s="6"/>
      <c r="BN89" s="8" t="n">
        <v>41</v>
      </c>
      <c r="BO89" s="8" t="n">
        <v>9</v>
      </c>
    </row>
    <row r="90" customFormat="false" ht="65.25" hidden="false" customHeight="false" outlineLevel="0" collapsed="false">
      <c r="A90" s="6" t="n">
        <v>901</v>
      </c>
      <c r="B90" s="6" t="s">
        <v>313</v>
      </c>
      <c r="C90" s="6" t="s">
        <v>314</v>
      </c>
      <c r="D90" s="6" t="n">
        <v>1</v>
      </c>
      <c r="E90" s="8" t="n">
        <v>0.418</v>
      </c>
      <c r="F90" s="6" t="s">
        <v>429</v>
      </c>
      <c r="G90" s="6" t="s">
        <v>346</v>
      </c>
      <c r="H90" s="6" t="s">
        <v>150</v>
      </c>
      <c r="I90" s="6" t="s">
        <v>151</v>
      </c>
      <c r="J90" s="6" t="s">
        <v>153</v>
      </c>
      <c r="K90" s="6" t="s">
        <v>154</v>
      </c>
      <c r="L90" s="8" t="n">
        <v>0.19</v>
      </c>
      <c r="M90" s="6" t="s">
        <v>155</v>
      </c>
      <c r="N90" s="8" t="n">
        <v>3.8</v>
      </c>
      <c r="O90" s="6"/>
      <c r="P90" s="6"/>
      <c r="Q90" s="8" t="n">
        <v>0.61</v>
      </c>
      <c r="R90" s="8" t="n">
        <v>0.03</v>
      </c>
      <c r="S90" s="8" t="n">
        <v>2</v>
      </c>
      <c r="T90" s="8" t="n">
        <v>12355</v>
      </c>
      <c r="U90" s="8" t="n">
        <v>0</v>
      </c>
      <c r="V90" s="8" t="n">
        <v>2</v>
      </c>
      <c r="W90" s="8" t="n">
        <v>2</v>
      </c>
      <c r="X90" s="8" t="n">
        <v>12353</v>
      </c>
      <c r="Y90" s="8" t="n">
        <v>0</v>
      </c>
      <c r="Z90" s="8" t="n">
        <v>12357</v>
      </c>
      <c r="AA90" s="6"/>
      <c r="AB90" s="6"/>
      <c r="AC90" s="6"/>
      <c r="AD90" s="6"/>
      <c r="AE90" s="6"/>
      <c r="AF90" s="6"/>
      <c r="AG90" s="6"/>
      <c r="AH90" s="8" t="n">
        <v>1</v>
      </c>
      <c r="AI90" s="6"/>
      <c r="AJ90" s="6"/>
      <c r="AK90" s="8" t="n">
        <v>3.2</v>
      </c>
      <c r="AL90" s="8" t="n">
        <v>0</v>
      </c>
      <c r="AM90" s="8" t="n">
        <v>50</v>
      </c>
      <c r="AN90" s="6"/>
      <c r="AO90" s="6"/>
      <c r="AP90" s="8" t="n">
        <v>100</v>
      </c>
      <c r="AQ90" s="8" t="n">
        <v>0</v>
      </c>
      <c r="AR90" s="8" t="n">
        <v>1</v>
      </c>
      <c r="AS90" s="8" t="n">
        <v>1</v>
      </c>
      <c r="AT90" s="8" t="n">
        <v>1280</v>
      </c>
      <c r="AU90" s="8" t="n">
        <v>6475.5</v>
      </c>
      <c r="AV90" s="8" t="n">
        <v>894.02</v>
      </c>
      <c r="AW90" s="8" t="n">
        <v>894.93</v>
      </c>
      <c r="AX90" s="21" t="s">
        <v>156</v>
      </c>
      <c r="AY90" s="6"/>
      <c r="AZ90" s="6"/>
      <c r="BA90" s="6"/>
      <c r="BB90" s="8" t="n">
        <v>0.37</v>
      </c>
      <c r="BC90" s="8" t="n">
        <v>0.08</v>
      </c>
      <c r="BD90" s="6"/>
      <c r="BE90" s="6"/>
      <c r="BF90" s="6"/>
      <c r="BG90" s="6"/>
      <c r="BH90" s="6"/>
      <c r="BI90" s="6"/>
      <c r="BJ90" s="8" t="n">
        <v>2.1</v>
      </c>
      <c r="BK90" s="8" t="n">
        <v>0</v>
      </c>
      <c r="BL90" s="6"/>
      <c r="BM90" s="6"/>
      <c r="BN90" s="8" t="n">
        <v>76</v>
      </c>
      <c r="BO90" s="8" t="n">
        <v>24</v>
      </c>
    </row>
    <row r="91" customFormat="false" ht="65.25" hidden="false" customHeight="false" outlineLevel="0" collapsed="false">
      <c r="A91" s="6" t="n">
        <v>901</v>
      </c>
      <c r="B91" s="6" t="s">
        <v>313</v>
      </c>
      <c r="C91" s="6" t="s">
        <v>314</v>
      </c>
      <c r="D91" s="6" t="n">
        <v>1</v>
      </c>
      <c r="E91" s="8" t="n">
        <v>0.418</v>
      </c>
      <c r="F91" s="6" t="s">
        <v>430</v>
      </c>
      <c r="G91" s="6" t="s">
        <v>346</v>
      </c>
      <c r="H91" s="6" t="s">
        <v>150</v>
      </c>
      <c r="I91" s="6" t="s">
        <v>151</v>
      </c>
      <c r="J91" s="6" t="s">
        <v>180</v>
      </c>
      <c r="K91" s="6" t="s">
        <v>154</v>
      </c>
      <c r="L91" s="8" t="n">
        <v>0.19</v>
      </c>
      <c r="M91" s="6" t="s">
        <v>155</v>
      </c>
      <c r="N91" s="8" t="n">
        <v>3.8</v>
      </c>
      <c r="O91" s="6"/>
      <c r="P91" s="6"/>
      <c r="Q91" s="8" t="n">
        <v>0.61</v>
      </c>
      <c r="R91" s="8" t="n">
        <v>0.03</v>
      </c>
      <c r="S91" s="8" t="n">
        <v>2</v>
      </c>
      <c r="T91" s="8" t="n">
        <v>12355</v>
      </c>
      <c r="U91" s="8" t="n">
        <v>0</v>
      </c>
      <c r="V91" s="8" t="n">
        <v>2</v>
      </c>
      <c r="W91" s="8" t="n">
        <v>2</v>
      </c>
      <c r="X91" s="8" t="n">
        <v>12353</v>
      </c>
      <c r="Y91" s="8" t="n">
        <v>0</v>
      </c>
      <c r="Z91" s="8" t="n">
        <v>12357</v>
      </c>
      <c r="AA91" s="6"/>
      <c r="AB91" s="6"/>
      <c r="AC91" s="6"/>
      <c r="AD91" s="6"/>
      <c r="AE91" s="6"/>
      <c r="AF91" s="6"/>
      <c r="AG91" s="6"/>
      <c r="AH91" s="8" t="n">
        <v>1</v>
      </c>
      <c r="AI91" s="6"/>
      <c r="AJ91" s="6"/>
      <c r="AK91" s="8" t="n">
        <v>3.2</v>
      </c>
      <c r="AL91" s="8" t="n">
        <v>0</v>
      </c>
      <c r="AM91" s="8" t="n">
        <v>50</v>
      </c>
      <c r="AN91" s="6"/>
      <c r="AO91" s="6"/>
      <c r="AP91" s="8" t="n">
        <v>100</v>
      </c>
      <c r="AQ91" s="8" t="n">
        <v>0</v>
      </c>
      <c r="AR91" s="8" t="n">
        <v>1</v>
      </c>
      <c r="AS91" s="8" t="n">
        <v>1</v>
      </c>
      <c r="AT91" s="8" t="n">
        <v>2103</v>
      </c>
      <c r="AU91" s="8" t="n">
        <v>7083.1</v>
      </c>
      <c r="AV91" s="8" t="n">
        <v>1352</v>
      </c>
      <c r="AW91" s="8" t="n">
        <v>1352.9</v>
      </c>
      <c r="AX91" s="21" t="s">
        <v>156</v>
      </c>
      <c r="AY91" s="6"/>
      <c r="AZ91" s="6"/>
      <c r="BA91" s="6"/>
      <c r="BB91" s="8" t="n">
        <v>0.37</v>
      </c>
      <c r="BC91" s="8" t="n">
        <v>0.08</v>
      </c>
      <c r="BD91" s="6"/>
      <c r="BE91" s="6"/>
      <c r="BF91" s="6"/>
      <c r="BG91" s="6"/>
      <c r="BH91" s="6"/>
      <c r="BI91" s="6"/>
      <c r="BJ91" s="8" t="n">
        <v>2.1</v>
      </c>
      <c r="BK91" s="8" t="n">
        <v>0</v>
      </c>
      <c r="BL91" s="6"/>
      <c r="BM91" s="6"/>
      <c r="BN91" s="8" t="n">
        <v>76</v>
      </c>
      <c r="BO91" s="8" t="n">
        <v>24</v>
      </c>
    </row>
    <row r="92" customFormat="false" ht="65.25" hidden="false" customHeight="false" outlineLevel="0" collapsed="false">
      <c r="A92" s="6" t="s">
        <v>356</v>
      </c>
      <c r="B92" s="6" t="s">
        <v>279</v>
      </c>
      <c r="C92" s="6" t="s">
        <v>280</v>
      </c>
      <c r="D92" s="6" t="n">
        <v>1</v>
      </c>
      <c r="E92" s="8" t="n">
        <v>0.374</v>
      </c>
      <c r="F92" s="6" t="s">
        <v>429</v>
      </c>
      <c r="G92" s="6" t="s">
        <v>355</v>
      </c>
      <c r="H92" s="6" t="s">
        <v>150</v>
      </c>
      <c r="I92" s="6" t="s">
        <v>151</v>
      </c>
      <c r="J92" s="6" t="s">
        <v>153</v>
      </c>
      <c r="K92" s="6" t="s">
        <v>154</v>
      </c>
      <c r="L92" s="8" t="n">
        <v>0.17</v>
      </c>
      <c r="M92" s="6" t="s">
        <v>155</v>
      </c>
      <c r="N92" s="8" t="n">
        <v>3.4</v>
      </c>
      <c r="O92" s="6"/>
      <c r="P92" s="6"/>
      <c r="Q92" s="8" t="n">
        <v>0.55</v>
      </c>
      <c r="R92" s="8" t="n">
        <v>0.03</v>
      </c>
      <c r="S92" s="8" t="n">
        <v>2</v>
      </c>
      <c r="T92" s="8" t="n">
        <v>13697</v>
      </c>
      <c r="U92" s="8" t="n">
        <v>0</v>
      </c>
      <c r="V92" s="8" t="n">
        <v>0</v>
      </c>
      <c r="W92" s="8" t="n">
        <v>2</v>
      </c>
      <c r="X92" s="8" t="n">
        <v>13697</v>
      </c>
      <c r="Y92" s="8" t="n">
        <v>0</v>
      </c>
      <c r="Z92" s="8" t="n">
        <v>13699</v>
      </c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8" t="n">
        <v>1</v>
      </c>
      <c r="AS92" s="8" t="n">
        <v>1</v>
      </c>
      <c r="AT92" s="8" t="n">
        <v>1264</v>
      </c>
      <c r="AU92" s="8" t="n">
        <v>6997.8</v>
      </c>
      <c r="AV92" s="8" t="n">
        <v>832.53</v>
      </c>
      <c r="AW92" s="8" t="n">
        <v>833.43</v>
      </c>
      <c r="AX92" s="21" t="s">
        <v>156</v>
      </c>
      <c r="AY92" s="6"/>
      <c r="AZ92" s="6"/>
      <c r="BA92" s="6"/>
      <c r="BB92" s="8" t="n">
        <v>0.33</v>
      </c>
      <c r="BC92" s="8" t="n">
        <v>0.07</v>
      </c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</row>
    <row r="93" customFormat="false" ht="65.25" hidden="false" customHeight="false" outlineLevel="0" collapsed="false">
      <c r="A93" s="6" t="s">
        <v>401</v>
      </c>
      <c r="B93" s="6" t="s">
        <v>313</v>
      </c>
      <c r="C93" s="6" t="s">
        <v>314</v>
      </c>
      <c r="D93" s="6" t="n">
        <v>1</v>
      </c>
      <c r="E93" s="8" t="n">
        <v>0.352</v>
      </c>
      <c r="F93" s="6" t="s">
        <v>429</v>
      </c>
      <c r="G93" s="6" t="s">
        <v>400</v>
      </c>
      <c r="H93" s="6" t="s">
        <v>150</v>
      </c>
      <c r="I93" s="6" t="s">
        <v>151</v>
      </c>
      <c r="J93" s="6" t="s">
        <v>153</v>
      </c>
      <c r="K93" s="6" t="s">
        <v>154</v>
      </c>
      <c r="L93" s="8" t="n">
        <v>0.16</v>
      </c>
      <c r="M93" s="6" t="s">
        <v>155</v>
      </c>
      <c r="N93" s="8" t="n">
        <v>3.2</v>
      </c>
      <c r="O93" s="6"/>
      <c r="P93" s="6"/>
      <c r="Q93" s="8" t="n">
        <v>0.52</v>
      </c>
      <c r="R93" s="8" t="n">
        <v>0.02</v>
      </c>
      <c r="S93" s="8" t="n">
        <v>2</v>
      </c>
      <c r="T93" s="8" t="n">
        <v>14548</v>
      </c>
      <c r="U93" s="8" t="n">
        <v>1</v>
      </c>
      <c r="V93" s="8" t="n">
        <v>3</v>
      </c>
      <c r="W93" s="8" t="n">
        <v>1</v>
      </c>
      <c r="X93" s="8" t="n">
        <v>14545</v>
      </c>
      <c r="Y93" s="8" t="n">
        <v>0.0808</v>
      </c>
      <c r="Z93" s="8" t="n">
        <v>14550</v>
      </c>
      <c r="AA93" s="6"/>
      <c r="AB93" s="6"/>
      <c r="AC93" s="6"/>
      <c r="AD93" s="6"/>
      <c r="AE93" s="6"/>
      <c r="AF93" s="6"/>
      <c r="AG93" s="6"/>
      <c r="AH93" s="8" t="n">
        <v>2</v>
      </c>
      <c r="AI93" s="6"/>
      <c r="AJ93" s="6"/>
      <c r="AK93" s="8" t="n">
        <v>5.7</v>
      </c>
      <c r="AL93" s="8" t="n">
        <v>0</v>
      </c>
      <c r="AM93" s="8" t="n">
        <v>67</v>
      </c>
      <c r="AN93" s="6"/>
      <c r="AO93" s="6"/>
      <c r="AP93" s="8" t="n">
        <v>108</v>
      </c>
      <c r="AQ93" s="8" t="n">
        <v>26</v>
      </c>
      <c r="AR93" s="8" t="n">
        <v>1</v>
      </c>
      <c r="AS93" s="8" t="n">
        <v>1</v>
      </c>
      <c r="AT93" s="8" t="n">
        <v>1457</v>
      </c>
      <c r="AU93" s="8" t="n">
        <v>6319</v>
      </c>
      <c r="AV93" s="8" t="n">
        <v>946.91</v>
      </c>
      <c r="AW93" s="8" t="n">
        <v>947.65</v>
      </c>
      <c r="AX93" s="21" t="s">
        <v>156</v>
      </c>
      <c r="AY93" s="6"/>
      <c r="AZ93" s="6"/>
      <c r="BA93" s="6"/>
      <c r="BB93" s="8" t="n">
        <v>0.31</v>
      </c>
      <c r="BC93" s="8" t="n">
        <v>0.07</v>
      </c>
      <c r="BD93" s="6"/>
      <c r="BE93" s="6"/>
      <c r="BF93" s="6"/>
      <c r="BG93" s="6"/>
      <c r="BH93" s="6"/>
      <c r="BI93" s="6"/>
      <c r="BJ93" s="8" t="n">
        <v>3.8</v>
      </c>
      <c r="BK93" s="8" t="n">
        <v>0.2</v>
      </c>
      <c r="BL93" s="6"/>
      <c r="BM93" s="6"/>
      <c r="BN93" s="8" t="n">
        <v>87</v>
      </c>
      <c r="BO93" s="8" t="n">
        <v>47</v>
      </c>
    </row>
    <row r="94" customFormat="false" ht="65.25" hidden="false" customHeight="false" outlineLevel="0" collapsed="false">
      <c r="A94" s="6" t="s">
        <v>391</v>
      </c>
      <c r="B94" s="6" t="s">
        <v>279</v>
      </c>
      <c r="C94" s="6" t="s">
        <v>280</v>
      </c>
      <c r="D94" s="6" t="n">
        <v>1</v>
      </c>
      <c r="E94" s="8" t="n">
        <v>0.33</v>
      </c>
      <c r="F94" s="6" t="s">
        <v>429</v>
      </c>
      <c r="G94" s="6" t="s">
        <v>390</v>
      </c>
      <c r="H94" s="6" t="s">
        <v>150</v>
      </c>
      <c r="I94" s="6" t="s">
        <v>151</v>
      </c>
      <c r="J94" s="6" t="s">
        <v>153</v>
      </c>
      <c r="K94" s="6" t="s">
        <v>154</v>
      </c>
      <c r="L94" s="8" t="n">
        <v>0.15</v>
      </c>
      <c r="M94" s="6" t="s">
        <v>155</v>
      </c>
      <c r="N94" s="8" t="n">
        <v>3</v>
      </c>
      <c r="O94" s="6"/>
      <c r="P94" s="6"/>
      <c r="Q94" s="8" t="n">
        <v>0.49</v>
      </c>
      <c r="R94" s="8" t="n">
        <v>0.02</v>
      </c>
      <c r="S94" s="8" t="n">
        <v>2</v>
      </c>
      <c r="T94" s="8" t="n">
        <v>15495</v>
      </c>
      <c r="U94" s="8" t="n">
        <v>2</v>
      </c>
      <c r="V94" s="8" t="n">
        <v>3</v>
      </c>
      <c r="W94" s="8" t="n">
        <v>0</v>
      </c>
      <c r="X94" s="8" t="n">
        <v>15492</v>
      </c>
      <c r="Y94" s="8" t="n">
        <v>0.152</v>
      </c>
      <c r="Z94" s="8" t="n">
        <v>15497</v>
      </c>
      <c r="AA94" s="6"/>
      <c r="AB94" s="6"/>
      <c r="AC94" s="6"/>
      <c r="AD94" s="6"/>
      <c r="AE94" s="6"/>
      <c r="AF94" s="6"/>
      <c r="AG94" s="6"/>
      <c r="AH94" s="8" t="n">
        <v>2.5</v>
      </c>
      <c r="AI94" s="6"/>
      <c r="AJ94" s="6"/>
      <c r="AK94" s="8" t="n">
        <v>6.9</v>
      </c>
      <c r="AL94" s="8" t="n">
        <v>0</v>
      </c>
      <c r="AM94" s="8" t="n">
        <v>71</v>
      </c>
      <c r="AN94" s="6"/>
      <c r="AO94" s="6"/>
      <c r="AP94" s="8" t="n">
        <v>108</v>
      </c>
      <c r="AQ94" s="8" t="n">
        <v>35</v>
      </c>
      <c r="AR94" s="8" t="n">
        <v>1</v>
      </c>
      <c r="AS94" s="8" t="n">
        <v>1</v>
      </c>
      <c r="AT94" s="8" t="n">
        <v>1414</v>
      </c>
      <c r="AU94" s="8" t="n">
        <v>3964.9</v>
      </c>
      <c r="AV94" s="8" t="n">
        <v>913.89</v>
      </c>
      <c r="AW94" s="8" t="n">
        <v>914.28</v>
      </c>
      <c r="AX94" s="21" t="s">
        <v>156</v>
      </c>
      <c r="AY94" s="6"/>
      <c r="AZ94" s="6"/>
      <c r="BA94" s="6"/>
      <c r="BB94" s="8" t="n">
        <v>0.29</v>
      </c>
      <c r="BC94" s="8" t="n">
        <v>0.07</v>
      </c>
      <c r="BD94" s="6"/>
      <c r="BE94" s="6"/>
      <c r="BF94" s="6"/>
      <c r="BG94" s="6"/>
      <c r="BH94" s="6"/>
      <c r="BI94" s="6"/>
      <c r="BJ94" s="8" t="n">
        <v>4.7</v>
      </c>
      <c r="BK94" s="8" t="n">
        <v>0.3</v>
      </c>
      <c r="BL94" s="6"/>
      <c r="BM94" s="6"/>
      <c r="BN94" s="8" t="n">
        <v>89</v>
      </c>
      <c r="BO94" s="8" t="n">
        <v>54</v>
      </c>
    </row>
    <row r="95" customFormat="false" ht="65.25" hidden="false" customHeight="false" outlineLevel="0" collapsed="false">
      <c r="A95" s="6" t="s">
        <v>356</v>
      </c>
      <c r="B95" s="6" t="s">
        <v>292</v>
      </c>
      <c r="C95" s="6" t="s">
        <v>299</v>
      </c>
      <c r="D95" s="6" t="n">
        <v>3</v>
      </c>
      <c r="E95" s="8" t="n">
        <v>0.33</v>
      </c>
      <c r="F95" s="6" t="s">
        <v>430</v>
      </c>
      <c r="G95" s="6" t="s">
        <v>366</v>
      </c>
      <c r="H95" s="6" t="s">
        <v>150</v>
      </c>
      <c r="I95" s="6" t="s">
        <v>151</v>
      </c>
      <c r="J95" s="6" t="s">
        <v>180</v>
      </c>
      <c r="K95" s="6" t="s">
        <v>154</v>
      </c>
      <c r="L95" s="8" t="n">
        <v>0.15</v>
      </c>
      <c r="M95" s="6" t="s">
        <v>155</v>
      </c>
      <c r="N95" s="8" t="n">
        <v>3</v>
      </c>
      <c r="O95" s="6"/>
      <c r="P95" s="6"/>
      <c r="Q95" s="8" t="n">
        <v>0.47</v>
      </c>
      <c r="R95" s="8" t="n">
        <v>0.02</v>
      </c>
      <c r="S95" s="8" t="n">
        <v>2</v>
      </c>
      <c r="T95" s="8" t="n">
        <v>16054</v>
      </c>
      <c r="U95" s="8" t="n">
        <v>0</v>
      </c>
      <c r="V95" s="8" t="n">
        <v>2</v>
      </c>
      <c r="W95" s="8" t="n">
        <v>1</v>
      </c>
      <c r="X95" s="8" t="n">
        <v>16053</v>
      </c>
      <c r="Y95" s="8" t="n">
        <v>0</v>
      </c>
      <c r="Z95" s="8" t="n">
        <v>16056</v>
      </c>
      <c r="AA95" s="6"/>
      <c r="AB95" s="6"/>
      <c r="AC95" s="6"/>
      <c r="AD95" s="6"/>
      <c r="AE95" s="6"/>
      <c r="AF95" s="6"/>
      <c r="AG95" s="6"/>
      <c r="AH95" s="8" t="n">
        <v>2</v>
      </c>
      <c r="AI95" s="6"/>
      <c r="AJ95" s="6"/>
      <c r="AK95" s="8" t="n">
        <v>7.6</v>
      </c>
      <c r="AL95" s="8" t="n">
        <v>0</v>
      </c>
      <c r="AM95" s="8" t="n">
        <v>70</v>
      </c>
      <c r="AN95" s="6"/>
      <c r="AO95" s="6"/>
      <c r="AP95" s="8" t="n">
        <v>130</v>
      </c>
      <c r="AQ95" s="8" t="n">
        <v>0</v>
      </c>
      <c r="AR95" s="8" t="n">
        <v>1</v>
      </c>
      <c r="AS95" s="8" t="n">
        <v>1</v>
      </c>
      <c r="AT95" s="8" t="n">
        <v>1863</v>
      </c>
      <c r="AU95" s="8" t="n">
        <v>5829.5</v>
      </c>
      <c r="AV95" s="8" t="n">
        <v>1298.4</v>
      </c>
      <c r="AW95" s="8" t="n">
        <v>1298.9</v>
      </c>
      <c r="AX95" s="21" t="s">
        <v>156</v>
      </c>
      <c r="AY95" s="6"/>
      <c r="AZ95" s="6"/>
      <c r="BA95" s="6"/>
      <c r="BB95" s="8" t="n">
        <v>0.28</v>
      </c>
      <c r="BC95" s="8" t="n">
        <v>0.06</v>
      </c>
      <c r="BD95" s="6"/>
      <c r="BE95" s="6"/>
      <c r="BF95" s="6"/>
      <c r="BG95" s="6"/>
      <c r="BH95" s="6"/>
      <c r="BI95" s="6"/>
      <c r="BJ95" s="8" t="n">
        <v>4.7</v>
      </c>
      <c r="BK95" s="8" t="n">
        <v>0</v>
      </c>
      <c r="BL95" s="6"/>
      <c r="BM95" s="6"/>
      <c r="BN95" s="8" t="n">
        <v>96</v>
      </c>
      <c r="BO95" s="8" t="n">
        <v>37</v>
      </c>
    </row>
    <row r="96" customFormat="false" ht="65.25" hidden="false" customHeight="false" outlineLevel="0" collapsed="false">
      <c r="A96" s="6" t="s">
        <v>356</v>
      </c>
      <c r="B96" s="6" t="s">
        <v>292</v>
      </c>
      <c r="C96" s="6" t="s">
        <v>293</v>
      </c>
      <c r="D96" s="6" t="n">
        <v>1</v>
      </c>
      <c r="E96" s="8" t="n">
        <v>0.308</v>
      </c>
      <c r="F96" s="6" t="s">
        <v>429</v>
      </c>
      <c r="G96" s="6" t="s">
        <v>363</v>
      </c>
      <c r="H96" s="6" t="s">
        <v>150</v>
      </c>
      <c r="I96" s="6" t="s">
        <v>151</v>
      </c>
      <c r="J96" s="6" t="s">
        <v>153</v>
      </c>
      <c r="K96" s="6" t="s">
        <v>154</v>
      </c>
      <c r="L96" s="8" t="n">
        <v>0.14</v>
      </c>
      <c r="M96" s="6" t="s">
        <v>155</v>
      </c>
      <c r="N96" s="8" t="n">
        <v>2.8</v>
      </c>
      <c r="O96" s="6"/>
      <c r="P96" s="6"/>
      <c r="Q96" s="8" t="n">
        <v>0.46</v>
      </c>
      <c r="R96" s="8" t="n">
        <v>0.02</v>
      </c>
      <c r="S96" s="8" t="n">
        <v>2</v>
      </c>
      <c r="T96" s="8" t="n">
        <v>16275</v>
      </c>
      <c r="U96" s="8" t="n">
        <v>2</v>
      </c>
      <c r="V96" s="8" t="n">
        <v>0</v>
      </c>
      <c r="W96" s="8" t="n">
        <v>0</v>
      </c>
      <c r="X96" s="8" t="n">
        <v>16275</v>
      </c>
      <c r="Y96" s="8" t="n">
        <v>0.145</v>
      </c>
      <c r="Z96" s="8" t="n">
        <v>16277</v>
      </c>
      <c r="AA96" s="6"/>
      <c r="AB96" s="6"/>
      <c r="AC96" s="6"/>
      <c r="AD96" s="6"/>
      <c r="AE96" s="6"/>
      <c r="AF96" s="6"/>
      <c r="AG96" s="6"/>
      <c r="AH96" s="8" t="n">
        <v>1</v>
      </c>
      <c r="AI96" s="6"/>
      <c r="AJ96" s="6"/>
      <c r="AK96" s="8" t="n">
        <v>3.2</v>
      </c>
      <c r="AL96" s="8" t="n">
        <v>0</v>
      </c>
      <c r="AM96" s="8" t="n">
        <v>50</v>
      </c>
      <c r="AN96" s="6"/>
      <c r="AO96" s="6"/>
      <c r="AP96" s="8" t="n">
        <v>100</v>
      </c>
      <c r="AQ96" s="8" t="n">
        <v>0</v>
      </c>
      <c r="AR96" s="8" t="n">
        <v>1</v>
      </c>
      <c r="AS96" s="8" t="n">
        <v>1</v>
      </c>
      <c r="AT96" s="8" t="n">
        <v>1436</v>
      </c>
      <c r="AU96" s="8" t="n">
        <v>4216.6</v>
      </c>
      <c r="AV96" s="8" t="n">
        <v>842.15</v>
      </c>
      <c r="AW96" s="8" t="n">
        <v>842.57</v>
      </c>
      <c r="AX96" s="21" t="s">
        <v>156</v>
      </c>
      <c r="AY96" s="6"/>
      <c r="AZ96" s="6"/>
      <c r="BA96" s="6"/>
      <c r="BB96" s="8" t="n">
        <v>0.28</v>
      </c>
      <c r="BC96" s="8" t="n">
        <v>0.06</v>
      </c>
      <c r="BD96" s="6"/>
      <c r="BE96" s="6"/>
      <c r="BF96" s="6"/>
      <c r="BG96" s="6"/>
      <c r="BH96" s="6"/>
      <c r="BI96" s="6"/>
      <c r="BJ96" s="8" t="n">
        <v>2.1</v>
      </c>
      <c r="BK96" s="8" t="n">
        <v>0</v>
      </c>
      <c r="BL96" s="6"/>
      <c r="BM96" s="6"/>
      <c r="BN96" s="8" t="n">
        <v>76</v>
      </c>
      <c r="BO96" s="8" t="n">
        <v>24</v>
      </c>
    </row>
    <row r="97" customFormat="false" ht="65.25" hidden="false" customHeight="false" outlineLevel="0" collapsed="false">
      <c r="A97" s="6" t="s">
        <v>356</v>
      </c>
      <c r="B97" s="6" t="s">
        <v>292</v>
      </c>
      <c r="C97" s="6" t="s">
        <v>293</v>
      </c>
      <c r="D97" s="6" t="n">
        <v>1</v>
      </c>
      <c r="E97" s="8" t="n">
        <v>0.308</v>
      </c>
      <c r="F97" s="6" t="s">
        <v>430</v>
      </c>
      <c r="G97" s="6" t="s">
        <v>363</v>
      </c>
      <c r="H97" s="6" t="s">
        <v>150</v>
      </c>
      <c r="I97" s="6" t="s">
        <v>151</v>
      </c>
      <c r="J97" s="6" t="s">
        <v>180</v>
      </c>
      <c r="K97" s="6" t="s">
        <v>154</v>
      </c>
      <c r="L97" s="8" t="n">
        <v>0.14</v>
      </c>
      <c r="M97" s="6" t="s">
        <v>155</v>
      </c>
      <c r="N97" s="8" t="n">
        <v>2.8</v>
      </c>
      <c r="O97" s="6"/>
      <c r="P97" s="6"/>
      <c r="Q97" s="8" t="n">
        <v>0.46</v>
      </c>
      <c r="R97" s="8" t="n">
        <v>0.02</v>
      </c>
      <c r="S97" s="8" t="n">
        <v>2</v>
      </c>
      <c r="T97" s="8" t="n">
        <v>16275</v>
      </c>
      <c r="U97" s="8" t="n">
        <v>2</v>
      </c>
      <c r="V97" s="8" t="n">
        <v>0</v>
      </c>
      <c r="W97" s="8" t="n">
        <v>0</v>
      </c>
      <c r="X97" s="8" t="n">
        <v>16275</v>
      </c>
      <c r="Y97" s="8" t="n">
        <v>0.145</v>
      </c>
      <c r="Z97" s="8" t="n">
        <v>16277</v>
      </c>
      <c r="AA97" s="6"/>
      <c r="AB97" s="6"/>
      <c r="AC97" s="6"/>
      <c r="AD97" s="6"/>
      <c r="AE97" s="6"/>
      <c r="AF97" s="6"/>
      <c r="AG97" s="6"/>
      <c r="AH97" s="8" t="n">
        <v>1</v>
      </c>
      <c r="AI97" s="6"/>
      <c r="AJ97" s="6"/>
      <c r="AK97" s="8" t="n">
        <v>3.2</v>
      </c>
      <c r="AL97" s="8" t="n">
        <v>0</v>
      </c>
      <c r="AM97" s="8" t="n">
        <v>50</v>
      </c>
      <c r="AN97" s="6"/>
      <c r="AO97" s="6"/>
      <c r="AP97" s="8" t="n">
        <v>100</v>
      </c>
      <c r="AQ97" s="8" t="n">
        <v>0</v>
      </c>
      <c r="AR97" s="8" t="n">
        <v>1</v>
      </c>
      <c r="AS97" s="8" t="n">
        <v>1</v>
      </c>
      <c r="AT97" s="8" t="n">
        <v>1895</v>
      </c>
      <c r="AU97" s="8" t="n">
        <v>4161.2</v>
      </c>
      <c r="AV97" s="8" t="n">
        <v>1307.4</v>
      </c>
      <c r="AW97" s="8" t="n">
        <v>1307.7</v>
      </c>
      <c r="AX97" s="21" t="s">
        <v>156</v>
      </c>
      <c r="AY97" s="6"/>
      <c r="AZ97" s="6"/>
      <c r="BA97" s="6"/>
      <c r="BB97" s="8" t="n">
        <v>0.28</v>
      </c>
      <c r="BC97" s="8" t="n">
        <v>0.06</v>
      </c>
      <c r="BD97" s="6"/>
      <c r="BE97" s="6"/>
      <c r="BF97" s="6"/>
      <c r="BG97" s="6"/>
      <c r="BH97" s="6"/>
      <c r="BI97" s="6"/>
      <c r="BJ97" s="8" t="n">
        <v>2.1</v>
      </c>
      <c r="BK97" s="8" t="n">
        <v>0</v>
      </c>
      <c r="BL97" s="6"/>
      <c r="BM97" s="6"/>
      <c r="BN97" s="8" t="n">
        <v>76</v>
      </c>
      <c r="BO97" s="8" t="n">
        <v>24</v>
      </c>
    </row>
    <row r="98" customFormat="false" ht="65.25" hidden="false" customHeight="false" outlineLevel="0" collapsed="false">
      <c r="A98" s="6" t="s">
        <v>401</v>
      </c>
      <c r="B98" s="6" t="s">
        <v>313</v>
      </c>
      <c r="C98" s="6" t="s">
        <v>317</v>
      </c>
      <c r="D98" s="6" t="n">
        <v>2</v>
      </c>
      <c r="E98" s="8" t="n">
        <v>0.726</v>
      </c>
      <c r="F98" s="6" t="s">
        <v>430</v>
      </c>
      <c r="G98" s="6" t="s">
        <v>402</v>
      </c>
      <c r="H98" s="6" t="s">
        <v>150</v>
      </c>
      <c r="I98" s="6" t="s">
        <v>151</v>
      </c>
      <c r="J98" s="6" t="s">
        <v>180</v>
      </c>
      <c r="K98" s="6" t="s">
        <v>154</v>
      </c>
      <c r="L98" s="8" t="n">
        <v>0.33</v>
      </c>
      <c r="M98" s="6" t="s">
        <v>155</v>
      </c>
      <c r="N98" s="8" t="n">
        <v>6.6</v>
      </c>
      <c r="O98" s="6"/>
      <c r="P98" s="6"/>
      <c r="Q98" s="8" t="n">
        <v>0.88</v>
      </c>
      <c r="R98" s="8" t="n">
        <v>0.08</v>
      </c>
      <c r="S98" s="8" t="n">
        <v>3</v>
      </c>
      <c r="T98" s="8" t="n">
        <v>10676</v>
      </c>
      <c r="U98" s="8" t="n">
        <v>0</v>
      </c>
      <c r="V98" s="8" t="n">
        <v>3</v>
      </c>
      <c r="W98" s="8" t="n">
        <v>4</v>
      </c>
      <c r="X98" s="8" t="n">
        <v>10672</v>
      </c>
      <c r="Y98" s="8" t="n">
        <v>0</v>
      </c>
      <c r="Z98" s="8" t="n">
        <v>10679</v>
      </c>
      <c r="AA98" s="6"/>
      <c r="AB98" s="6"/>
      <c r="AC98" s="6"/>
      <c r="AD98" s="6"/>
      <c r="AE98" s="6"/>
      <c r="AF98" s="6"/>
      <c r="AG98" s="6"/>
      <c r="AH98" s="8" t="n">
        <v>0.7</v>
      </c>
      <c r="AI98" s="6"/>
      <c r="AJ98" s="6"/>
      <c r="AK98" s="8" t="n">
        <v>1.9</v>
      </c>
      <c r="AL98" s="8" t="n">
        <v>0</v>
      </c>
      <c r="AM98" s="8" t="n">
        <v>43</v>
      </c>
      <c r="AN98" s="6"/>
      <c r="AO98" s="6"/>
      <c r="AP98" s="8" t="n">
        <v>82</v>
      </c>
      <c r="AQ98" s="8" t="n">
        <v>4</v>
      </c>
      <c r="AR98" s="8" t="n">
        <v>1</v>
      </c>
      <c r="AS98" s="8" t="n">
        <v>1</v>
      </c>
      <c r="AT98" s="8" t="n">
        <v>1951</v>
      </c>
      <c r="AU98" s="8" t="n">
        <v>6629.2</v>
      </c>
      <c r="AV98" s="8" t="n">
        <v>1290.5</v>
      </c>
      <c r="AW98" s="8" t="n">
        <v>1292</v>
      </c>
      <c r="AX98" s="21" t="s">
        <v>156</v>
      </c>
      <c r="AY98" s="6"/>
      <c r="AZ98" s="6"/>
      <c r="BA98" s="6"/>
      <c r="BB98" s="8" t="n">
        <v>0.57</v>
      </c>
      <c r="BC98" s="8" t="n">
        <v>0.17</v>
      </c>
      <c r="BD98" s="6"/>
      <c r="BE98" s="6"/>
      <c r="BF98" s="6"/>
      <c r="BG98" s="6"/>
      <c r="BH98" s="6"/>
      <c r="BI98" s="6"/>
      <c r="BJ98" s="8" t="n">
        <v>1.3</v>
      </c>
      <c r="BK98" s="8" t="n">
        <v>0.2</v>
      </c>
      <c r="BL98" s="6"/>
      <c r="BM98" s="6"/>
      <c r="BN98" s="8" t="n">
        <v>62</v>
      </c>
      <c r="BO98" s="8" t="n">
        <v>24</v>
      </c>
    </row>
    <row r="99" customFormat="false" ht="65.25" hidden="false" customHeight="false" outlineLevel="0" collapsed="false">
      <c r="A99" s="6" t="s">
        <v>312</v>
      </c>
      <c r="B99" s="6" t="s">
        <v>337</v>
      </c>
      <c r="C99" s="6" t="s">
        <v>338</v>
      </c>
      <c r="D99" s="6" t="n">
        <v>1</v>
      </c>
      <c r="E99" s="8" t="n">
        <v>0.572</v>
      </c>
      <c r="F99" s="6" t="s">
        <v>430</v>
      </c>
      <c r="G99" s="6" t="s">
        <v>336</v>
      </c>
      <c r="H99" s="6" t="s">
        <v>150</v>
      </c>
      <c r="I99" s="6" t="s">
        <v>151</v>
      </c>
      <c r="J99" s="6" t="s">
        <v>180</v>
      </c>
      <c r="K99" s="6" t="s">
        <v>154</v>
      </c>
      <c r="L99" s="8" t="n">
        <v>0.26</v>
      </c>
      <c r="M99" s="6" t="s">
        <v>155</v>
      </c>
      <c r="N99" s="8" t="n">
        <v>5.2</v>
      </c>
      <c r="O99" s="6"/>
      <c r="P99" s="6"/>
      <c r="Q99" s="8" t="n">
        <v>0.69</v>
      </c>
      <c r="R99" s="8" t="n">
        <v>0.06</v>
      </c>
      <c r="S99" s="8" t="n">
        <v>3</v>
      </c>
      <c r="T99" s="8" t="n">
        <v>13656</v>
      </c>
      <c r="U99" s="8" t="n">
        <v>3</v>
      </c>
      <c r="V99" s="8" t="n">
        <v>0</v>
      </c>
      <c r="W99" s="8" t="n">
        <v>1</v>
      </c>
      <c r="X99" s="8" t="n">
        <v>13655</v>
      </c>
      <c r="Y99" s="8" t="n">
        <v>0.258</v>
      </c>
      <c r="Z99" s="8" t="n">
        <v>13659</v>
      </c>
      <c r="AA99" s="6"/>
      <c r="AB99" s="6"/>
      <c r="AC99" s="6"/>
      <c r="AD99" s="6"/>
      <c r="AE99" s="6"/>
      <c r="AF99" s="6"/>
      <c r="AG99" s="6"/>
      <c r="AH99" s="8" t="n">
        <v>0.7</v>
      </c>
      <c r="AI99" s="6"/>
      <c r="AJ99" s="6"/>
      <c r="AK99" s="8" t="n">
        <v>1.9</v>
      </c>
      <c r="AL99" s="8" t="n">
        <v>0</v>
      </c>
      <c r="AM99" s="8" t="n">
        <v>43</v>
      </c>
      <c r="AN99" s="6"/>
      <c r="AO99" s="6"/>
      <c r="AP99" s="8" t="n">
        <v>82</v>
      </c>
      <c r="AQ99" s="8" t="n">
        <v>4</v>
      </c>
      <c r="AR99" s="8" t="n">
        <v>1</v>
      </c>
      <c r="AS99" s="8" t="n">
        <v>1</v>
      </c>
      <c r="AT99" s="8" t="n">
        <v>1940</v>
      </c>
      <c r="AU99" s="8" t="n">
        <v>6623</v>
      </c>
      <c r="AV99" s="8" t="n">
        <v>1329.5</v>
      </c>
      <c r="AW99" s="8" t="n">
        <v>1330.7</v>
      </c>
      <c r="AX99" s="21" t="s">
        <v>156</v>
      </c>
      <c r="AY99" s="6"/>
      <c r="AZ99" s="6"/>
      <c r="BA99" s="6"/>
      <c r="BB99" s="8" t="n">
        <v>0.44</v>
      </c>
      <c r="BC99" s="8" t="n">
        <v>0.13</v>
      </c>
      <c r="BD99" s="6"/>
      <c r="BE99" s="6"/>
      <c r="BF99" s="6"/>
      <c r="BG99" s="6"/>
      <c r="BH99" s="6"/>
      <c r="BI99" s="6"/>
      <c r="BJ99" s="8" t="n">
        <v>1.3</v>
      </c>
      <c r="BK99" s="8" t="n">
        <v>0.2</v>
      </c>
      <c r="BL99" s="6"/>
      <c r="BM99" s="6"/>
      <c r="BN99" s="8" t="n">
        <v>62</v>
      </c>
      <c r="BO99" s="8" t="n">
        <v>24</v>
      </c>
    </row>
    <row r="100" customFormat="false" ht="65.25" hidden="false" customHeight="false" outlineLevel="0" collapsed="false">
      <c r="A100" s="6" t="s">
        <v>431</v>
      </c>
      <c r="B100" s="6" t="s">
        <v>446</v>
      </c>
      <c r="C100" s="6" t="s">
        <v>447</v>
      </c>
      <c r="D100" s="6" t="n">
        <v>2</v>
      </c>
      <c r="E100" s="8" t="n">
        <v>0.572</v>
      </c>
      <c r="F100" s="6" t="s">
        <v>430</v>
      </c>
      <c r="G100" s="6" t="s">
        <v>304</v>
      </c>
      <c r="H100" s="6" t="s">
        <v>150</v>
      </c>
      <c r="I100" s="6" t="s">
        <v>151</v>
      </c>
      <c r="J100" s="6" t="s">
        <v>180</v>
      </c>
      <c r="K100" s="6" t="s">
        <v>154</v>
      </c>
      <c r="L100" s="8" t="n">
        <v>0.26</v>
      </c>
      <c r="M100" s="6" t="s">
        <v>155</v>
      </c>
      <c r="N100" s="8" t="n">
        <v>5.2</v>
      </c>
      <c r="O100" s="6"/>
      <c r="P100" s="6"/>
      <c r="Q100" s="8" t="n">
        <v>0.68</v>
      </c>
      <c r="R100" s="8" t="n">
        <v>0.06</v>
      </c>
      <c r="S100" s="8" t="n">
        <v>3</v>
      </c>
      <c r="T100" s="8" t="n">
        <v>13713</v>
      </c>
      <c r="U100" s="8" t="n">
        <v>2</v>
      </c>
      <c r="V100" s="8" t="n">
        <v>1</v>
      </c>
      <c r="W100" s="8" t="n">
        <v>2</v>
      </c>
      <c r="X100" s="8" t="n">
        <v>13711</v>
      </c>
      <c r="Y100" s="8" t="n">
        <v>0.172</v>
      </c>
      <c r="Z100" s="8" t="n">
        <v>13716</v>
      </c>
      <c r="AA100" s="6"/>
      <c r="AB100" s="6"/>
      <c r="AC100" s="6"/>
      <c r="AD100" s="6"/>
      <c r="AE100" s="6"/>
      <c r="AF100" s="6"/>
      <c r="AG100" s="6"/>
      <c r="AH100" s="8" t="n">
        <v>0.7</v>
      </c>
      <c r="AI100" s="6"/>
      <c r="AJ100" s="6"/>
      <c r="AK100" s="8" t="n">
        <v>1.9</v>
      </c>
      <c r="AL100" s="8" t="n">
        <v>0</v>
      </c>
      <c r="AM100" s="8" t="n">
        <v>43</v>
      </c>
      <c r="AN100" s="6"/>
      <c r="AO100" s="6"/>
      <c r="AP100" s="8" t="n">
        <v>82</v>
      </c>
      <c r="AQ100" s="8" t="n">
        <v>4</v>
      </c>
      <c r="AR100" s="8" t="n">
        <v>1</v>
      </c>
      <c r="AS100" s="8" t="n">
        <v>1</v>
      </c>
      <c r="AT100" s="8" t="n">
        <v>2153</v>
      </c>
      <c r="AU100" s="8" t="n">
        <v>6474.8</v>
      </c>
      <c r="AV100" s="8" t="n">
        <v>1402.4</v>
      </c>
      <c r="AW100" s="8" t="n">
        <v>1403.5</v>
      </c>
      <c r="AX100" s="21" t="s">
        <v>156</v>
      </c>
      <c r="AY100" s="6"/>
      <c r="AZ100" s="6"/>
      <c r="BA100" s="6"/>
      <c r="BB100" s="8" t="n">
        <v>0.44</v>
      </c>
      <c r="BC100" s="8" t="n">
        <v>0.13</v>
      </c>
      <c r="BD100" s="6"/>
      <c r="BE100" s="6"/>
      <c r="BF100" s="6"/>
      <c r="BG100" s="6"/>
      <c r="BH100" s="6"/>
      <c r="BI100" s="6"/>
      <c r="BJ100" s="8" t="n">
        <v>1.3</v>
      </c>
      <c r="BK100" s="8" t="n">
        <v>0.2</v>
      </c>
      <c r="BL100" s="6"/>
      <c r="BM100" s="6"/>
      <c r="BN100" s="8" t="n">
        <v>62</v>
      </c>
      <c r="BO100" s="8" t="n">
        <v>24</v>
      </c>
    </row>
    <row r="101" customFormat="false" ht="65.25" hidden="false" customHeight="false" outlineLevel="0" collapsed="false">
      <c r="A101" s="6" t="s">
        <v>312</v>
      </c>
      <c r="B101" s="6" t="s">
        <v>337</v>
      </c>
      <c r="C101" s="6" t="s">
        <v>344</v>
      </c>
      <c r="D101" s="6" t="n">
        <v>3</v>
      </c>
      <c r="E101" s="8" t="n">
        <v>0.55</v>
      </c>
      <c r="F101" s="6" t="s">
        <v>429</v>
      </c>
      <c r="G101" s="6" t="s">
        <v>343</v>
      </c>
      <c r="H101" s="6" t="s">
        <v>150</v>
      </c>
      <c r="I101" s="6" t="s">
        <v>151</v>
      </c>
      <c r="J101" s="6" t="s">
        <v>153</v>
      </c>
      <c r="K101" s="6" t="s">
        <v>154</v>
      </c>
      <c r="L101" s="8" t="n">
        <v>0.25</v>
      </c>
      <c r="M101" s="6" t="s">
        <v>155</v>
      </c>
      <c r="N101" s="8" t="n">
        <v>5</v>
      </c>
      <c r="O101" s="6"/>
      <c r="P101" s="6"/>
      <c r="Q101" s="8" t="n">
        <v>0.65</v>
      </c>
      <c r="R101" s="8" t="n">
        <v>0.06</v>
      </c>
      <c r="S101" s="8" t="n">
        <v>3</v>
      </c>
      <c r="T101" s="8" t="n">
        <v>14311</v>
      </c>
      <c r="U101" s="8" t="n">
        <v>3</v>
      </c>
      <c r="V101" s="8" t="n">
        <v>0</v>
      </c>
      <c r="W101" s="8" t="n">
        <v>0</v>
      </c>
      <c r="X101" s="8" t="n">
        <v>14311</v>
      </c>
      <c r="Y101" s="8" t="n">
        <v>0.247</v>
      </c>
      <c r="Z101" s="8" t="n">
        <v>14314</v>
      </c>
      <c r="AA101" s="6"/>
      <c r="AB101" s="6"/>
      <c r="AC101" s="6"/>
      <c r="AD101" s="6"/>
      <c r="AE101" s="6"/>
      <c r="AF101" s="6"/>
      <c r="AG101" s="6"/>
      <c r="AH101" s="8" t="n">
        <v>1</v>
      </c>
      <c r="AI101" s="6"/>
      <c r="AJ101" s="6"/>
      <c r="AK101" s="8" t="n">
        <v>2.7</v>
      </c>
      <c r="AL101" s="8" t="n">
        <v>0</v>
      </c>
      <c r="AM101" s="8" t="n">
        <v>50</v>
      </c>
      <c r="AN101" s="6"/>
      <c r="AO101" s="6"/>
      <c r="AP101" s="8" t="n">
        <v>93</v>
      </c>
      <c r="AQ101" s="8" t="n">
        <v>7</v>
      </c>
      <c r="AR101" s="8" t="n">
        <v>1</v>
      </c>
      <c r="AS101" s="8" t="n">
        <v>1</v>
      </c>
      <c r="AT101" s="8" t="n">
        <v>1501</v>
      </c>
      <c r="AU101" s="8" t="n">
        <v>3288.5</v>
      </c>
      <c r="AV101" s="8" t="n">
        <v>880.33</v>
      </c>
      <c r="AW101" s="8" t="n">
        <v>880.83</v>
      </c>
      <c r="AX101" s="21" t="s">
        <v>156</v>
      </c>
      <c r="AY101" s="6"/>
      <c r="AZ101" s="6"/>
      <c r="BA101" s="6"/>
      <c r="BB101" s="8" t="n">
        <v>0.42</v>
      </c>
      <c r="BC101" s="8" t="n">
        <v>0.13</v>
      </c>
      <c r="BD101" s="6"/>
      <c r="BE101" s="6"/>
      <c r="BF101" s="6"/>
      <c r="BG101" s="6"/>
      <c r="BH101" s="6"/>
      <c r="BI101" s="6"/>
      <c r="BJ101" s="8" t="n">
        <v>1.8</v>
      </c>
      <c r="BK101" s="8" t="n">
        <v>0.2</v>
      </c>
      <c r="BL101" s="6"/>
      <c r="BM101" s="6"/>
      <c r="BN101" s="8" t="n">
        <v>71</v>
      </c>
      <c r="BO101" s="8" t="n">
        <v>29</v>
      </c>
    </row>
    <row r="102" customFormat="false" ht="65.25" hidden="false" customHeight="false" outlineLevel="0" collapsed="false">
      <c r="A102" s="6" t="s">
        <v>312</v>
      </c>
      <c r="B102" s="6" t="s">
        <v>337</v>
      </c>
      <c r="C102" s="6" t="s">
        <v>344</v>
      </c>
      <c r="D102" s="6" t="n">
        <v>3</v>
      </c>
      <c r="E102" s="8" t="n">
        <v>0.55</v>
      </c>
      <c r="F102" s="6" t="s">
        <v>430</v>
      </c>
      <c r="G102" s="6" t="s">
        <v>343</v>
      </c>
      <c r="H102" s="6" t="s">
        <v>150</v>
      </c>
      <c r="I102" s="6" t="s">
        <v>151</v>
      </c>
      <c r="J102" s="6" t="s">
        <v>180</v>
      </c>
      <c r="K102" s="6" t="s">
        <v>154</v>
      </c>
      <c r="L102" s="8" t="n">
        <v>0.25</v>
      </c>
      <c r="M102" s="6" t="s">
        <v>155</v>
      </c>
      <c r="N102" s="8" t="n">
        <v>5</v>
      </c>
      <c r="O102" s="6"/>
      <c r="P102" s="6"/>
      <c r="Q102" s="8" t="n">
        <v>0.65</v>
      </c>
      <c r="R102" s="8" t="n">
        <v>0.06</v>
      </c>
      <c r="S102" s="8" t="n">
        <v>3</v>
      </c>
      <c r="T102" s="8" t="n">
        <v>14311</v>
      </c>
      <c r="U102" s="8" t="n">
        <v>3</v>
      </c>
      <c r="V102" s="8" t="n">
        <v>0</v>
      </c>
      <c r="W102" s="8" t="n">
        <v>0</v>
      </c>
      <c r="X102" s="8" t="n">
        <v>14311</v>
      </c>
      <c r="Y102" s="8" t="n">
        <v>0.247</v>
      </c>
      <c r="Z102" s="8" t="n">
        <v>14314</v>
      </c>
      <c r="AA102" s="6"/>
      <c r="AB102" s="6"/>
      <c r="AC102" s="6"/>
      <c r="AD102" s="6"/>
      <c r="AE102" s="6"/>
      <c r="AF102" s="6"/>
      <c r="AG102" s="6"/>
      <c r="AH102" s="8" t="n">
        <v>1</v>
      </c>
      <c r="AI102" s="6"/>
      <c r="AJ102" s="6"/>
      <c r="AK102" s="8" t="n">
        <v>2.7</v>
      </c>
      <c r="AL102" s="8" t="n">
        <v>0</v>
      </c>
      <c r="AM102" s="8" t="n">
        <v>50</v>
      </c>
      <c r="AN102" s="6"/>
      <c r="AO102" s="6"/>
      <c r="AP102" s="8" t="n">
        <v>93</v>
      </c>
      <c r="AQ102" s="8" t="n">
        <v>7</v>
      </c>
      <c r="AR102" s="8" t="n">
        <v>1</v>
      </c>
      <c r="AS102" s="8" t="n">
        <v>1</v>
      </c>
      <c r="AT102" s="8" t="n">
        <v>1840</v>
      </c>
      <c r="AU102" s="8" t="n">
        <v>3528.6</v>
      </c>
      <c r="AV102" s="8" t="n">
        <v>1264</v>
      </c>
      <c r="AW102" s="8" t="n">
        <v>1264.5</v>
      </c>
      <c r="AX102" s="21" t="s">
        <v>156</v>
      </c>
      <c r="AY102" s="6"/>
      <c r="AZ102" s="6"/>
      <c r="BA102" s="6"/>
      <c r="BB102" s="8" t="n">
        <v>0.42</v>
      </c>
      <c r="BC102" s="8" t="n">
        <v>0.13</v>
      </c>
      <c r="BD102" s="6"/>
      <c r="BE102" s="6"/>
      <c r="BF102" s="6"/>
      <c r="BG102" s="6"/>
      <c r="BH102" s="6"/>
      <c r="BI102" s="6"/>
      <c r="BJ102" s="8" t="n">
        <v>1.8</v>
      </c>
      <c r="BK102" s="8" t="n">
        <v>0.2</v>
      </c>
      <c r="BL102" s="6"/>
      <c r="BM102" s="6"/>
      <c r="BN102" s="8" t="n">
        <v>71</v>
      </c>
      <c r="BO102" s="8" t="n">
        <v>29</v>
      </c>
    </row>
    <row r="103" customFormat="false" ht="65.25" hidden="false" customHeight="false" outlineLevel="0" collapsed="false">
      <c r="A103" s="6" t="n">
        <v>901</v>
      </c>
      <c r="B103" s="6" t="s">
        <v>313</v>
      </c>
      <c r="C103" s="6" t="s">
        <v>317</v>
      </c>
      <c r="D103" s="6" t="n">
        <v>2</v>
      </c>
      <c r="E103" s="8" t="n">
        <v>0.55</v>
      </c>
      <c r="F103" s="6" t="s">
        <v>430</v>
      </c>
      <c r="G103" s="6" t="s">
        <v>445</v>
      </c>
      <c r="H103" s="6" t="s">
        <v>150</v>
      </c>
      <c r="I103" s="6" t="s">
        <v>151</v>
      </c>
      <c r="J103" s="6" t="s">
        <v>180</v>
      </c>
      <c r="K103" s="6" t="s">
        <v>154</v>
      </c>
      <c r="L103" s="8" t="n">
        <v>0.25</v>
      </c>
      <c r="M103" s="6" t="s">
        <v>155</v>
      </c>
      <c r="N103" s="8" t="n">
        <v>5</v>
      </c>
      <c r="O103" s="6"/>
      <c r="P103" s="6"/>
      <c r="Q103" s="8" t="n">
        <v>0.65</v>
      </c>
      <c r="R103" s="8" t="n">
        <v>0.06</v>
      </c>
      <c r="S103" s="8" t="n">
        <v>3</v>
      </c>
      <c r="T103" s="8" t="n">
        <v>14387</v>
      </c>
      <c r="U103" s="8" t="n">
        <v>0</v>
      </c>
      <c r="V103" s="8" t="n">
        <v>3</v>
      </c>
      <c r="W103" s="8" t="n">
        <v>1</v>
      </c>
      <c r="X103" s="8" t="n">
        <v>14386</v>
      </c>
      <c r="Y103" s="8" t="n">
        <v>0</v>
      </c>
      <c r="Z103" s="8" t="n">
        <v>14390</v>
      </c>
      <c r="AA103" s="6"/>
      <c r="AB103" s="6"/>
      <c r="AC103" s="6"/>
      <c r="AD103" s="6"/>
      <c r="AE103" s="6"/>
      <c r="AF103" s="6"/>
      <c r="AG103" s="6"/>
      <c r="AH103" s="8" t="n">
        <v>3</v>
      </c>
      <c r="AI103" s="6"/>
      <c r="AJ103" s="6"/>
      <c r="AK103" s="8" t="n">
        <v>11</v>
      </c>
      <c r="AL103" s="8" t="n">
        <v>0</v>
      </c>
      <c r="AM103" s="8" t="n">
        <v>75</v>
      </c>
      <c r="AN103" s="6"/>
      <c r="AO103" s="6"/>
      <c r="AP103" s="8" t="n">
        <v>125</v>
      </c>
      <c r="AQ103" s="8" t="n">
        <v>25</v>
      </c>
      <c r="AR103" s="8" t="n">
        <v>1</v>
      </c>
      <c r="AS103" s="8" t="n">
        <v>1</v>
      </c>
      <c r="AT103" s="8" t="n">
        <v>2381</v>
      </c>
      <c r="AU103" s="8" t="n">
        <v>7046.6</v>
      </c>
      <c r="AV103" s="8" t="n">
        <v>1312.8</v>
      </c>
      <c r="AW103" s="8" t="n">
        <v>1314</v>
      </c>
      <c r="AX103" s="21" t="s">
        <v>156</v>
      </c>
      <c r="AY103" s="6"/>
      <c r="AZ103" s="6"/>
      <c r="BA103" s="6"/>
      <c r="BB103" s="8" t="n">
        <v>0.42</v>
      </c>
      <c r="BC103" s="8" t="n">
        <v>0.13</v>
      </c>
      <c r="BD103" s="6"/>
      <c r="BE103" s="6"/>
      <c r="BF103" s="6"/>
      <c r="BG103" s="6"/>
      <c r="BH103" s="6"/>
      <c r="BI103" s="6"/>
      <c r="BJ103" s="8" t="n">
        <v>6.8</v>
      </c>
      <c r="BK103" s="8" t="n">
        <v>0</v>
      </c>
      <c r="BL103" s="6"/>
      <c r="BM103" s="6"/>
      <c r="BN103" s="8" t="n">
        <v>99</v>
      </c>
      <c r="BO103" s="8" t="n">
        <v>51</v>
      </c>
    </row>
    <row r="104" customFormat="false" ht="65.25" hidden="false" customHeight="false" outlineLevel="0" collapsed="false">
      <c r="A104" s="6" t="s">
        <v>356</v>
      </c>
      <c r="B104" s="6" t="s">
        <v>302</v>
      </c>
      <c r="C104" s="6" t="s">
        <v>303</v>
      </c>
      <c r="D104" s="6" t="n">
        <v>1</v>
      </c>
      <c r="E104" s="8" t="n">
        <v>0.462</v>
      </c>
      <c r="F104" s="6" t="s">
        <v>429</v>
      </c>
      <c r="G104" s="6" t="s">
        <v>367</v>
      </c>
      <c r="H104" s="6" t="s">
        <v>150</v>
      </c>
      <c r="I104" s="6" t="s">
        <v>151</v>
      </c>
      <c r="J104" s="6" t="s">
        <v>153</v>
      </c>
      <c r="K104" s="6" t="s">
        <v>154</v>
      </c>
      <c r="L104" s="8" t="n">
        <v>0.21</v>
      </c>
      <c r="M104" s="6" t="s">
        <v>155</v>
      </c>
      <c r="N104" s="8" t="n">
        <v>4.2</v>
      </c>
      <c r="O104" s="6"/>
      <c r="P104" s="6"/>
      <c r="Q104" s="8" t="n">
        <v>0.57</v>
      </c>
      <c r="R104" s="8" t="n">
        <v>0.05</v>
      </c>
      <c r="S104" s="8" t="n">
        <v>3</v>
      </c>
      <c r="T104" s="8" t="n">
        <v>16427</v>
      </c>
      <c r="U104" s="8" t="n">
        <v>0</v>
      </c>
      <c r="V104" s="8" t="n">
        <v>4</v>
      </c>
      <c r="W104" s="8" t="n">
        <v>3</v>
      </c>
      <c r="X104" s="8" t="n">
        <v>16423</v>
      </c>
      <c r="Y104" s="8" t="n">
        <v>0</v>
      </c>
      <c r="Z104" s="8" t="n">
        <v>16430</v>
      </c>
      <c r="AA104" s="6"/>
      <c r="AB104" s="6"/>
      <c r="AC104" s="6"/>
      <c r="AD104" s="6"/>
      <c r="AE104" s="6"/>
      <c r="AF104" s="6"/>
      <c r="AG104" s="6"/>
      <c r="AH104" s="8" t="n">
        <v>1.3</v>
      </c>
      <c r="AI104" s="6"/>
      <c r="AJ104" s="6"/>
      <c r="AK104" s="8" t="n">
        <v>3.4</v>
      </c>
      <c r="AL104" s="8" t="n">
        <v>0</v>
      </c>
      <c r="AM104" s="8" t="n">
        <v>57</v>
      </c>
      <c r="AN104" s="6"/>
      <c r="AO104" s="6"/>
      <c r="AP104" s="8" t="n">
        <v>96</v>
      </c>
      <c r="AQ104" s="8" t="n">
        <v>18</v>
      </c>
      <c r="AR104" s="8" t="n">
        <v>1</v>
      </c>
      <c r="AS104" s="8" t="n">
        <v>1</v>
      </c>
      <c r="AT104" s="8" t="n">
        <v>1301</v>
      </c>
      <c r="AU104" s="8" t="n">
        <v>6392.6</v>
      </c>
      <c r="AV104" s="8" t="n">
        <v>856.29</v>
      </c>
      <c r="AW104" s="8" t="n">
        <v>857.3</v>
      </c>
      <c r="AX104" s="21" t="s">
        <v>156</v>
      </c>
      <c r="AY104" s="6"/>
      <c r="AZ104" s="6"/>
      <c r="BA104" s="6"/>
      <c r="BB104" s="8" t="n">
        <v>0.37</v>
      </c>
      <c r="BC104" s="8" t="n">
        <v>0.11</v>
      </c>
      <c r="BD104" s="6"/>
      <c r="BE104" s="6"/>
      <c r="BF104" s="6"/>
      <c r="BG104" s="6"/>
      <c r="BH104" s="6"/>
      <c r="BI104" s="6"/>
      <c r="BJ104" s="8" t="n">
        <v>2.4</v>
      </c>
      <c r="BK104" s="8" t="n">
        <v>0.3</v>
      </c>
      <c r="BL104" s="6"/>
      <c r="BM104" s="6"/>
      <c r="BN104" s="8" t="n">
        <v>76</v>
      </c>
      <c r="BO104" s="8" t="n">
        <v>38</v>
      </c>
    </row>
    <row r="105" customFormat="false" ht="65.25" hidden="false" customHeight="false" outlineLevel="0" collapsed="false">
      <c r="A105" s="6" t="s">
        <v>356</v>
      </c>
      <c r="B105" s="6" t="s">
        <v>302</v>
      </c>
      <c r="C105" s="6" t="s">
        <v>306</v>
      </c>
      <c r="D105" s="6" t="n">
        <v>2</v>
      </c>
      <c r="E105" s="8" t="n">
        <v>0.44</v>
      </c>
      <c r="F105" s="6" t="s">
        <v>429</v>
      </c>
      <c r="G105" s="6" t="s">
        <v>368</v>
      </c>
      <c r="H105" s="6" t="s">
        <v>150</v>
      </c>
      <c r="I105" s="6" t="s">
        <v>151</v>
      </c>
      <c r="J105" s="6" t="s">
        <v>153</v>
      </c>
      <c r="K105" s="6" t="s">
        <v>154</v>
      </c>
      <c r="L105" s="8" t="n">
        <v>0.2</v>
      </c>
      <c r="M105" s="6" t="s">
        <v>155</v>
      </c>
      <c r="N105" s="8" t="n">
        <v>4</v>
      </c>
      <c r="O105" s="6"/>
      <c r="P105" s="6"/>
      <c r="Q105" s="8" t="n">
        <v>0.52</v>
      </c>
      <c r="R105" s="8" t="n">
        <v>0.05</v>
      </c>
      <c r="S105" s="8" t="n">
        <v>3</v>
      </c>
      <c r="T105" s="8" t="n">
        <v>17927</v>
      </c>
      <c r="U105" s="8" t="n">
        <v>0</v>
      </c>
      <c r="V105" s="8" t="n">
        <v>3</v>
      </c>
      <c r="W105" s="8" t="n">
        <v>3</v>
      </c>
      <c r="X105" s="8" t="n">
        <v>17924</v>
      </c>
      <c r="Y105" s="8" t="n">
        <v>0</v>
      </c>
      <c r="Z105" s="8" t="n">
        <v>17930</v>
      </c>
      <c r="AA105" s="6"/>
      <c r="AB105" s="6"/>
      <c r="AC105" s="6"/>
      <c r="AD105" s="6"/>
      <c r="AE105" s="6"/>
      <c r="AF105" s="6"/>
      <c r="AG105" s="6"/>
      <c r="AH105" s="8" t="n">
        <v>1</v>
      </c>
      <c r="AI105" s="6"/>
      <c r="AJ105" s="6"/>
      <c r="AK105" s="8" t="n">
        <v>2.7</v>
      </c>
      <c r="AL105" s="8" t="n">
        <v>0</v>
      </c>
      <c r="AM105" s="8" t="n">
        <v>50</v>
      </c>
      <c r="AN105" s="6"/>
      <c r="AO105" s="6"/>
      <c r="AP105" s="8" t="n">
        <v>93</v>
      </c>
      <c r="AQ105" s="8" t="n">
        <v>7</v>
      </c>
      <c r="AR105" s="8" t="n">
        <v>1</v>
      </c>
      <c r="AS105" s="8" t="n">
        <v>1</v>
      </c>
      <c r="AT105" s="8" t="n">
        <v>1670</v>
      </c>
      <c r="AU105" s="8" t="n">
        <v>6244.4</v>
      </c>
      <c r="AV105" s="8" t="n">
        <v>805.2</v>
      </c>
      <c r="AW105" s="8" t="n">
        <v>806.11</v>
      </c>
      <c r="AX105" s="21" t="s">
        <v>156</v>
      </c>
      <c r="AY105" s="6"/>
      <c r="AZ105" s="6"/>
      <c r="BA105" s="6"/>
      <c r="BB105" s="8" t="n">
        <v>0.34</v>
      </c>
      <c r="BC105" s="8" t="n">
        <v>0.1</v>
      </c>
      <c r="BD105" s="6"/>
      <c r="BE105" s="6"/>
      <c r="BF105" s="6"/>
      <c r="BG105" s="6"/>
      <c r="BH105" s="6"/>
      <c r="BI105" s="6"/>
      <c r="BJ105" s="8" t="n">
        <v>1.8</v>
      </c>
      <c r="BK105" s="8" t="n">
        <v>0.2</v>
      </c>
      <c r="BL105" s="6"/>
      <c r="BM105" s="6"/>
      <c r="BN105" s="8" t="n">
        <v>71</v>
      </c>
      <c r="BO105" s="8" t="n">
        <v>29</v>
      </c>
    </row>
    <row r="106" customFormat="false" ht="65.25" hidden="false" customHeight="false" outlineLevel="0" collapsed="false">
      <c r="A106" s="6" t="s">
        <v>356</v>
      </c>
      <c r="B106" s="6" t="s">
        <v>302</v>
      </c>
      <c r="C106" s="6" t="s">
        <v>306</v>
      </c>
      <c r="D106" s="6" t="n">
        <v>2</v>
      </c>
      <c r="E106" s="8" t="n">
        <v>0.44</v>
      </c>
      <c r="F106" s="6" t="s">
        <v>430</v>
      </c>
      <c r="G106" s="6" t="s">
        <v>368</v>
      </c>
      <c r="H106" s="6" t="s">
        <v>150</v>
      </c>
      <c r="I106" s="6" t="s">
        <v>151</v>
      </c>
      <c r="J106" s="6" t="s">
        <v>180</v>
      </c>
      <c r="K106" s="6" t="s">
        <v>154</v>
      </c>
      <c r="L106" s="8" t="n">
        <v>0.2</v>
      </c>
      <c r="M106" s="6" t="s">
        <v>155</v>
      </c>
      <c r="N106" s="8" t="n">
        <v>4</v>
      </c>
      <c r="O106" s="6"/>
      <c r="P106" s="6"/>
      <c r="Q106" s="8" t="n">
        <v>0.52</v>
      </c>
      <c r="R106" s="8" t="n">
        <v>0.05</v>
      </c>
      <c r="S106" s="8" t="n">
        <v>3</v>
      </c>
      <c r="T106" s="8" t="n">
        <v>17927</v>
      </c>
      <c r="U106" s="8" t="n">
        <v>0</v>
      </c>
      <c r="V106" s="8" t="n">
        <v>3</v>
      </c>
      <c r="W106" s="8" t="n">
        <v>3</v>
      </c>
      <c r="X106" s="8" t="n">
        <v>17924</v>
      </c>
      <c r="Y106" s="8" t="n">
        <v>0</v>
      </c>
      <c r="Z106" s="8" t="n">
        <v>17930</v>
      </c>
      <c r="AA106" s="6"/>
      <c r="AB106" s="6"/>
      <c r="AC106" s="6"/>
      <c r="AD106" s="6"/>
      <c r="AE106" s="6"/>
      <c r="AF106" s="6"/>
      <c r="AG106" s="6"/>
      <c r="AH106" s="8" t="n">
        <v>1</v>
      </c>
      <c r="AI106" s="6"/>
      <c r="AJ106" s="6"/>
      <c r="AK106" s="8" t="n">
        <v>2.7</v>
      </c>
      <c r="AL106" s="8" t="n">
        <v>0</v>
      </c>
      <c r="AM106" s="8" t="n">
        <v>50</v>
      </c>
      <c r="AN106" s="6"/>
      <c r="AO106" s="6"/>
      <c r="AP106" s="8" t="n">
        <v>93</v>
      </c>
      <c r="AQ106" s="8" t="n">
        <v>7</v>
      </c>
      <c r="AR106" s="8" t="n">
        <v>1</v>
      </c>
      <c r="AS106" s="8" t="n">
        <v>1</v>
      </c>
      <c r="AT106" s="8" t="n">
        <v>2115</v>
      </c>
      <c r="AU106" s="8" t="n">
        <v>6942.7</v>
      </c>
      <c r="AV106" s="8" t="n">
        <v>1258.2</v>
      </c>
      <c r="AW106" s="8" t="n">
        <v>1259.2</v>
      </c>
      <c r="AX106" s="21" t="s">
        <v>156</v>
      </c>
      <c r="AY106" s="6"/>
      <c r="AZ106" s="6"/>
      <c r="BA106" s="6"/>
      <c r="BB106" s="8" t="n">
        <v>0.34</v>
      </c>
      <c r="BC106" s="8" t="n">
        <v>0.1</v>
      </c>
      <c r="BD106" s="6"/>
      <c r="BE106" s="6"/>
      <c r="BF106" s="6"/>
      <c r="BG106" s="6"/>
      <c r="BH106" s="6"/>
      <c r="BI106" s="6"/>
      <c r="BJ106" s="8" t="n">
        <v>1.8</v>
      </c>
      <c r="BK106" s="8" t="n">
        <v>0.2</v>
      </c>
      <c r="BL106" s="6"/>
      <c r="BM106" s="6"/>
      <c r="BN106" s="8" t="n">
        <v>71</v>
      </c>
      <c r="BO106" s="8" t="n">
        <v>29</v>
      </c>
    </row>
    <row r="107" customFormat="false" ht="65.25" hidden="false" customHeight="false" outlineLevel="0" collapsed="false">
      <c r="A107" s="6" t="s">
        <v>401</v>
      </c>
      <c r="B107" s="6" t="s">
        <v>313</v>
      </c>
      <c r="C107" s="6" t="s">
        <v>317</v>
      </c>
      <c r="D107" s="6" t="n">
        <v>2</v>
      </c>
      <c r="E107" s="8" t="n">
        <v>0.968</v>
      </c>
      <c r="F107" s="6" t="s">
        <v>429</v>
      </c>
      <c r="G107" s="6" t="s">
        <v>402</v>
      </c>
      <c r="H107" s="6" t="s">
        <v>150</v>
      </c>
      <c r="I107" s="6" t="s">
        <v>151</v>
      </c>
      <c r="J107" s="6" t="s">
        <v>153</v>
      </c>
      <c r="K107" s="6" t="s">
        <v>154</v>
      </c>
      <c r="L107" s="8" t="n">
        <v>0.44</v>
      </c>
      <c r="M107" s="6" t="s">
        <v>155</v>
      </c>
      <c r="N107" s="8" t="n">
        <v>8.8</v>
      </c>
      <c r="O107" s="6"/>
      <c r="P107" s="6"/>
      <c r="Q107" s="8" t="n">
        <v>1.04</v>
      </c>
      <c r="R107" s="8" t="n">
        <v>0.13</v>
      </c>
      <c r="S107" s="8" t="n">
        <v>4</v>
      </c>
      <c r="T107" s="8" t="n">
        <v>10675</v>
      </c>
      <c r="U107" s="8" t="n">
        <v>0</v>
      </c>
      <c r="V107" s="8" t="n">
        <v>3</v>
      </c>
      <c r="W107" s="8" t="n">
        <v>4</v>
      </c>
      <c r="X107" s="8" t="n">
        <v>10672</v>
      </c>
      <c r="Y107" s="8" t="n">
        <v>0</v>
      </c>
      <c r="Z107" s="8" t="n">
        <v>10679</v>
      </c>
      <c r="AA107" s="6"/>
      <c r="AB107" s="6"/>
      <c r="AC107" s="6"/>
      <c r="AD107" s="6"/>
      <c r="AE107" s="6"/>
      <c r="AF107" s="6"/>
      <c r="AG107" s="6"/>
      <c r="AH107" s="8" t="n">
        <v>0.7</v>
      </c>
      <c r="AI107" s="6"/>
      <c r="AJ107" s="6"/>
      <c r="AK107" s="8" t="n">
        <v>1.9</v>
      </c>
      <c r="AL107" s="8" t="n">
        <v>0</v>
      </c>
      <c r="AM107" s="8" t="n">
        <v>43</v>
      </c>
      <c r="AN107" s="6"/>
      <c r="AO107" s="6"/>
      <c r="AP107" s="8" t="n">
        <v>82</v>
      </c>
      <c r="AQ107" s="8" t="n">
        <v>4</v>
      </c>
      <c r="AR107" s="8" t="n">
        <v>1</v>
      </c>
      <c r="AS107" s="8" t="n">
        <v>1</v>
      </c>
      <c r="AT107" s="8" t="n">
        <v>1371</v>
      </c>
      <c r="AU107" s="8" t="n">
        <v>5971.4</v>
      </c>
      <c r="AV107" s="8" t="n">
        <v>927.45</v>
      </c>
      <c r="AW107" s="8" t="n">
        <v>929.34</v>
      </c>
      <c r="AX107" s="21" t="s">
        <v>156</v>
      </c>
      <c r="AY107" s="6"/>
      <c r="AZ107" s="6"/>
      <c r="BA107" s="6"/>
      <c r="BB107" s="8" t="n">
        <v>0.7</v>
      </c>
      <c r="BC107" s="8" t="n">
        <v>0.25</v>
      </c>
      <c r="BD107" s="6"/>
      <c r="BE107" s="6"/>
      <c r="BF107" s="6"/>
      <c r="BG107" s="6"/>
      <c r="BH107" s="6"/>
      <c r="BI107" s="6"/>
      <c r="BJ107" s="8" t="n">
        <v>1.3</v>
      </c>
      <c r="BK107" s="8" t="n">
        <v>0.2</v>
      </c>
      <c r="BL107" s="6"/>
      <c r="BM107" s="6"/>
      <c r="BN107" s="8" t="n">
        <v>62</v>
      </c>
      <c r="BO107" s="8" t="n">
        <v>24</v>
      </c>
    </row>
    <row r="108" customFormat="false" ht="65.25" hidden="false" customHeight="false" outlineLevel="0" collapsed="false">
      <c r="A108" s="6" t="s">
        <v>431</v>
      </c>
      <c r="B108" s="6" t="s">
        <v>448</v>
      </c>
      <c r="C108" s="6" t="s">
        <v>449</v>
      </c>
      <c r="D108" s="6" t="n">
        <v>2</v>
      </c>
      <c r="E108" s="8" t="n">
        <v>0.814</v>
      </c>
      <c r="F108" s="6" t="s">
        <v>430</v>
      </c>
      <c r="G108" s="6" t="s">
        <v>286</v>
      </c>
      <c r="H108" s="6" t="s">
        <v>150</v>
      </c>
      <c r="I108" s="6" t="s">
        <v>151</v>
      </c>
      <c r="J108" s="6" t="s">
        <v>180</v>
      </c>
      <c r="K108" s="6" t="s">
        <v>154</v>
      </c>
      <c r="L108" s="8" t="n">
        <v>0.37</v>
      </c>
      <c r="M108" s="6" t="s">
        <v>155</v>
      </c>
      <c r="N108" s="8" t="n">
        <v>7.4</v>
      </c>
      <c r="O108" s="6"/>
      <c r="P108" s="6"/>
      <c r="Q108" s="8" t="n">
        <v>0.87</v>
      </c>
      <c r="R108" s="8" t="n">
        <v>0.11</v>
      </c>
      <c r="S108" s="8" t="n">
        <v>4</v>
      </c>
      <c r="T108" s="8" t="n">
        <v>12824</v>
      </c>
      <c r="U108" s="8" t="n">
        <v>1</v>
      </c>
      <c r="V108" s="8" t="n">
        <v>3</v>
      </c>
      <c r="W108" s="8" t="n">
        <v>7</v>
      </c>
      <c r="X108" s="8" t="n">
        <v>12817</v>
      </c>
      <c r="Y108" s="8" t="n">
        <v>0.0916</v>
      </c>
      <c r="Z108" s="8" t="n">
        <v>12828</v>
      </c>
      <c r="AA108" s="6"/>
      <c r="AB108" s="6"/>
      <c r="AC108" s="6"/>
      <c r="AD108" s="6"/>
      <c r="AE108" s="6"/>
      <c r="AF108" s="6"/>
      <c r="AG108" s="6"/>
      <c r="AH108" s="8" t="n">
        <v>0.5</v>
      </c>
      <c r="AI108" s="6"/>
      <c r="AJ108" s="6"/>
      <c r="AK108" s="8" t="n">
        <v>1.1</v>
      </c>
      <c r="AL108" s="8" t="n">
        <v>0</v>
      </c>
      <c r="AM108" s="8" t="n">
        <v>33</v>
      </c>
      <c r="AN108" s="6"/>
      <c r="AO108" s="6"/>
      <c r="AP108" s="8" t="n">
        <v>61</v>
      </c>
      <c r="AQ108" s="8" t="n">
        <v>6</v>
      </c>
      <c r="AR108" s="8" t="n">
        <v>1</v>
      </c>
      <c r="AS108" s="8" t="n">
        <v>1</v>
      </c>
      <c r="AT108" s="8" t="n">
        <v>1964</v>
      </c>
      <c r="AU108" s="8" t="n">
        <v>7265</v>
      </c>
      <c r="AV108" s="8" t="n">
        <v>1502.2</v>
      </c>
      <c r="AW108" s="8" t="n">
        <v>1504</v>
      </c>
      <c r="AX108" s="21" t="s">
        <v>156</v>
      </c>
      <c r="AY108" s="6"/>
      <c r="AZ108" s="6"/>
      <c r="BA108" s="6"/>
      <c r="BB108" s="8" t="n">
        <v>0.59</v>
      </c>
      <c r="BC108" s="8" t="n">
        <v>0.21</v>
      </c>
      <c r="BD108" s="6"/>
      <c r="BE108" s="6"/>
      <c r="BF108" s="6"/>
      <c r="BG108" s="6"/>
      <c r="BH108" s="6"/>
      <c r="BI108" s="6"/>
      <c r="BJ108" s="8" t="n">
        <v>0.81</v>
      </c>
      <c r="BK108" s="8" t="n">
        <v>0.19</v>
      </c>
      <c r="BL108" s="6"/>
      <c r="BM108" s="6"/>
      <c r="BN108" s="8" t="n">
        <v>47</v>
      </c>
      <c r="BO108" s="8" t="n">
        <v>19</v>
      </c>
    </row>
    <row r="109" customFormat="false" ht="65.25" hidden="false" customHeight="false" outlineLevel="0" collapsed="false">
      <c r="A109" s="6" t="s">
        <v>312</v>
      </c>
      <c r="B109" s="6" t="s">
        <v>327</v>
      </c>
      <c r="C109" s="6" t="s">
        <v>334</v>
      </c>
      <c r="D109" s="6" t="n">
        <v>3</v>
      </c>
      <c r="E109" s="8" t="n">
        <v>0.77</v>
      </c>
      <c r="F109" s="6" t="s">
        <v>429</v>
      </c>
      <c r="G109" s="6" t="s">
        <v>333</v>
      </c>
      <c r="H109" s="6" t="s">
        <v>150</v>
      </c>
      <c r="I109" s="6" t="s">
        <v>151</v>
      </c>
      <c r="J109" s="6" t="s">
        <v>153</v>
      </c>
      <c r="K109" s="6" t="s">
        <v>154</v>
      </c>
      <c r="L109" s="8" t="n">
        <v>0.35</v>
      </c>
      <c r="M109" s="6" t="s">
        <v>155</v>
      </c>
      <c r="N109" s="8" t="n">
        <v>7</v>
      </c>
      <c r="O109" s="6"/>
      <c r="P109" s="6"/>
      <c r="Q109" s="8" t="n">
        <v>0.82</v>
      </c>
      <c r="R109" s="8" t="n">
        <v>0.11</v>
      </c>
      <c r="S109" s="8" t="n">
        <v>4</v>
      </c>
      <c r="T109" s="8" t="n">
        <v>13505</v>
      </c>
      <c r="U109" s="8" t="n">
        <v>4</v>
      </c>
      <c r="V109" s="8" t="n">
        <v>0</v>
      </c>
      <c r="W109" s="8" t="n">
        <v>0</v>
      </c>
      <c r="X109" s="8" t="n">
        <v>13505</v>
      </c>
      <c r="Y109" s="8" t="n">
        <v>0.348</v>
      </c>
      <c r="Z109" s="8" t="n">
        <v>13509</v>
      </c>
      <c r="AA109" s="6"/>
      <c r="AB109" s="6"/>
      <c r="AC109" s="6"/>
      <c r="AD109" s="6"/>
      <c r="AE109" s="6"/>
      <c r="AF109" s="6"/>
      <c r="AG109" s="6"/>
      <c r="AH109" s="8" t="n">
        <v>1</v>
      </c>
      <c r="AI109" s="6"/>
      <c r="AJ109" s="6"/>
      <c r="AK109" s="8" t="n">
        <v>2.5</v>
      </c>
      <c r="AL109" s="8" t="n">
        <v>0</v>
      </c>
      <c r="AM109" s="8" t="n">
        <v>50</v>
      </c>
      <c r="AN109" s="6"/>
      <c r="AO109" s="6"/>
      <c r="AP109" s="8" t="n">
        <v>86</v>
      </c>
      <c r="AQ109" s="8" t="n">
        <v>14</v>
      </c>
      <c r="AR109" s="8" t="n">
        <v>1</v>
      </c>
      <c r="AS109" s="8" t="n">
        <v>1</v>
      </c>
      <c r="AT109" s="8" t="n">
        <v>1225</v>
      </c>
      <c r="AU109" s="8" t="n">
        <v>1963.1</v>
      </c>
      <c r="AV109" s="8" t="n">
        <v>879.02</v>
      </c>
      <c r="AW109" s="8" t="n">
        <v>879.34</v>
      </c>
      <c r="AX109" s="21" t="s">
        <v>156</v>
      </c>
      <c r="AY109" s="6"/>
      <c r="AZ109" s="6"/>
      <c r="BA109" s="6"/>
      <c r="BB109" s="8" t="n">
        <v>0.56</v>
      </c>
      <c r="BC109" s="8" t="n">
        <v>0.2</v>
      </c>
      <c r="BD109" s="6"/>
      <c r="BE109" s="6"/>
      <c r="BF109" s="6"/>
      <c r="BG109" s="6"/>
      <c r="BH109" s="6"/>
      <c r="BI109" s="6"/>
      <c r="BJ109" s="8" t="n">
        <v>1.7</v>
      </c>
      <c r="BK109" s="8" t="n">
        <v>0.3</v>
      </c>
      <c r="BL109" s="6"/>
      <c r="BM109" s="6"/>
      <c r="BN109" s="8" t="n">
        <v>68</v>
      </c>
      <c r="BO109" s="8" t="n">
        <v>32</v>
      </c>
    </row>
    <row r="110" customFormat="false" ht="65.25" hidden="false" customHeight="false" outlineLevel="0" collapsed="false">
      <c r="A110" s="6" t="s">
        <v>312</v>
      </c>
      <c r="B110" s="6" t="s">
        <v>327</v>
      </c>
      <c r="C110" s="6" t="s">
        <v>334</v>
      </c>
      <c r="D110" s="6" t="n">
        <v>3</v>
      </c>
      <c r="E110" s="8" t="n">
        <v>0.77</v>
      </c>
      <c r="F110" s="6" t="s">
        <v>430</v>
      </c>
      <c r="G110" s="6" t="s">
        <v>333</v>
      </c>
      <c r="H110" s="6" t="s">
        <v>150</v>
      </c>
      <c r="I110" s="6" t="s">
        <v>151</v>
      </c>
      <c r="J110" s="6" t="s">
        <v>180</v>
      </c>
      <c r="K110" s="6" t="s">
        <v>154</v>
      </c>
      <c r="L110" s="8" t="n">
        <v>0.35</v>
      </c>
      <c r="M110" s="6" t="s">
        <v>155</v>
      </c>
      <c r="N110" s="8" t="n">
        <v>7</v>
      </c>
      <c r="O110" s="6"/>
      <c r="P110" s="6"/>
      <c r="Q110" s="8" t="n">
        <v>0.82</v>
      </c>
      <c r="R110" s="8" t="n">
        <v>0.11</v>
      </c>
      <c r="S110" s="8" t="n">
        <v>4</v>
      </c>
      <c r="T110" s="8" t="n">
        <v>13505</v>
      </c>
      <c r="U110" s="8" t="n">
        <v>4</v>
      </c>
      <c r="V110" s="8" t="n">
        <v>0</v>
      </c>
      <c r="W110" s="8" t="n">
        <v>0</v>
      </c>
      <c r="X110" s="8" t="n">
        <v>13505</v>
      </c>
      <c r="Y110" s="8" t="n">
        <v>0.348</v>
      </c>
      <c r="Z110" s="8" t="n">
        <v>13509</v>
      </c>
      <c r="AA110" s="6"/>
      <c r="AB110" s="6"/>
      <c r="AC110" s="6"/>
      <c r="AD110" s="6"/>
      <c r="AE110" s="6"/>
      <c r="AF110" s="6"/>
      <c r="AG110" s="6"/>
      <c r="AH110" s="8" t="n">
        <v>1</v>
      </c>
      <c r="AI110" s="6"/>
      <c r="AJ110" s="6"/>
      <c r="AK110" s="8" t="n">
        <v>2.5</v>
      </c>
      <c r="AL110" s="8" t="n">
        <v>0</v>
      </c>
      <c r="AM110" s="8" t="n">
        <v>50</v>
      </c>
      <c r="AN110" s="6"/>
      <c r="AO110" s="6"/>
      <c r="AP110" s="8" t="n">
        <v>86</v>
      </c>
      <c r="AQ110" s="8" t="n">
        <v>14</v>
      </c>
      <c r="AR110" s="8" t="n">
        <v>1</v>
      </c>
      <c r="AS110" s="8" t="n">
        <v>1</v>
      </c>
      <c r="AT110" s="8" t="n">
        <v>1613</v>
      </c>
      <c r="AU110" s="8" t="n">
        <v>1849.9</v>
      </c>
      <c r="AV110" s="8" t="n">
        <v>1242.6</v>
      </c>
      <c r="AW110" s="8" t="n">
        <v>1242.8</v>
      </c>
      <c r="AX110" s="21" t="s">
        <v>156</v>
      </c>
      <c r="AY110" s="6"/>
      <c r="AZ110" s="6"/>
      <c r="BA110" s="6"/>
      <c r="BB110" s="8" t="n">
        <v>0.56</v>
      </c>
      <c r="BC110" s="8" t="n">
        <v>0.2</v>
      </c>
      <c r="BD110" s="6"/>
      <c r="BE110" s="6"/>
      <c r="BF110" s="6"/>
      <c r="BG110" s="6"/>
      <c r="BH110" s="6"/>
      <c r="BI110" s="6"/>
      <c r="BJ110" s="8" t="n">
        <v>1.7</v>
      </c>
      <c r="BK110" s="8" t="n">
        <v>0.3</v>
      </c>
      <c r="BL110" s="6"/>
      <c r="BM110" s="6"/>
      <c r="BN110" s="8" t="n">
        <v>68</v>
      </c>
      <c r="BO110" s="8" t="n">
        <v>32</v>
      </c>
    </row>
    <row r="111" customFormat="false" ht="65.25" hidden="false" customHeight="false" outlineLevel="0" collapsed="false">
      <c r="A111" s="6" t="s">
        <v>312</v>
      </c>
      <c r="B111" s="6" t="s">
        <v>337</v>
      </c>
      <c r="C111" s="6" t="s">
        <v>338</v>
      </c>
      <c r="D111" s="6" t="n">
        <v>1</v>
      </c>
      <c r="E111" s="8" t="n">
        <v>0.748</v>
      </c>
      <c r="F111" s="6" t="s">
        <v>429</v>
      </c>
      <c r="G111" s="6" t="s">
        <v>336</v>
      </c>
      <c r="H111" s="6" t="s">
        <v>150</v>
      </c>
      <c r="I111" s="6" t="s">
        <v>151</v>
      </c>
      <c r="J111" s="6" t="s">
        <v>153</v>
      </c>
      <c r="K111" s="6" t="s">
        <v>154</v>
      </c>
      <c r="L111" s="8" t="n">
        <v>0.34</v>
      </c>
      <c r="M111" s="6" t="s">
        <v>155</v>
      </c>
      <c r="N111" s="8" t="n">
        <v>6.8</v>
      </c>
      <c r="O111" s="6"/>
      <c r="P111" s="6"/>
      <c r="Q111" s="8" t="n">
        <v>0.81</v>
      </c>
      <c r="R111" s="8" t="n">
        <v>0.1</v>
      </c>
      <c r="S111" s="8" t="n">
        <v>4</v>
      </c>
      <c r="T111" s="8" t="n">
        <v>13655</v>
      </c>
      <c r="U111" s="8" t="n">
        <v>3</v>
      </c>
      <c r="V111" s="8" t="n">
        <v>0</v>
      </c>
      <c r="W111" s="8" t="n">
        <v>1</v>
      </c>
      <c r="X111" s="8" t="n">
        <v>13655</v>
      </c>
      <c r="Y111" s="8" t="n">
        <v>0.258</v>
      </c>
      <c r="Z111" s="8" t="n">
        <v>13659</v>
      </c>
      <c r="AA111" s="6"/>
      <c r="AB111" s="6"/>
      <c r="AC111" s="6"/>
      <c r="AD111" s="6"/>
      <c r="AE111" s="6"/>
      <c r="AF111" s="6"/>
      <c r="AG111" s="6"/>
      <c r="AH111" s="8" t="n">
        <v>0.7</v>
      </c>
      <c r="AI111" s="6"/>
      <c r="AJ111" s="6"/>
      <c r="AK111" s="8" t="n">
        <v>1.9</v>
      </c>
      <c r="AL111" s="8" t="n">
        <v>0</v>
      </c>
      <c r="AM111" s="8" t="n">
        <v>43</v>
      </c>
      <c r="AN111" s="6"/>
      <c r="AO111" s="6"/>
      <c r="AP111" s="8" t="n">
        <v>82</v>
      </c>
      <c r="AQ111" s="8" t="n">
        <v>4</v>
      </c>
      <c r="AR111" s="8" t="n">
        <v>1</v>
      </c>
      <c r="AS111" s="8" t="n">
        <v>1</v>
      </c>
      <c r="AT111" s="8" t="n">
        <v>1289</v>
      </c>
      <c r="AU111" s="8" t="n">
        <v>7025.5</v>
      </c>
      <c r="AV111" s="8" t="n">
        <v>909.67</v>
      </c>
      <c r="AW111" s="8" t="n">
        <v>911.47</v>
      </c>
      <c r="AX111" s="21" t="s">
        <v>156</v>
      </c>
      <c r="AY111" s="6"/>
      <c r="AZ111" s="6"/>
      <c r="BA111" s="6"/>
      <c r="BB111" s="8" t="n">
        <v>0.55</v>
      </c>
      <c r="BC111" s="8" t="n">
        <v>0.2</v>
      </c>
      <c r="BD111" s="6"/>
      <c r="BE111" s="6"/>
      <c r="BF111" s="6"/>
      <c r="BG111" s="6"/>
      <c r="BH111" s="6"/>
      <c r="BI111" s="6"/>
      <c r="BJ111" s="8" t="n">
        <v>1.3</v>
      </c>
      <c r="BK111" s="8" t="n">
        <v>0.2</v>
      </c>
      <c r="BL111" s="6"/>
      <c r="BM111" s="6"/>
      <c r="BN111" s="8" t="n">
        <v>62</v>
      </c>
      <c r="BO111" s="8" t="n">
        <v>24</v>
      </c>
    </row>
    <row r="112" customFormat="false" ht="65.25" hidden="false" customHeight="false" outlineLevel="0" collapsed="false">
      <c r="A112" s="6" t="s">
        <v>431</v>
      </c>
      <c r="B112" s="6" t="s">
        <v>446</v>
      </c>
      <c r="C112" s="6" t="s">
        <v>447</v>
      </c>
      <c r="D112" s="6" t="n">
        <v>2</v>
      </c>
      <c r="E112" s="8" t="n">
        <v>0.748</v>
      </c>
      <c r="F112" s="6" t="s">
        <v>429</v>
      </c>
      <c r="G112" s="6" t="s">
        <v>304</v>
      </c>
      <c r="H112" s="6" t="s">
        <v>150</v>
      </c>
      <c r="I112" s="6" t="s">
        <v>151</v>
      </c>
      <c r="J112" s="6" t="s">
        <v>153</v>
      </c>
      <c r="K112" s="6" t="s">
        <v>154</v>
      </c>
      <c r="L112" s="8" t="n">
        <v>0.34</v>
      </c>
      <c r="M112" s="6" t="s">
        <v>155</v>
      </c>
      <c r="N112" s="8" t="n">
        <v>6.8</v>
      </c>
      <c r="O112" s="6"/>
      <c r="P112" s="6"/>
      <c r="Q112" s="8" t="n">
        <v>0.81</v>
      </c>
      <c r="R112" s="8" t="n">
        <v>0.1</v>
      </c>
      <c r="S112" s="8" t="n">
        <v>4</v>
      </c>
      <c r="T112" s="8" t="n">
        <v>13712</v>
      </c>
      <c r="U112" s="8" t="n">
        <v>2</v>
      </c>
      <c r="V112" s="8" t="n">
        <v>1</v>
      </c>
      <c r="W112" s="8" t="n">
        <v>2</v>
      </c>
      <c r="X112" s="8" t="n">
        <v>13711</v>
      </c>
      <c r="Y112" s="8" t="n">
        <v>0.172</v>
      </c>
      <c r="Z112" s="8" t="n">
        <v>13716</v>
      </c>
      <c r="AA112" s="6"/>
      <c r="AB112" s="6"/>
      <c r="AC112" s="6"/>
      <c r="AD112" s="6"/>
      <c r="AE112" s="6"/>
      <c r="AF112" s="6"/>
      <c r="AG112" s="6"/>
      <c r="AH112" s="8" t="n">
        <v>0.7</v>
      </c>
      <c r="AI112" s="6"/>
      <c r="AJ112" s="6"/>
      <c r="AK112" s="8" t="n">
        <v>1.9</v>
      </c>
      <c r="AL112" s="8" t="n">
        <v>0</v>
      </c>
      <c r="AM112" s="8" t="n">
        <v>43</v>
      </c>
      <c r="AN112" s="6"/>
      <c r="AO112" s="6"/>
      <c r="AP112" s="8" t="n">
        <v>82</v>
      </c>
      <c r="AQ112" s="8" t="n">
        <v>4</v>
      </c>
      <c r="AR112" s="8" t="n">
        <v>1</v>
      </c>
      <c r="AS112" s="8" t="n">
        <v>1</v>
      </c>
      <c r="AT112" s="8" t="n">
        <v>1553</v>
      </c>
      <c r="AU112" s="8" t="n">
        <v>6754.1</v>
      </c>
      <c r="AV112" s="8" t="n">
        <v>957.03</v>
      </c>
      <c r="AW112" s="8" t="n">
        <v>958.72</v>
      </c>
      <c r="AX112" s="21" t="s">
        <v>156</v>
      </c>
      <c r="AY112" s="6"/>
      <c r="AZ112" s="6"/>
      <c r="BA112" s="6"/>
      <c r="BB112" s="8" t="n">
        <v>0.55</v>
      </c>
      <c r="BC112" s="8" t="n">
        <v>0.2</v>
      </c>
      <c r="BD112" s="6"/>
      <c r="BE112" s="6"/>
      <c r="BF112" s="6"/>
      <c r="BG112" s="6"/>
      <c r="BH112" s="6"/>
      <c r="BI112" s="6"/>
      <c r="BJ112" s="8" t="n">
        <v>1.3</v>
      </c>
      <c r="BK112" s="8" t="n">
        <v>0.2</v>
      </c>
      <c r="BL112" s="6"/>
      <c r="BM112" s="6"/>
      <c r="BN112" s="8" t="n">
        <v>62</v>
      </c>
      <c r="BO112" s="8" t="n">
        <v>24</v>
      </c>
    </row>
    <row r="113" customFormat="false" ht="65.25" hidden="false" customHeight="false" outlineLevel="0" collapsed="false">
      <c r="A113" s="6" t="s">
        <v>401</v>
      </c>
      <c r="B113" s="6" t="s">
        <v>313</v>
      </c>
      <c r="C113" s="6" t="s">
        <v>314</v>
      </c>
      <c r="D113" s="6" t="n">
        <v>1</v>
      </c>
      <c r="E113" s="8" t="n">
        <v>0.704</v>
      </c>
      <c r="F113" s="6" t="s">
        <v>430</v>
      </c>
      <c r="G113" s="6" t="s">
        <v>400</v>
      </c>
      <c r="H113" s="6" t="s">
        <v>150</v>
      </c>
      <c r="I113" s="6" t="s">
        <v>151</v>
      </c>
      <c r="J113" s="6" t="s">
        <v>180</v>
      </c>
      <c r="K113" s="6" t="s">
        <v>154</v>
      </c>
      <c r="L113" s="8" t="n">
        <v>0.32</v>
      </c>
      <c r="M113" s="6" t="s">
        <v>155</v>
      </c>
      <c r="N113" s="8" t="n">
        <v>6.4</v>
      </c>
      <c r="O113" s="6"/>
      <c r="P113" s="6"/>
      <c r="Q113" s="8" t="n">
        <v>0.76</v>
      </c>
      <c r="R113" s="8" t="n">
        <v>0.1</v>
      </c>
      <c r="S113" s="8" t="n">
        <v>4</v>
      </c>
      <c r="T113" s="8" t="n">
        <v>14546</v>
      </c>
      <c r="U113" s="8" t="n">
        <v>1</v>
      </c>
      <c r="V113" s="8" t="n">
        <v>3</v>
      </c>
      <c r="W113" s="8" t="n">
        <v>1</v>
      </c>
      <c r="X113" s="8" t="n">
        <v>14545</v>
      </c>
      <c r="Y113" s="8" t="n">
        <v>0.0808</v>
      </c>
      <c r="Z113" s="8" t="n">
        <v>14550</v>
      </c>
      <c r="AA113" s="6"/>
      <c r="AB113" s="6"/>
      <c r="AC113" s="6"/>
      <c r="AD113" s="6"/>
      <c r="AE113" s="6"/>
      <c r="AF113" s="6"/>
      <c r="AG113" s="6"/>
      <c r="AH113" s="8" t="n">
        <v>2</v>
      </c>
      <c r="AI113" s="6"/>
      <c r="AJ113" s="6"/>
      <c r="AK113" s="8" t="n">
        <v>5.7</v>
      </c>
      <c r="AL113" s="8" t="n">
        <v>0</v>
      </c>
      <c r="AM113" s="8" t="n">
        <v>67</v>
      </c>
      <c r="AN113" s="6"/>
      <c r="AO113" s="6"/>
      <c r="AP113" s="8" t="n">
        <v>108</v>
      </c>
      <c r="AQ113" s="8" t="n">
        <v>26</v>
      </c>
      <c r="AR113" s="8" t="n">
        <v>1</v>
      </c>
      <c r="AS113" s="8" t="n">
        <v>1</v>
      </c>
      <c r="AT113" s="8" t="n">
        <v>1926</v>
      </c>
      <c r="AU113" s="8" t="n">
        <v>4559</v>
      </c>
      <c r="AV113" s="8" t="n">
        <v>1344.4</v>
      </c>
      <c r="AW113" s="8" t="n">
        <v>1345.3</v>
      </c>
      <c r="AX113" s="21" t="s">
        <v>156</v>
      </c>
      <c r="AY113" s="6"/>
      <c r="AZ113" s="6"/>
      <c r="BA113" s="6"/>
      <c r="BB113" s="8" t="n">
        <v>0.52</v>
      </c>
      <c r="BC113" s="8" t="n">
        <v>0.19</v>
      </c>
      <c r="BD113" s="6"/>
      <c r="BE113" s="6"/>
      <c r="BF113" s="6"/>
      <c r="BG113" s="6"/>
      <c r="BH113" s="6"/>
      <c r="BI113" s="6"/>
      <c r="BJ113" s="8" t="n">
        <v>3.8</v>
      </c>
      <c r="BK113" s="8" t="n">
        <v>0.2</v>
      </c>
      <c r="BL113" s="6"/>
      <c r="BM113" s="6"/>
      <c r="BN113" s="8" t="n">
        <v>87</v>
      </c>
      <c r="BO113" s="8" t="n">
        <v>47</v>
      </c>
    </row>
    <row r="114" customFormat="false" ht="65.25" hidden="false" customHeight="false" outlineLevel="0" collapsed="false">
      <c r="A114" s="6" t="s">
        <v>356</v>
      </c>
      <c r="B114" s="6" t="s">
        <v>302</v>
      </c>
      <c r="C114" s="6" t="s">
        <v>309</v>
      </c>
      <c r="D114" s="6" t="n">
        <v>3</v>
      </c>
      <c r="E114" s="8" t="n">
        <v>0.682</v>
      </c>
      <c r="F114" s="6" t="s">
        <v>430</v>
      </c>
      <c r="G114" s="6" t="s">
        <v>369</v>
      </c>
      <c r="H114" s="6" t="s">
        <v>150</v>
      </c>
      <c r="I114" s="6" t="s">
        <v>151</v>
      </c>
      <c r="J114" s="6" t="s">
        <v>180</v>
      </c>
      <c r="K114" s="6" t="s">
        <v>154</v>
      </c>
      <c r="L114" s="8" t="n">
        <v>0.31</v>
      </c>
      <c r="M114" s="6" t="s">
        <v>155</v>
      </c>
      <c r="N114" s="8" t="n">
        <v>6.2</v>
      </c>
      <c r="O114" s="6"/>
      <c r="P114" s="6"/>
      <c r="Q114" s="8" t="n">
        <v>0.74</v>
      </c>
      <c r="R114" s="8" t="n">
        <v>0.09</v>
      </c>
      <c r="S114" s="8" t="n">
        <v>4</v>
      </c>
      <c r="T114" s="8" t="n">
        <v>15045</v>
      </c>
      <c r="U114" s="8" t="n">
        <v>1</v>
      </c>
      <c r="V114" s="8" t="n">
        <v>3</v>
      </c>
      <c r="W114" s="8" t="n">
        <v>5</v>
      </c>
      <c r="X114" s="8" t="n">
        <v>15040</v>
      </c>
      <c r="Y114" s="8" t="n">
        <v>0.0781</v>
      </c>
      <c r="Z114" s="8" t="n">
        <v>15049</v>
      </c>
      <c r="AA114" s="6"/>
      <c r="AB114" s="6"/>
      <c r="AC114" s="6"/>
      <c r="AD114" s="6"/>
      <c r="AE114" s="6"/>
      <c r="AF114" s="6"/>
      <c r="AG114" s="6"/>
      <c r="AH114" s="8" t="n">
        <v>0.7</v>
      </c>
      <c r="AI114" s="6"/>
      <c r="AJ114" s="6"/>
      <c r="AK114" s="8" t="n">
        <v>1.5</v>
      </c>
      <c r="AL114" s="8" t="n">
        <v>0</v>
      </c>
      <c r="AM114" s="8" t="n">
        <v>40</v>
      </c>
      <c r="AN114" s="6"/>
      <c r="AO114" s="6"/>
      <c r="AP114" s="8" t="n">
        <v>72</v>
      </c>
      <c r="AQ114" s="8" t="n">
        <v>8</v>
      </c>
      <c r="AR114" s="8" t="n">
        <v>1</v>
      </c>
      <c r="AS114" s="8" t="n">
        <v>1</v>
      </c>
      <c r="AT114" s="8" t="n">
        <v>2166</v>
      </c>
      <c r="AU114" s="8" t="n">
        <v>7057.3</v>
      </c>
      <c r="AV114" s="8" t="n">
        <v>1358.3</v>
      </c>
      <c r="AW114" s="8" t="n">
        <v>1359.8</v>
      </c>
      <c r="AX114" s="21" t="s">
        <v>156</v>
      </c>
      <c r="AY114" s="6"/>
      <c r="AZ114" s="6"/>
      <c r="BA114" s="6"/>
      <c r="BB114" s="8" t="n">
        <v>0.5</v>
      </c>
      <c r="BC114" s="8" t="n">
        <v>0.18</v>
      </c>
      <c r="BD114" s="6"/>
      <c r="BE114" s="6"/>
      <c r="BF114" s="6"/>
      <c r="BG114" s="6"/>
      <c r="BH114" s="6"/>
      <c r="BI114" s="6"/>
      <c r="BJ114" s="8" t="n">
        <v>1.11</v>
      </c>
      <c r="BK114" s="8" t="n">
        <v>0.23</v>
      </c>
      <c r="BL114" s="6"/>
      <c r="BM114" s="6"/>
      <c r="BN114" s="8" t="n">
        <v>56</v>
      </c>
      <c r="BO114" s="8" t="n">
        <v>24</v>
      </c>
    </row>
    <row r="115" customFormat="false" ht="65.25" hidden="false" customHeight="false" outlineLevel="0" collapsed="false">
      <c r="A115" s="6" t="s">
        <v>356</v>
      </c>
      <c r="B115" s="6" t="s">
        <v>302</v>
      </c>
      <c r="C115" s="6" t="s">
        <v>303</v>
      </c>
      <c r="D115" s="6" t="n">
        <v>1</v>
      </c>
      <c r="E115" s="8" t="n">
        <v>0.638</v>
      </c>
      <c r="F115" s="6" t="s">
        <v>430</v>
      </c>
      <c r="G115" s="6" t="s">
        <v>367</v>
      </c>
      <c r="H115" s="6" t="s">
        <v>150</v>
      </c>
      <c r="I115" s="6" t="s">
        <v>151</v>
      </c>
      <c r="J115" s="6" t="s">
        <v>180</v>
      </c>
      <c r="K115" s="6" t="s">
        <v>154</v>
      </c>
      <c r="L115" s="8" t="n">
        <v>0.29</v>
      </c>
      <c r="M115" s="6" t="s">
        <v>155</v>
      </c>
      <c r="N115" s="8" t="n">
        <v>5.8</v>
      </c>
      <c r="O115" s="6"/>
      <c r="P115" s="6"/>
      <c r="Q115" s="8" t="n">
        <v>0.68</v>
      </c>
      <c r="R115" s="8" t="n">
        <v>0.09</v>
      </c>
      <c r="S115" s="8" t="n">
        <v>4</v>
      </c>
      <c r="T115" s="8" t="n">
        <v>16426</v>
      </c>
      <c r="U115" s="8" t="n">
        <v>0</v>
      </c>
      <c r="V115" s="8" t="n">
        <v>4</v>
      </c>
      <c r="W115" s="8" t="n">
        <v>3</v>
      </c>
      <c r="X115" s="8" t="n">
        <v>16423</v>
      </c>
      <c r="Y115" s="8" t="n">
        <v>0</v>
      </c>
      <c r="Z115" s="8" t="n">
        <v>16430</v>
      </c>
      <c r="AA115" s="6"/>
      <c r="AB115" s="6"/>
      <c r="AC115" s="6"/>
      <c r="AD115" s="6"/>
      <c r="AE115" s="6"/>
      <c r="AF115" s="6"/>
      <c r="AG115" s="6"/>
      <c r="AH115" s="8" t="n">
        <v>1.3</v>
      </c>
      <c r="AI115" s="6"/>
      <c r="AJ115" s="6"/>
      <c r="AK115" s="8" t="n">
        <v>3.4</v>
      </c>
      <c r="AL115" s="8" t="n">
        <v>0</v>
      </c>
      <c r="AM115" s="8" t="n">
        <v>57</v>
      </c>
      <c r="AN115" s="6"/>
      <c r="AO115" s="6"/>
      <c r="AP115" s="8" t="n">
        <v>96</v>
      </c>
      <c r="AQ115" s="8" t="n">
        <v>18</v>
      </c>
      <c r="AR115" s="8" t="n">
        <v>1</v>
      </c>
      <c r="AS115" s="8" t="n">
        <v>1</v>
      </c>
      <c r="AT115" s="8" t="n">
        <v>2027</v>
      </c>
      <c r="AU115" s="8" t="n">
        <v>7333.6</v>
      </c>
      <c r="AV115" s="8" t="n">
        <v>1326.8</v>
      </c>
      <c r="AW115" s="8" t="n">
        <v>1328.3</v>
      </c>
      <c r="AX115" s="21" t="s">
        <v>156</v>
      </c>
      <c r="AY115" s="6"/>
      <c r="AZ115" s="6"/>
      <c r="BA115" s="6"/>
      <c r="BB115" s="8" t="n">
        <v>0.46</v>
      </c>
      <c r="BC115" s="8" t="n">
        <v>0.16</v>
      </c>
      <c r="BD115" s="6"/>
      <c r="BE115" s="6"/>
      <c r="BF115" s="6"/>
      <c r="BG115" s="6"/>
      <c r="BH115" s="6"/>
      <c r="BI115" s="6"/>
      <c r="BJ115" s="8" t="n">
        <v>2.4</v>
      </c>
      <c r="BK115" s="8" t="n">
        <v>0.3</v>
      </c>
      <c r="BL115" s="6"/>
      <c r="BM115" s="6"/>
      <c r="BN115" s="8" t="n">
        <v>76</v>
      </c>
      <c r="BO115" s="8" t="n">
        <v>38</v>
      </c>
    </row>
    <row r="116" customFormat="false" ht="65.25" hidden="false" customHeight="false" outlineLevel="0" collapsed="false">
      <c r="A116" s="6" t="s">
        <v>431</v>
      </c>
      <c r="B116" s="6" t="s">
        <v>448</v>
      </c>
      <c r="C116" s="6" t="s">
        <v>450</v>
      </c>
      <c r="D116" s="6" t="n">
        <v>1</v>
      </c>
      <c r="E116" s="8" t="n">
        <v>1.078</v>
      </c>
      <c r="F116" s="6" t="s">
        <v>429</v>
      </c>
      <c r="G116" s="6" t="s">
        <v>282</v>
      </c>
      <c r="H116" s="6" t="s">
        <v>150</v>
      </c>
      <c r="I116" s="6" t="s">
        <v>151</v>
      </c>
      <c r="J116" s="6" t="s">
        <v>153</v>
      </c>
      <c r="K116" s="6" t="s">
        <v>154</v>
      </c>
      <c r="L116" s="8" t="n">
        <v>0.49</v>
      </c>
      <c r="M116" s="6" t="s">
        <v>155</v>
      </c>
      <c r="N116" s="8" t="n">
        <v>9.8</v>
      </c>
      <c r="O116" s="6"/>
      <c r="P116" s="6"/>
      <c r="Q116" s="8" t="n">
        <v>1.05</v>
      </c>
      <c r="R116" s="8" t="n">
        <v>0.17</v>
      </c>
      <c r="S116" s="8" t="n">
        <v>5</v>
      </c>
      <c r="T116" s="8" t="n">
        <v>12124</v>
      </c>
      <c r="U116" s="8" t="n">
        <v>1</v>
      </c>
      <c r="V116" s="8" t="n">
        <v>6</v>
      </c>
      <c r="W116" s="8" t="n">
        <v>4</v>
      </c>
      <c r="X116" s="8" t="n">
        <v>12118</v>
      </c>
      <c r="Y116" s="8" t="n">
        <v>0.0968</v>
      </c>
      <c r="Z116" s="8" t="n">
        <v>12129</v>
      </c>
      <c r="AA116" s="6"/>
      <c r="AB116" s="6"/>
      <c r="AC116" s="6"/>
      <c r="AD116" s="6"/>
      <c r="AE116" s="6"/>
      <c r="AF116" s="6"/>
      <c r="AG116" s="6"/>
      <c r="AH116" s="8" t="n">
        <v>1.4</v>
      </c>
      <c r="AI116" s="6"/>
      <c r="AJ116" s="6"/>
      <c r="AK116" s="8" t="n">
        <v>3.1</v>
      </c>
      <c r="AL116" s="8" t="n">
        <v>0</v>
      </c>
      <c r="AM116" s="8" t="n">
        <v>58</v>
      </c>
      <c r="AN116" s="6"/>
      <c r="AO116" s="6"/>
      <c r="AP116" s="8" t="n">
        <v>87</v>
      </c>
      <c r="AQ116" s="8" t="n">
        <v>29</v>
      </c>
      <c r="AR116" s="8" t="n">
        <v>1</v>
      </c>
      <c r="AS116" s="8" t="n">
        <v>1</v>
      </c>
      <c r="AT116" s="8" t="n">
        <v>1683</v>
      </c>
      <c r="AU116" s="8" t="n">
        <v>6188.6</v>
      </c>
      <c r="AV116" s="8" t="n">
        <v>903.39</v>
      </c>
      <c r="AW116" s="8" t="n">
        <v>905.57</v>
      </c>
      <c r="AX116" s="21" t="s">
        <v>156</v>
      </c>
      <c r="AY116" s="6"/>
      <c r="AZ116" s="6"/>
      <c r="BA116" s="6"/>
      <c r="BB116" s="8" t="n">
        <v>0.74</v>
      </c>
      <c r="BC116" s="8" t="n">
        <v>0.3</v>
      </c>
      <c r="BD116" s="6"/>
      <c r="BE116" s="6"/>
      <c r="BF116" s="6"/>
      <c r="BG116" s="6"/>
      <c r="BH116" s="6"/>
      <c r="BI116" s="6"/>
      <c r="BJ116" s="8" t="n">
        <v>2.2</v>
      </c>
      <c r="BK116" s="8" t="n">
        <v>0.6</v>
      </c>
      <c r="BL116" s="6"/>
      <c r="BM116" s="6"/>
      <c r="BN116" s="8" t="n">
        <v>73</v>
      </c>
      <c r="BO116" s="8" t="n">
        <v>44</v>
      </c>
    </row>
    <row r="117" customFormat="false" ht="65.25" hidden="false" customHeight="false" outlineLevel="0" collapsed="false">
      <c r="A117" s="6" t="s">
        <v>431</v>
      </c>
      <c r="B117" s="6" t="s">
        <v>446</v>
      </c>
      <c r="C117" s="6" t="s">
        <v>451</v>
      </c>
      <c r="D117" s="6" t="n">
        <v>1</v>
      </c>
      <c r="E117" s="8" t="n">
        <v>0.946</v>
      </c>
      <c r="F117" s="6" t="s">
        <v>429</v>
      </c>
      <c r="G117" s="6" t="s">
        <v>300</v>
      </c>
      <c r="H117" s="6" t="s">
        <v>150</v>
      </c>
      <c r="I117" s="6" t="s">
        <v>151</v>
      </c>
      <c r="J117" s="6" t="s">
        <v>153</v>
      </c>
      <c r="K117" s="6" t="s">
        <v>154</v>
      </c>
      <c r="L117" s="8" t="n">
        <v>0.43</v>
      </c>
      <c r="M117" s="6" t="s">
        <v>155</v>
      </c>
      <c r="N117" s="8" t="n">
        <v>8.6</v>
      </c>
      <c r="O117" s="6"/>
      <c r="P117" s="6"/>
      <c r="Q117" s="8" t="n">
        <v>0.94</v>
      </c>
      <c r="R117" s="8" t="n">
        <v>0.15</v>
      </c>
      <c r="S117" s="8" t="n">
        <v>5</v>
      </c>
      <c r="T117" s="8" t="n">
        <v>13646</v>
      </c>
      <c r="U117" s="8" t="n">
        <v>2</v>
      </c>
      <c r="V117" s="8" t="n">
        <v>5</v>
      </c>
      <c r="W117" s="8" t="n">
        <v>3</v>
      </c>
      <c r="X117" s="8" t="n">
        <v>13641</v>
      </c>
      <c r="Y117" s="8" t="n">
        <v>0.172</v>
      </c>
      <c r="Z117" s="8" t="n">
        <v>13651</v>
      </c>
      <c r="AA117" s="6"/>
      <c r="AB117" s="6"/>
      <c r="AC117" s="6"/>
      <c r="AD117" s="6"/>
      <c r="AE117" s="6"/>
      <c r="AF117" s="6"/>
      <c r="AG117" s="6"/>
      <c r="AH117" s="8" t="n">
        <v>1.4</v>
      </c>
      <c r="AI117" s="6"/>
      <c r="AJ117" s="6"/>
      <c r="AK117" s="8" t="n">
        <v>3.1</v>
      </c>
      <c r="AL117" s="8" t="n">
        <v>0</v>
      </c>
      <c r="AM117" s="8" t="n">
        <v>58</v>
      </c>
      <c r="AN117" s="6"/>
      <c r="AO117" s="6"/>
      <c r="AP117" s="8" t="n">
        <v>87</v>
      </c>
      <c r="AQ117" s="8" t="n">
        <v>29</v>
      </c>
      <c r="AR117" s="8" t="n">
        <v>1</v>
      </c>
      <c r="AS117" s="8" t="n">
        <v>1</v>
      </c>
      <c r="AT117" s="8" t="n">
        <v>1700</v>
      </c>
      <c r="AU117" s="8" t="n">
        <v>6629.3</v>
      </c>
      <c r="AV117" s="8" t="n">
        <v>951.23</v>
      </c>
      <c r="AW117" s="8" t="n">
        <v>953.31</v>
      </c>
      <c r="AX117" s="21" t="s">
        <v>156</v>
      </c>
      <c r="AY117" s="6"/>
      <c r="AZ117" s="6"/>
      <c r="BA117" s="6"/>
      <c r="BB117" s="8" t="n">
        <v>0.66</v>
      </c>
      <c r="BC117" s="8" t="n">
        <v>0.26</v>
      </c>
      <c r="BD117" s="6"/>
      <c r="BE117" s="6"/>
      <c r="BF117" s="6"/>
      <c r="BG117" s="6"/>
      <c r="BH117" s="6"/>
      <c r="BI117" s="6"/>
      <c r="BJ117" s="8" t="n">
        <v>2.2</v>
      </c>
      <c r="BK117" s="8" t="n">
        <v>0.6</v>
      </c>
      <c r="BL117" s="6"/>
      <c r="BM117" s="6"/>
      <c r="BN117" s="8" t="n">
        <v>73</v>
      </c>
      <c r="BO117" s="8" t="n">
        <v>44</v>
      </c>
    </row>
    <row r="118" customFormat="false" ht="65.25" hidden="false" customHeight="false" outlineLevel="0" collapsed="false">
      <c r="A118" s="6" t="s">
        <v>312</v>
      </c>
      <c r="B118" s="6" t="s">
        <v>337</v>
      </c>
      <c r="C118" s="6" t="s">
        <v>340</v>
      </c>
      <c r="D118" s="6" t="n">
        <v>2</v>
      </c>
      <c r="E118" s="8" t="n">
        <v>0.902</v>
      </c>
      <c r="F118" s="6" t="s">
        <v>429</v>
      </c>
      <c r="G118" s="6" t="s">
        <v>339</v>
      </c>
      <c r="H118" s="6" t="s">
        <v>150</v>
      </c>
      <c r="I118" s="6" t="s">
        <v>151</v>
      </c>
      <c r="J118" s="6" t="s">
        <v>153</v>
      </c>
      <c r="K118" s="6" t="s">
        <v>154</v>
      </c>
      <c r="L118" s="8" t="n">
        <v>0.41</v>
      </c>
      <c r="M118" s="6" t="s">
        <v>155</v>
      </c>
      <c r="N118" s="8" t="n">
        <v>8.2</v>
      </c>
      <c r="O118" s="6"/>
      <c r="P118" s="6"/>
      <c r="Q118" s="8" t="n">
        <v>0.9</v>
      </c>
      <c r="R118" s="8" t="n">
        <v>0.15</v>
      </c>
      <c r="S118" s="8" t="n">
        <v>5</v>
      </c>
      <c r="T118" s="8" t="n">
        <v>14216</v>
      </c>
      <c r="U118" s="8" t="n">
        <v>4</v>
      </c>
      <c r="V118" s="8" t="n">
        <v>1</v>
      </c>
      <c r="W118" s="8" t="n">
        <v>1</v>
      </c>
      <c r="X118" s="8" t="n">
        <v>14215</v>
      </c>
      <c r="Y118" s="8" t="n">
        <v>0.331</v>
      </c>
      <c r="Z118" s="8" t="n">
        <v>14221</v>
      </c>
      <c r="AA118" s="6"/>
      <c r="AB118" s="6"/>
      <c r="AC118" s="6"/>
      <c r="AD118" s="6"/>
      <c r="AE118" s="6"/>
      <c r="AF118" s="6"/>
      <c r="AG118" s="6"/>
      <c r="AH118" s="8" t="n">
        <v>1</v>
      </c>
      <c r="AI118" s="6"/>
      <c r="AJ118" s="6"/>
      <c r="AK118" s="8" t="n">
        <v>2.3</v>
      </c>
      <c r="AL118" s="8" t="n">
        <v>0</v>
      </c>
      <c r="AM118" s="8" t="n">
        <v>50</v>
      </c>
      <c r="AN118" s="6"/>
      <c r="AO118" s="6"/>
      <c r="AP118" s="8" t="n">
        <v>82</v>
      </c>
      <c r="AQ118" s="8" t="n">
        <v>18</v>
      </c>
      <c r="AR118" s="8" t="n">
        <v>1</v>
      </c>
      <c r="AS118" s="8" t="n">
        <v>1</v>
      </c>
      <c r="AT118" s="8" t="n">
        <v>1293</v>
      </c>
      <c r="AU118" s="8" t="n">
        <v>5667.9</v>
      </c>
      <c r="AV118" s="8" t="n">
        <v>889.82</v>
      </c>
      <c r="AW118" s="8" t="n">
        <v>891.5</v>
      </c>
      <c r="AX118" s="21" t="s">
        <v>156</v>
      </c>
      <c r="AY118" s="6"/>
      <c r="AZ118" s="6"/>
      <c r="BA118" s="6"/>
      <c r="BB118" s="8" t="n">
        <v>0.63</v>
      </c>
      <c r="BC118" s="8" t="n">
        <v>0.25</v>
      </c>
      <c r="BD118" s="6"/>
      <c r="BE118" s="6"/>
      <c r="BF118" s="6"/>
      <c r="BG118" s="6"/>
      <c r="BH118" s="6"/>
      <c r="BI118" s="6"/>
      <c r="BJ118" s="8" t="n">
        <v>1.6</v>
      </c>
      <c r="BK118" s="8" t="n">
        <v>0.4</v>
      </c>
      <c r="BL118" s="6"/>
      <c r="BM118" s="6"/>
      <c r="BN118" s="8" t="n">
        <v>66</v>
      </c>
      <c r="BO118" s="8" t="n">
        <v>34</v>
      </c>
    </row>
    <row r="119" customFormat="false" ht="65.25" hidden="false" customHeight="false" outlineLevel="0" collapsed="false">
      <c r="A119" s="6" t="s">
        <v>312</v>
      </c>
      <c r="B119" s="6" t="s">
        <v>337</v>
      </c>
      <c r="C119" s="6" t="s">
        <v>340</v>
      </c>
      <c r="D119" s="6" t="n">
        <v>2</v>
      </c>
      <c r="E119" s="8" t="n">
        <v>0.902</v>
      </c>
      <c r="F119" s="6" t="s">
        <v>430</v>
      </c>
      <c r="G119" s="6" t="s">
        <v>339</v>
      </c>
      <c r="H119" s="6" t="s">
        <v>150</v>
      </c>
      <c r="I119" s="6" t="s">
        <v>151</v>
      </c>
      <c r="J119" s="6" t="s">
        <v>180</v>
      </c>
      <c r="K119" s="6" t="s">
        <v>154</v>
      </c>
      <c r="L119" s="8" t="n">
        <v>0.41</v>
      </c>
      <c r="M119" s="6" t="s">
        <v>155</v>
      </c>
      <c r="N119" s="8" t="n">
        <v>8.2</v>
      </c>
      <c r="O119" s="6"/>
      <c r="P119" s="6"/>
      <c r="Q119" s="8" t="n">
        <v>0.9</v>
      </c>
      <c r="R119" s="8" t="n">
        <v>0.15</v>
      </c>
      <c r="S119" s="8" t="n">
        <v>5</v>
      </c>
      <c r="T119" s="8" t="n">
        <v>14216</v>
      </c>
      <c r="U119" s="8" t="n">
        <v>4</v>
      </c>
      <c r="V119" s="8" t="n">
        <v>1</v>
      </c>
      <c r="W119" s="8" t="n">
        <v>1</v>
      </c>
      <c r="X119" s="8" t="n">
        <v>14215</v>
      </c>
      <c r="Y119" s="8" t="n">
        <v>0.331</v>
      </c>
      <c r="Z119" s="8" t="n">
        <v>14221</v>
      </c>
      <c r="AA119" s="6"/>
      <c r="AB119" s="6"/>
      <c r="AC119" s="6"/>
      <c r="AD119" s="6"/>
      <c r="AE119" s="6"/>
      <c r="AF119" s="6"/>
      <c r="AG119" s="6"/>
      <c r="AH119" s="8" t="n">
        <v>1</v>
      </c>
      <c r="AI119" s="6"/>
      <c r="AJ119" s="6"/>
      <c r="AK119" s="8" t="n">
        <v>2.3</v>
      </c>
      <c r="AL119" s="8" t="n">
        <v>0</v>
      </c>
      <c r="AM119" s="8" t="n">
        <v>50</v>
      </c>
      <c r="AN119" s="6"/>
      <c r="AO119" s="6"/>
      <c r="AP119" s="8" t="n">
        <v>82</v>
      </c>
      <c r="AQ119" s="8" t="n">
        <v>18</v>
      </c>
      <c r="AR119" s="8" t="n">
        <v>1</v>
      </c>
      <c r="AS119" s="8" t="n">
        <v>1</v>
      </c>
      <c r="AT119" s="8" t="n">
        <v>1837</v>
      </c>
      <c r="AU119" s="8" t="n">
        <v>5415</v>
      </c>
      <c r="AV119" s="8" t="n">
        <v>1279.6</v>
      </c>
      <c r="AW119" s="8" t="n">
        <v>1281.1</v>
      </c>
      <c r="AX119" s="21" t="s">
        <v>156</v>
      </c>
      <c r="AY119" s="6"/>
      <c r="AZ119" s="6"/>
      <c r="BA119" s="6"/>
      <c r="BB119" s="8" t="n">
        <v>0.63</v>
      </c>
      <c r="BC119" s="8" t="n">
        <v>0.25</v>
      </c>
      <c r="BD119" s="6"/>
      <c r="BE119" s="6"/>
      <c r="BF119" s="6"/>
      <c r="BG119" s="6"/>
      <c r="BH119" s="6"/>
      <c r="BI119" s="6"/>
      <c r="BJ119" s="8" t="n">
        <v>1.6</v>
      </c>
      <c r="BK119" s="8" t="n">
        <v>0.4</v>
      </c>
      <c r="BL119" s="6"/>
      <c r="BM119" s="6"/>
      <c r="BN119" s="8" t="n">
        <v>66</v>
      </c>
      <c r="BO119" s="8" t="n">
        <v>34</v>
      </c>
    </row>
    <row r="120" customFormat="false" ht="65.25" hidden="false" customHeight="false" outlineLevel="0" collapsed="false">
      <c r="A120" s="6" t="s">
        <v>391</v>
      </c>
      <c r="B120" s="6" t="s">
        <v>279</v>
      </c>
      <c r="C120" s="6" t="s">
        <v>280</v>
      </c>
      <c r="D120" s="6" t="n">
        <v>1</v>
      </c>
      <c r="E120" s="8" t="n">
        <v>0.836</v>
      </c>
      <c r="F120" s="6" t="s">
        <v>430</v>
      </c>
      <c r="G120" s="6" t="s">
        <v>390</v>
      </c>
      <c r="H120" s="6" t="s">
        <v>150</v>
      </c>
      <c r="I120" s="6" t="s">
        <v>151</v>
      </c>
      <c r="J120" s="6" t="s">
        <v>180</v>
      </c>
      <c r="K120" s="6" t="s">
        <v>154</v>
      </c>
      <c r="L120" s="8" t="n">
        <v>0.38</v>
      </c>
      <c r="M120" s="6" t="s">
        <v>155</v>
      </c>
      <c r="N120" s="8" t="n">
        <v>7.6</v>
      </c>
      <c r="O120" s="6"/>
      <c r="P120" s="6"/>
      <c r="Q120" s="8" t="n">
        <v>0.83</v>
      </c>
      <c r="R120" s="8" t="n">
        <v>0.13</v>
      </c>
      <c r="S120" s="8" t="n">
        <v>5</v>
      </c>
      <c r="T120" s="8" t="n">
        <v>15492</v>
      </c>
      <c r="U120" s="8" t="n">
        <v>2</v>
      </c>
      <c r="V120" s="8" t="n">
        <v>3</v>
      </c>
      <c r="W120" s="8" t="n">
        <v>0</v>
      </c>
      <c r="X120" s="8" t="n">
        <v>15492</v>
      </c>
      <c r="Y120" s="8" t="n">
        <v>0.152</v>
      </c>
      <c r="Z120" s="8" t="n">
        <v>15497</v>
      </c>
      <c r="AA120" s="6"/>
      <c r="AB120" s="6"/>
      <c r="AC120" s="6"/>
      <c r="AD120" s="6"/>
      <c r="AE120" s="6"/>
      <c r="AF120" s="6"/>
      <c r="AG120" s="6"/>
      <c r="AH120" s="8" t="n">
        <v>2.5</v>
      </c>
      <c r="AI120" s="6"/>
      <c r="AJ120" s="6"/>
      <c r="AK120" s="8" t="n">
        <v>6.9</v>
      </c>
      <c r="AL120" s="8" t="n">
        <v>0</v>
      </c>
      <c r="AM120" s="8" t="n">
        <v>71</v>
      </c>
      <c r="AN120" s="6"/>
      <c r="AO120" s="6"/>
      <c r="AP120" s="8" t="n">
        <v>108</v>
      </c>
      <c r="AQ120" s="8" t="n">
        <v>35</v>
      </c>
      <c r="AR120" s="8" t="n">
        <v>1</v>
      </c>
      <c r="AS120" s="8" t="n">
        <v>1</v>
      </c>
      <c r="AT120" s="8" t="n">
        <v>2028</v>
      </c>
      <c r="AU120" s="8" t="n">
        <v>5212.3</v>
      </c>
      <c r="AV120" s="8" t="n">
        <v>1282.8</v>
      </c>
      <c r="AW120" s="8" t="n">
        <v>1284.1</v>
      </c>
      <c r="AX120" s="21" t="s">
        <v>156</v>
      </c>
      <c r="AY120" s="6"/>
      <c r="AZ120" s="6"/>
      <c r="BA120" s="6"/>
      <c r="BB120" s="8" t="n">
        <v>0.58</v>
      </c>
      <c r="BC120" s="8" t="n">
        <v>0.23</v>
      </c>
      <c r="BD120" s="6"/>
      <c r="BE120" s="6"/>
      <c r="BF120" s="6"/>
      <c r="BG120" s="6"/>
      <c r="BH120" s="6"/>
      <c r="BI120" s="6"/>
      <c r="BJ120" s="8" t="n">
        <v>4.7</v>
      </c>
      <c r="BK120" s="8" t="n">
        <v>0.3</v>
      </c>
      <c r="BL120" s="6"/>
      <c r="BM120" s="6"/>
      <c r="BN120" s="8" t="n">
        <v>89</v>
      </c>
      <c r="BO120" s="8" t="n">
        <v>54</v>
      </c>
    </row>
    <row r="121" customFormat="false" ht="65.25" hidden="false" customHeight="false" outlineLevel="0" collapsed="false">
      <c r="A121" s="6" t="s">
        <v>401</v>
      </c>
      <c r="B121" s="6" t="s">
        <v>327</v>
      </c>
      <c r="C121" s="6" t="s">
        <v>328</v>
      </c>
      <c r="D121" s="6" t="n">
        <v>1</v>
      </c>
      <c r="E121" s="8" t="n">
        <v>1.276</v>
      </c>
      <c r="F121" s="6" t="s">
        <v>429</v>
      </c>
      <c r="G121" s="6" t="s">
        <v>404</v>
      </c>
      <c r="H121" s="6" t="s">
        <v>150</v>
      </c>
      <c r="I121" s="6" t="s">
        <v>151</v>
      </c>
      <c r="J121" s="6" t="s">
        <v>153</v>
      </c>
      <c r="K121" s="6" t="s">
        <v>154</v>
      </c>
      <c r="L121" s="8" t="n">
        <v>0.58</v>
      </c>
      <c r="M121" s="6" t="s">
        <v>155</v>
      </c>
      <c r="N121" s="8" t="n">
        <v>11.6</v>
      </c>
      <c r="O121" s="6"/>
      <c r="P121" s="6"/>
      <c r="Q121" s="8" t="n">
        <v>1.18</v>
      </c>
      <c r="R121" s="8" t="n">
        <v>0.23</v>
      </c>
      <c r="S121" s="8" t="n">
        <v>6</v>
      </c>
      <c r="T121" s="8" t="n">
        <v>12223</v>
      </c>
      <c r="U121" s="8" t="n">
        <v>1</v>
      </c>
      <c r="V121" s="8" t="n">
        <v>1</v>
      </c>
      <c r="W121" s="8" t="n">
        <v>5</v>
      </c>
      <c r="X121" s="8" t="n">
        <v>12222</v>
      </c>
      <c r="Y121" s="8" t="n">
        <v>0.0962</v>
      </c>
      <c r="Z121" s="8" t="n">
        <v>12229</v>
      </c>
      <c r="AA121" s="6"/>
      <c r="AB121" s="6"/>
      <c r="AC121" s="6"/>
      <c r="AD121" s="6"/>
      <c r="AE121" s="6"/>
      <c r="AF121" s="6"/>
      <c r="AG121" s="6"/>
      <c r="AH121" s="8" t="n">
        <v>0.33</v>
      </c>
      <c r="AI121" s="6"/>
      <c r="AJ121" s="6"/>
      <c r="AK121" s="8" t="n">
        <v>0.91</v>
      </c>
      <c r="AL121" s="8" t="n">
        <v>0</v>
      </c>
      <c r="AM121" s="8" t="n">
        <v>25</v>
      </c>
      <c r="AN121" s="6"/>
      <c r="AO121" s="6"/>
      <c r="AP121" s="8" t="n">
        <v>58</v>
      </c>
      <c r="AQ121" s="8" t="n">
        <v>0</v>
      </c>
      <c r="AR121" s="8" t="n">
        <v>1</v>
      </c>
      <c r="AS121" s="8" t="n">
        <v>1</v>
      </c>
      <c r="AT121" s="8" t="n">
        <v>1488</v>
      </c>
      <c r="AU121" s="8" t="n">
        <v>5734.9</v>
      </c>
      <c r="AV121" s="8" t="n">
        <v>935.86</v>
      </c>
      <c r="AW121" s="8" t="n">
        <v>938.21</v>
      </c>
      <c r="AX121" s="21" t="s">
        <v>156</v>
      </c>
      <c r="AY121" s="6"/>
      <c r="AZ121" s="6"/>
      <c r="BA121" s="6"/>
      <c r="BB121" s="8" t="n">
        <v>0.85</v>
      </c>
      <c r="BC121" s="8" t="n">
        <v>0.37</v>
      </c>
      <c r="BD121" s="6"/>
      <c r="BE121" s="6"/>
      <c r="BF121" s="6"/>
      <c r="BG121" s="6"/>
      <c r="BH121" s="6"/>
      <c r="BI121" s="6"/>
      <c r="BJ121" s="8" t="n">
        <v>0.62</v>
      </c>
      <c r="BK121" s="8" t="n">
        <v>0.05</v>
      </c>
      <c r="BL121" s="6"/>
      <c r="BM121" s="6"/>
      <c r="BN121" s="8" t="n">
        <v>41</v>
      </c>
      <c r="BO121" s="8" t="n">
        <v>9</v>
      </c>
    </row>
    <row r="122" customFormat="false" ht="65.25" hidden="false" customHeight="false" outlineLevel="0" collapsed="false">
      <c r="A122" s="6" t="s">
        <v>356</v>
      </c>
      <c r="B122" s="6" t="s">
        <v>302</v>
      </c>
      <c r="C122" s="6" t="s">
        <v>309</v>
      </c>
      <c r="D122" s="6" t="n">
        <v>3</v>
      </c>
      <c r="E122" s="8" t="n">
        <v>1.034</v>
      </c>
      <c r="F122" s="6" t="s">
        <v>429</v>
      </c>
      <c r="G122" s="6" t="s">
        <v>369</v>
      </c>
      <c r="H122" s="6" t="s">
        <v>150</v>
      </c>
      <c r="I122" s="6" t="s">
        <v>151</v>
      </c>
      <c r="J122" s="6" t="s">
        <v>153</v>
      </c>
      <c r="K122" s="6" t="s">
        <v>154</v>
      </c>
      <c r="L122" s="8" t="n">
        <v>0.47</v>
      </c>
      <c r="M122" s="6" t="s">
        <v>155</v>
      </c>
      <c r="N122" s="8" t="n">
        <v>9.4</v>
      </c>
      <c r="O122" s="6"/>
      <c r="P122" s="6"/>
      <c r="Q122" s="8" t="n">
        <v>0.96</v>
      </c>
      <c r="R122" s="8" t="n">
        <v>0.18</v>
      </c>
      <c r="S122" s="8" t="n">
        <v>6</v>
      </c>
      <c r="T122" s="8" t="n">
        <v>15043</v>
      </c>
      <c r="U122" s="8" t="n">
        <v>1</v>
      </c>
      <c r="V122" s="8" t="n">
        <v>3</v>
      </c>
      <c r="W122" s="8" t="n">
        <v>5</v>
      </c>
      <c r="X122" s="8" t="n">
        <v>15040</v>
      </c>
      <c r="Y122" s="8" t="n">
        <v>0.0781</v>
      </c>
      <c r="Z122" s="8" t="n">
        <v>15049</v>
      </c>
      <c r="AA122" s="6"/>
      <c r="AB122" s="6"/>
      <c r="AC122" s="6"/>
      <c r="AD122" s="6"/>
      <c r="AE122" s="6"/>
      <c r="AF122" s="6"/>
      <c r="AG122" s="6"/>
      <c r="AH122" s="8" t="n">
        <v>0.7</v>
      </c>
      <c r="AI122" s="6"/>
      <c r="AJ122" s="6"/>
      <c r="AK122" s="8" t="n">
        <v>1.5</v>
      </c>
      <c r="AL122" s="8" t="n">
        <v>0</v>
      </c>
      <c r="AM122" s="8" t="n">
        <v>40</v>
      </c>
      <c r="AN122" s="6"/>
      <c r="AO122" s="6"/>
      <c r="AP122" s="8" t="n">
        <v>72</v>
      </c>
      <c r="AQ122" s="8" t="n">
        <v>8</v>
      </c>
      <c r="AR122" s="8" t="n">
        <v>1</v>
      </c>
      <c r="AS122" s="8" t="n">
        <v>1</v>
      </c>
      <c r="AT122" s="8" t="n">
        <v>1345</v>
      </c>
      <c r="AU122" s="8" t="n">
        <v>6670.9</v>
      </c>
      <c r="AV122" s="8" t="n">
        <v>888.8</v>
      </c>
      <c r="AW122" s="8" t="n">
        <v>891.11</v>
      </c>
      <c r="AX122" s="21" t="s">
        <v>156</v>
      </c>
      <c r="AY122" s="6"/>
      <c r="AZ122" s="6"/>
      <c r="BA122" s="6"/>
      <c r="BB122" s="8" t="n">
        <v>0.69</v>
      </c>
      <c r="BC122" s="8" t="n">
        <v>0.3</v>
      </c>
      <c r="BD122" s="6"/>
      <c r="BE122" s="6"/>
      <c r="BF122" s="6"/>
      <c r="BG122" s="6"/>
      <c r="BH122" s="6"/>
      <c r="BI122" s="6"/>
      <c r="BJ122" s="8" t="n">
        <v>1.11</v>
      </c>
      <c r="BK122" s="8" t="n">
        <v>0.23</v>
      </c>
      <c r="BL122" s="6"/>
      <c r="BM122" s="6"/>
      <c r="BN122" s="8" t="n">
        <v>56</v>
      </c>
      <c r="BO122" s="8" t="n">
        <v>24</v>
      </c>
    </row>
    <row r="123" customFormat="false" ht="65.25" hidden="false" customHeight="false" outlineLevel="0" collapsed="false">
      <c r="A123" s="6" t="s">
        <v>431</v>
      </c>
      <c r="B123" s="6" t="s">
        <v>452</v>
      </c>
      <c r="C123" s="6" t="s">
        <v>453</v>
      </c>
      <c r="D123" s="6" t="n">
        <v>2</v>
      </c>
      <c r="E123" s="8" t="n">
        <v>1.76</v>
      </c>
      <c r="F123" s="6" t="s">
        <v>430</v>
      </c>
      <c r="G123" s="6" t="s">
        <v>332</v>
      </c>
      <c r="H123" s="6" t="s">
        <v>150</v>
      </c>
      <c r="I123" s="6" t="s">
        <v>151</v>
      </c>
      <c r="J123" s="6" t="s">
        <v>180</v>
      </c>
      <c r="K123" s="6" t="s">
        <v>154</v>
      </c>
      <c r="L123" s="8" t="n">
        <v>0.8</v>
      </c>
      <c r="M123" s="6" t="s">
        <v>155</v>
      </c>
      <c r="N123" s="8" t="n">
        <v>16</v>
      </c>
      <c r="O123" s="6"/>
      <c r="P123" s="6"/>
      <c r="Q123" s="8" t="n">
        <v>1.5</v>
      </c>
      <c r="R123" s="8" t="n">
        <v>0.3</v>
      </c>
      <c r="S123" s="8" t="n">
        <v>7</v>
      </c>
      <c r="T123" s="8" t="n">
        <v>10770</v>
      </c>
      <c r="U123" s="8" t="n">
        <v>3</v>
      </c>
      <c r="V123" s="8" t="n">
        <v>4</v>
      </c>
      <c r="W123" s="8" t="n">
        <v>5</v>
      </c>
      <c r="X123" s="8" t="n">
        <v>10765</v>
      </c>
      <c r="Y123" s="8" t="n">
        <v>0.327</v>
      </c>
      <c r="Z123" s="8" t="n">
        <v>10777</v>
      </c>
      <c r="AA123" s="6"/>
      <c r="AB123" s="6"/>
      <c r="AC123" s="6"/>
      <c r="AD123" s="6"/>
      <c r="AE123" s="6"/>
      <c r="AF123" s="6"/>
      <c r="AG123" s="6"/>
      <c r="AH123" s="8" t="n">
        <v>0.9</v>
      </c>
      <c r="AI123" s="6"/>
      <c r="AJ123" s="6"/>
      <c r="AK123" s="8" t="n">
        <v>1.8</v>
      </c>
      <c r="AL123" s="8" t="n">
        <v>0</v>
      </c>
      <c r="AM123" s="8" t="n">
        <v>47</v>
      </c>
      <c r="AN123" s="6"/>
      <c r="AO123" s="6"/>
      <c r="AP123" s="8" t="n">
        <v>73</v>
      </c>
      <c r="AQ123" s="8" t="n">
        <v>21</v>
      </c>
      <c r="AR123" s="8" t="n">
        <v>1</v>
      </c>
      <c r="AS123" s="8" t="n">
        <v>1</v>
      </c>
      <c r="AT123" s="8" t="n">
        <v>2242</v>
      </c>
      <c r="AU123" s="8" t="n">
        <v>6248.2</v>
      </c>
      <c r="AV123" s="8" t="n">
        <v>1470.1</v>
      </c>
      <c r="AW123" s="8" t="n">
        <v>1473.2</v>
      </c>
      <c r="AX123" s="21" t="s">
        <v>156</v>
      </c>
      <c r="AY123" s="6"/>
      <c r="AZ123" s="6"/>
      <c r="BA123" s="6"/>
      <c r="BB123" s="8" t="n">
        <v>1.09</v>
      </c>
      <c r="BC123" s="8" t="n">
        <v>0.51</v>
      </c>
      <c r="BD123" s="6"/>
      <c r="BE123" s="6"/>
      <c r="BF123" s="6"/>
      <c r="BG123" s="6"/>
      <c r="BH123" s="6"/>
      <c r="BI123" s="6"/>
      <c r="BJ123" s="8" t="n">
        <v>1.33</v>
      </c>
      <c r="BK123" s="8" t="n">
        <v>0.42</v>
      </c>
      <c r="BL123" s="6"/>
      <c r="BM123" s="6"/>
      <c r="BN123" s="8" t="n">
        <v>60</v>
      </c>
      <c r="BO123" s="8" t="n">
        <v>34</v>
      </c>
    </row>
    <row r="124" customFormat="false" ht="65.25" hidden="false" customHeight="false" outlineLevel="0" collapsed="false">
      <c r="A124" s="6" t="s">
        <v>431</v>
      </c>
      <c r="B124" s="6" t="s">
        <v>448</v>
      </c>
      <c r="C124" s="6" t="s">
        <v>450</v>
      </c>
      <c r="D124" s="6" t="n">
        <v>1</v>
      </c>
      <c r="E124" s="8" t="n">
        <v>1.54</v>
      </c>
      <c r="F124" s="6" t="s">
        <v>430</v>
      </c>
      <c r="G124" s="6" t="s">
        <v>282</v>
      </c>
      <c r="H124" s="6" t="s">
        <v>150</v>
      </c>
      <c r="I124" s="6" t="s">
        <v>151</v>
      </c>
      <c r="J124" s="6" t="s">
        <v>180</v>
      </c>
      <c r="K124" s="6" t="s">
        <v>154</v>
      </c>
      <c r="L124" s="8" t="n">
        <v>0.7</v>
      </c>
      <c r="M124" s="6" t="s">
        <v>155</v>
      </c>
      <c r="N124" s="8" t="n">
        <v>14</v>
      </c>
      <c r="O124" s="6"/>
      <c r="P124" s="6"/>
      <c r="Q124" s="8" t="n">
        <v>1.3</v>
      </c>
      <c r="R124" s="8" t="n">
        <v>0.3</v>
      </c>
      <c r="S124" s="8" t="n">
        <v>7</v>
      </c>
      <c r="T124" s="8" t="n">
        <v>12122</v>
      </c>
      <c r="U124" s="8" t="n">
        <v>1</v>
      </c>
      <c r="V124" s="8" t="n">
        <v>6</v>
      </c>
      <c r="W124" s="8" t="n">
        <v>4</v>
      </c>
      <c r="X124" s="8" t="n">
        <v>12118</v>
      </c>
      <c r="Y124" s="8" t="n">
        <v>0.0968</v>
      </c>
      <c r="Z124" s="8" t="n">
        <v>12129</v>
      </c>
      <c r="AA124" s="6"/>
      <c r="AB124" s="6"/>
      <c r="AC124" s="6"/>
      <c r="AD124" s="6"/>
      <c r="AE124" s="6"/>
      <c r="AF124" s="6"/>
      <c r="AG124" s="6"/>
      <c r="AH124" s="8" t="n">
        <v>1.4</v>
      </c>
      <c r="AI124" s="6"/>
      <c r="AJ124" s="6"/>
      <c r="AK124" s="8" t="n">
        <v>3.1</v>
      </c>
      <c r="AL124" s="8" t="n">
        <v>0</v>
      </c>
      <c r="AM124" s="8" t="n">
        <v>58</v>
      </c>
      <c r="AN124" s="6"/>
      <c r="AO124" s="6"/>
      <c r="AP124" s="8" t="n">
        <v>87</v>
      </c>
      <c r="AQ124" s="8" t="n">
        <v>29</v>
      </c>
      <c r="AR124" s="8" t="n">
        <v>1</v>
      </c>
      <c r="AS124" s="8" t="n">
        <v>1</v>
      </c>
      <c r="AT124" s="8" t="n">
        <v>2052</v>
      </c>
      <c r="AU124" s="8" t="n">
        <v>6793.4</v>
      </c>
      <c r="AV124" s="8" t="n">
        <v>1362.3</v>
      </c>
      <c r="AW124" s="8" t="n">
        <v>1365.5</v>
      </c>
      <c r="AX124" s="21" t="s">
        <v>156</v>
      </c>
      <c r="AY124" s="6"/>
      <c r="AZ124" s="6"/>
      <c r="BA124" s="6"/>
      <c r="BB124" s="8" t="n">
        <v>0.97</v>
      </c>
      <c r="BC124" s="8" t="n">
        <v>0.45</v>
      </c>
      <c r="BD124" s="6"/>
      <c r="BE124" s="6"/>
      <c r="BF124" s="6"/>
      <c r="BG124" s="6"/>
      <c r="BH124" s="6"/>
      <c r="BI124" s="6"/>
      <c r="BJ124" s="8" t="n">
        <v>2.2</v>
      </c>
      <c r="BK124" s="8" t="n">
        <v>0.6</v>
      </c>
      <c r="BL124" s="6"/>
      <c r="BM124" s="6"/>
      <c r="BN124" s="8" t="n">
        <v>73</v>
      </c>
      <c r="BO124" s="8" t="n">
        <v>44</v>
      </c>
    </row>
    <row r="125" customFormat="false" ht="65.25" hidden="false" customHeight="false" outlineLevel="0" collapsed="false">
      <c r="A125" s="6" t="s">
        <v>401</v>
      </c>
      <c r="B125" s="6" t="s">
        <v>313</v>
      </c>
      <c r="C125" s="6" t="s">
        <v>321</v>
      </c>
      <c r="D125" s="6" t="n">
        <v>3</v>
      </c>
      <c r="E125" s="8" t="n">
        <v>1.342</v>
      </c>
      <c r="F125" s="6" t="s">
        <v>429</v>
      </c>
      <c r="G125" s="6" t="s">
        <v>403</v>
      </c>
      <c r="H125" s="6" t="s">
        <v>150</v>
      </c>
      <c r="I125" s="6" t="s">
        <v>151</v>
      </c>
      <c r="J125" s="6" t="s">
        <v>153</v>
      </c>
      <c r="K125" s="6" t="s">
        <v>154</v>
      </c>
      <c r="L125" s="8" t="n">
        <v>0.61</v>
      </c>
      <c r="M125" s="6" t="s">
        <v>155</v>
      </c>
      <c r="N125" s="8" t="n">
        <v>12.2</v>
      </c>
      <c r="O125" s="6"/>
      <c r="P125" s="6"/>
      <c r="Q125" s="8" t="n">
        <v>1.18</v>
      </c>
      <c r="R125" s="8" t="n">
        <v>0.26</v>
      </c>
      <c r="S125" s="8" t="n">
        <v>7</v>
      </c>
      <c r="T125" s="8" t="n">
        <v>13604</v>
      </c>
      <c r="U125" s="8" t="n">
        <v>2</v>
      </c>
      <c r="V125" s="8" t="n">
        <v>5</v>
      </c>
      <c r="W125" s="8" t="n">
        <v>5</v>
      </c>
      <c r="X125" s="8" t="n">
        <v>13599</v>
      </c>
      <c r="Y125" s="8" t="n">
        <v>0.173</v>
      </c>
      <c r="Z125" s="8" t="n">
        <v>13611</v>
      </c>
      <c r="AA125" s="6"/>
      <c r="AB125" s="6"/>
      <c r="AC125" s="6"/>
      <c r="AD125" s="6"/>
      <c r="AE125" s="6"/>
      <c r="AF125" s="6"/>
      <c r="AG125" s="6"/>
      <c r="AH125" s="8" t="n">
        <v>1</v>
      </c>
      <c r="AI125" s="6"/>
      <c r="AJ125" s="6"/>
      <c r="AK125" s="8" t="n">
        <v>2.1</v>
      </c>
      <c r="AL125" s="8" t="n">
        <v>0</v>
      </c>
      <c r="AM125" s="8" t="n">
        <v>50</v>
      </c>
      <c r="AN125" s="6"/>
      <c r="AO125" s="6"/>
      <c r="AP125" s="8" t="n">
        <v>77</v>
      </c>
      <c r="AQ125" s="8" t="n">
        <v>23</v>
      </c>
      <c r="AR125" s="8" t="n">
        <v>1</v>
      </c>
      <c r="AS125" s="8" t="n">
        <v>1</v>
      </c>
      <c r="AT125" s="8" t="n">
        <v>1306</v>
      </c>
      <c r="AU125" s="8" t="n">
        <v>6132.6</v>
      </c>
      <c r="AV125" s="8" t="n">
        <v>948.76</v>
      </c>
      <c r="AW125" s="8" t="n">
        <v>951.43</v>
      </c>
      <c r="AX125" s="21" t="s">
        <v>156</v>
      </c>
      <c r="AY125" s="6"/>
      <c r="AZ125" s="6"/>
      <c r="BA125" s="6"/>
      <c r="BB125" s="8" t="n">
        <v>0.87</v>
      </c>
      <c r="BC125" s="8" t="n">
        <v>0.4</v>
      </c>
      <c r="BD125" s="6"/>
      <c r="BE125" s="6"/>
      <c r="BF125" s="6"/>
      <c r="BG125" s="6"/>
      <c r="BH125" s="6"/>
      <c r="BI125" s="6"/>
      <c r="BJ125" s="8" t="n">
        <v>1.5</v>
      </c>
      <c r="BK125" s="8" t="n">
        <v>0.5</v>
      </c>
      <c r="BL125" s="6"/>
      <c r="BM125" s="6"/>
      <c r="BN125" s="8" t="n">
        <v>64</v>
      </c>
      <c r="BO125" s="8" t="n">
        <v>36</v>
      </c>
    </row>
    <row r="126" customFormat="false" ht="65.25" hidden="false" customHeight="false" outlineLevel="0" collapsed="false">
      <c r="A126" s="6" t="s">
        <v>401</v>
      </c>
      <c r="B126" s="6" t="s">
        <v>313</v>
      </c>
      <c r="C126" s="6" t="s">
        <v>321</v>
      </c>
      <c r="D126" s="6" t="n">
        <v>3</v>
      </c>
      <c r="E126" s="8" t="n">
        <v>1.342</v>
      </c>
      <c r="F126" s="6" t="s">
        <v>430</v>
      </c>
      <c r="G126" s="6" t="s">
        <v>403</v>
      </c>
      <c r="H126" s="6" t="s">
        <v>150</v>
      </c>
      <c r="I126" s="6" t="s">
        <v>151</v>
      </c>
      <c r="J126" s="6" t="s">
        <v>180</v>
      </c>
      <c r="K126" s="6" t="s">
        <v>154</v>
      </c>
      <c r="L126" s="8" t="n">
        <v>0.61</v>
      </c>
      <c r="M126" s="6" t="s">
        <v>155</v>
      </c>
      <c r="N126" s="8" t="n">
        <v>12.2</v>
      </c>
      <c r="O126" s="6"/>
      <c r="P126" s="6"/>
      <c r="Q126" s="8" t="n">
        <v>1.18</v>
      </c>
      <c r="R126" s="8" t="n">
        <v>0.26</v>
      </c>
      <c r="S126" s="8" t="n">
        <v>7</v>
      </c>
      <c r="T126" s="8" t="n">
        <v>13604</v>
      </c>
      <c r="U126" s="8" t="n">
        <v>2</v>
      </c>
      <c r="V126" s="8" t="n">
        <v>5</v>
      </c>
      <c r="W126" s="8" t="n">
        <v>5</v>
      </c>
      <c r="X126" s="8" t="n">
        <v>13599</v>
      </c>
      <c r="Y126" s="8" t="n">
        <v>0.173</v>
      </c>
      <c r="Z126" s="8" t="n">
        <v>13611</v>
      </c>
      <c r="AA126" s="6"/>
      <c r="AB126" s="6"/>
      <c r="AC126" s="6"/>
      <c r="AD126" s="6"/>
      <c r="AE126" s="6"/>
      <c r="AF126" s="6"/>
      <c r="AG126" s="6"/>
      <c r="AH126" s="8" t="n">
        <v>1</v>
      </c>
      <c r="AI126" s="6"/>
      <c r="AJ126" s="6"/>
      <c r="AK126" s="8" t="n">
        <v>2.1</v>
      </c>
      <c r="AL126" s="8" t="n">
        <v>0</v>
      </c>
      <c r="AM126" s="8" t="n">
        <v>50</v>
      </c>
      <c r="AN126" s="6"/>
      <c r="AO126" s="6"/>
      <c r="AP126" s="8" t="n">
        <v>77</v>
      </c>
      <c r="AQ126" s="8" t="n">
        <v>23</v>
      </c>
      <c r="AR126" s="8" t="n">
        <v>1</v>
      </c>
      <c r="AS126" s="8" t="n">
        <v>1</v>
      </c>
      <c r="AT126" s="8" t="n">
        <v>1888</v>
      </c>
      <c r="AU126" s="8" t="n">
        <v>6521.5</v>
      </c>
      <c r="AV126" s="8" t="n">
        <v>1325.2</v>
      </c>
      <c r="AW126" s="8" t="n">
        <v>1327.9</v>
      </c>
      <c r="AX126" s="21" t="s">
        <v>156</v>
      </c>
      <c r="AY126" s="6"/>
      <c r="AZ126" s="6"/>
      <c r="BA126" s="6"/>
      <c r="BB126" s="8" t="n">
        <v>0.87</v>
      </c>
      <c r="BC126" s="8" t="n">
        <v>0.4</v>
      </c>
      <c r="BD126" s="6"/>
      <c r="BE126" s="6"/>
      <c r="BF126" s="6"/>
      <c r="BG126" s="6"/>
      <c r="BH126" s="6"/>
      <c r="BI126" s="6"/>
      <c r="BJ126" s="8" t="n">
        <v>1.5</v>
      </c>
      <c r="BK126" s="8" t="n">
        <v>0.5</v>
      </c>
      <c r="BL126" s="6"/>
      <c r="BM126" s="6"/>
      <c r="BN126" s="8" t="n">
        <v>64</v>
      </c>
      <c r="BO126" s="8" t="n">
        <v>36</v>
      </c>
    </row>
    <row r="127" customFormat="false" ht="65.25" hidden="false" customHeight="false" outlineLevel="0" collapsed="false">
      <c r="A127" s="6" t="s">
        <v>431</v>
      </c>
      <c r="B127" s="6" t="s">
        <v>446</v>
      </c>
      <c r="C127" s="6" t="s">
        <v>451</v>
      </c>
      <c r="D127" s="6" t="n">
        <v>1</v>
      </c>
      <c r="E127" s="8" t="n">
        <v>1.32</v>
      </c>
      <c r="F127" s="6" t="s">
        <v>430</v>
      </c>
      <c r="G127" s="6" t="s">
        <v>300</v>
      </c>
      <c r="H127" s="6" t="s">
        <v>150</v>
      </c>
      <c r="I127" s="6" t="s">
        <v>151</v>
      </c>
      <c r="J127" s="6" t="s">
        <v>180</v>
      </c>
      <c r="K127" s="6" t="s">
        <v>154</v>
      </c>
      <c r="L127" s="8" t="n">
        <v>0.6</v>
      </c>
      <c r="M127" s="6" t="s">
        <v>155</v>
      </c>
      <c r="N127" s="8" t="n">
        <v>12</v>
      </c>
      <c r="O127" s="6"/>
      <c r="P127" s="6"/>
      <c r="Q127" s="8" t="n">
        <v>1.18</v>
      </c>
      <c r="R127" s="8" t="n">
        <v>0.26</v>
      </c>
      <c r="S127" s="8" t="n">
        <v>7</v>
      </c>
      <c r="T127" s="8" t="n">
        <v>13644</v>
      </c>
      <c r="U127" s="8" t="n">
        <v>2</v>
      </c>
      <c r="V127" s="8" t="n">
        <v>5</v>
      </c>
      <c r="W127" s="8" t="n">
        <v>3</v>
      </c>
      <c r="X127" s="8" t="n">
        <v>13641</v>
      </c>
      <c r="Y127" s="8" t="n">
        <v>0.172</v>
      </c>
      <c r="Z127" s="8" t="n">
        <v>13651</v>
      </c>
      <c r="AA127" s="6"/>
      <c r="AB127" s="6"/>
      <c r="AC127" s="6"/>
      <c r="AD127" s="6"/>
      <c r="AE127" s="6"/>
      <c r="AF127" s="6"/>
      <c r="AG127" s="6"/>
      <c r="AH127" s="8" t="n">
        <v>1.4</v>
      </c>
      <c r="AI127" s="6"/>
      <c r="AJ127" s="6"/>
      <c r="AK127" s="8" t="n">
        <v>3.1</v>
      </c>
      <c r="AL127" s="8" t="n">
        <v>0</v>
      </c>
      <c r="AM127" s="8" t="n">
        <v>58</v>
      </c>
      <c r="AN127" s="6"/>
      <c r="AO127" s="6"/>
      <c r="AP127" s="8" t="n">
        <v>87</v>
      </c>
      <c r="AQ127" s="8" t="n">
        <v>29</v>
      </c>
      <c r="AR127" s="8" t="n">
        <v>1</v>
      </c>
      <c r="AS127" s="8" t="n">
        <v>1</v>
      </c>
      <c r="AT127" s="8" t="n">
        <v>2078</v>
      </c>
      <c r="AU127" s="8" t="n">
        <v>6910.1</v>
      </c>
      <c r="AV127" s="8" t="n">
        <v>1425.8</v>
      </c>
      <c r="AW127" s="8" t="n">
        <v>1428.7</v>
      </c>
      <c r="AX127" s="21" t="s">
        <v>156</v>
      </c>
      <c r="AY127" s="6"/>
      <c r="AZ127" s="6"/>
      <c r="BA127" s="6"/>
      <c r="BB127" s="8" t="n">
        <v>0.86</v>
      </c>
      <c r="BC127" s="8" t="n">
        <v>0.4</v>
      </c>
      <c r="BD127" s="6"/>
      <c r="BE127" s="6"/>
      <c r="BF127" s="6"/>
      <c r="BG127" s="6"/>
      <c r="BH127" s="6"/>
      <c r="BI127" s="6"/>
      <c r="BJ127" s="8" t="n">
        <v>2.2</v>
      </c>
      <c r="BK127" s="8" t="n">
        <v>0.6</v>
      </c>
      <c r="BL127" s="6"/>
      <c r="BM127" s="6"/>
      <c r="BN127" s="8" t="n">
        <v>73</v>
      </c>
      <c r="BO127" s="8" t="n">
        <v>44</v>
      </c>
    </row>
    <row r="128" customFormat="false" ht="65.25" hidden="false" customHeight="false" outlineLevel="0" collapsed="false">
      <c r="A128" s="6" t="s">
        <v>431</v>
      </c>
      <c r="B128" s="6" t="s">
        <v>452</v>
      </c>
      <c r="C128" s="6" t="s">
        <v>453</v>
      </c>
      <c r="D128" s="6" t="n">
        <v>2</v>
      </c>
      <c r="E128" s="8" t="n">
        <v>1.98</v>
      </c>
      <c r="F128" s="6" t="s">
        <v>429</v>
      </c>
      <c r="G128" s="6" t="s">
        <v>332</v>
      </c>
      <c r="H128" s="6" t="s">
        <v>150</v>
      </c>
      <c r="I128" s="6" t="s">
        <v>151</v>
      </c>
      <c r="J128" s="6" t="s">
        <v>153</v>
      </c>
      <c r="K128" s="6" t="s">
        <v>154</v>
      </c>
      <c r="L128" s="8" t="n">
        <v>0.9</v>
      </c>
      <c r="M128" s="6" t="s">
        <v>155</v>
      </c>
      <c r="N128" s="8" t="n">
        <v>18</v>
      </c>
      <c r="O128" s="6"/>
      <c r="P128" s="6"/>
      <c r="Q128" s="8" t="n">
        <v>1.6</v>
      </c>
      <c r="R128" s="8" t="n">
        <v>0.4</v>
      </c>
      <c r="S128" s="8" t="n">
        <v>8</v>
      </c>
      <c r="T128" s="8" t="n">
        <v>10769</v>
      </c>
      <c r="U128" s="8" t="n">
        <v>3</v>
      </c>
      <c r="V128" s="8" t="n">
        <v>4</v>
      </c>
      <c r="W128" s="8" t="n">
        <v>5</v>
      </c>
      <c r="X128" s="8" t="n">
        <v>10765</v>
      </c>
      <c r="Y128" s="8" t="n">
        <v>0.327</v>
      </c>
      <c r="Z128" s="8" t="n">
        <v>10777</v>
      </c>
      <c r="AA128" s="6"/>
      <c r="AB128" s="6"/>
      <c r="AC128" s="6"/>
      <c r="AD128" s="6"/>
      <c r="AE128" s="6"/>
      <c r="AF128" s="6"/>
      <c r="AG128" s="6"/>
      <c r="AH128" s="8" t="n">
        <v>0.9</v>
      </c>
      <c r="AI128" s="6"/>
      <c r="AJ128" s="6"/>
      <c r="AK128" s="8" t="n">
        <v>1.8</v>
      </c>
      <c r="AL128" s="8" t="n">
        <v>0</v>
      </c>
      <c r="AM128" s="8" t="n">
        <v>47</v>
      </c>
      <c r="AN128" s="6"/>
      <c r="AO128" s="6"/>
      <c r="AP128" s="8" t="n">
        <v>73</v>
      </c>
      <c r="AQ128" s="8" t="n">
        <v>21</v>
      </c>
      <c r="AR128" s="8" t="n">
        <v>1</v>
      </c>
      <c r="AS128" s="8" t="n">
        <v>1</v>
      </c>
      <c r="AT128" s="8" t="n">
        <v>1579</v>
      </c>
      <c r="AU128" s="8" t="n">
        <v>6389.7</v>
      </c>
      <c r="AV128" s="8" t="n">
        <v>954.99</v>
      </c>
      <c r="AW128" s="8" t="n">
        <v>959.02</v>
      </c>
      <c r="AX128" s="21" t="s">
        <v>156</v>
      </c>
      <c r="AY128" s="6"/>
      <c r="AZ128" s="6"/>
      <c r="BA128" s="6"/>
      <c r="BB128" s="8" t="n">
        <v>1.22</v>
      </c>
      <c r="BC128" s="8" t="n">
        <v>0.6</v>
      </c>
      <c r="BD128" s="6"/>
      <c r="BE128" s="6"/>
      <c r="BF128" s="6"/>
      <c r="BG128" s="6"/>
      <c r="BH128" s="6"/>
      <c r="BI128" s="6"/>
      <c r="BJ128" s="8" t="n">
        <v>1.33</v>
      </c>
      <c r="BK128" s="8" t="n">
        <v>0.42</v>
      </c>
      <c r="BL128" s="6"/>
      <c r="BM128" s="6"/>
      <c r="BN128" s="8" t="n">
        <v>60</v>
      </c>
      <c r="BO128" s="8" t="n">
        <v>34</v>
      </c>
    </row>
    <row r="129" customFormat="false" ht="65.25" hidden="false" customHeight="false" outlineLevel="0" collapsed="false">
      <c r="A129" s="6" t="s">
        <v>431</v>
      </c>
      <c r="B129" s="6" t="s">
        <v>448</v>
      </c>
      <c r="C129" s="6" t="s">
        <v>449</v>
      </c>
      <c r="D129" s="6" t="n">
        <v>2</v>
      </c>
      <c r="E129" s="8" t="n">
        <v>1.54</v>
      </c>
      <c r="F129" s="6" t="s">
        <v>429</v>
      </c>
      <c r="G129" s="6" t="s">
        <v>286</v>
      </c>
      <c r="H129" s="6" t="s">
        <v>150</v>
      </c>
      <c r="I129" s="6" t="s">
        <v>151</v>
      </c>
      <c r="J129" s="6" t="s">
        <v>153</v>
      </c>
      <c r="K129" s="6" t="s">
        <v>154</v>
      </c>
      <c r="L129" s="8" t="n">
        <v>0.7</v>
      </c>
      <c r="M129" s="6" t="s">
        <v>155</v>
      </c>
      <c r="N129" s="8" t="n">
        <v>14</v>
      </c>
      <c r="O129" s="6"/>
      <c r="P129" s="6"/>
      <c r="Q129" s="8" t="n">
        <v>1.4</v>
      </c>
      <c r="R129" s="8" t="n">
        <v>0.3</v>
      </c>
      <c r="S129" s="8" t="n">
        <v>8</v>
      </c>
      <c r="T129" s="8" t="n">
        <v>12820</v>
      </c>
      <c r="U129" s="8" t="n">
        <v>1</v>
      </c>
      <c r="V129" s="8" t="n">
        <v>3</v>
      </c>
      <c r="W129" s="8" t="n">
        <v>7</v>
      </c>
      <c r="X129" s="8" t="n">
        <v>12817</v>
      </c>
      <c r="Y129" s="8" t="n">
        <v>0.0916</v>
      </c>
      <c r="Z129" s="8" t="n">
        <v>12828</v>
      </c>
      <c r="AA129" s="6"/>
      <c r="AB129" s="6"/>
      <c r="AC129" s="6"/>
      <c r="AD129" s="6"/>
      <c r="AE129" s="6"/>
      <c r="AF129" s="6"/>
      <c r="AG129" s="6"/>
      <c r="AH129" s="8" t="n">
        <v>0.5</v>
      </c>
      <c r="AI129" s="6"/>
      <c r="AJ129" s="6"/>
      <c r="AK129" s="8" t="n">
        <v>1.1</v>
      </c>
      <c r="AL129" s="8" t="n">
        <v>0</v>
      </c>
      <c r="AM129" s="8" t="n">
        <v>33</v>
      </c>
      <c r="AN129" s="6"/>
      <c r="AO129" s="6"/>
      <c r="AP129" s="8" t="n">
        <v>61</v>
      </c>
      <c r="AQ129" s="8" t="n">
        <v>6</v>
      </c>
      <c r="AR129" s="8" t="n">
        <v>1</v>
      </c>
      <c r="AS129" s="8" t="n">
        <v>1</v>
      </c>
      <c r="AT129" s="8" t="n">
        <v>1704</v>
      </c>
      <c r="AU129" s="8" t="n">
        <v>6085.8</v>
      </c>
      <c r="AV129" s="8" t="n">
        <v>970.62</v>
      </c>
      <c r="AW129" s="8" t="n">
        <v>973.81</v>
      </c>
      <c r="AX129" s="21" t="s">
        <v>156</v>
      </c>
      <c r="AY129" s="6"/>
      <c r="AZ129" s="6"/>
      <c r="BA129" s="6"/>
      <c r="BB129" s="8" t="n">
        <v>1.03</v>
      </c>
      <c r="BC129" s="8" t="n">
        <v>0.5</v>
      </c>
      <c r="BD129" s="6"/>
      <c r="BE129" s="6"/>
      <c r="BF129" s="6"/>
      <c r="BG129" s="6"/>
      <c r="BH129" s="6"/>
      <c r="BI129" s="6"/>
      <c r="BJ129" s="8" t="n">
        <v>0.81</v>
      </c>
      <c r="BK129" s="8" t="n">
        <v>0.19</v>
      </c>
      <c r="BL129" s="6"/>
      <c r="BM129" s="6"/>
      <c r="BN129" s="8" t="n">
        <v>47</v>
      </c>
      <c r="BO129" s="8" t="n">
        <v>19</v>
      </c>
    </row>
    <row r="130" customFormat="false" ht="65.25" hidden="false" customHeight="false" outlineLevel="0" collapsed="false">
      <c r="A130" s="6" t="s">
        <v>431</v>
      </c>
      <c r="B130" s="6" t="s">
        <v>452</v>
      </c>
      <c r="C130" s="6" t="s">
        <v>454</v>
      </c>
      <c r="D130" s="6" t="n">
        <v>1</v>
      </c>
      <c r="E130" s="8" t="n">
        <v>1.54</v>
      </c>
      <c r="F130" s="6" t="s">
        <v>430</v>
      </c>
      <c r="G130" s="6" t="s">
        <v>329</v>
      </c>
      <c r="H130" s="6" t="s">
        <v>150</v>
      </c>
      <c r="I130" s="6" t="s">
        <v>151</v>
      </c>
      <c r="J130" s="6" t="s">
        <v>180</v>
      </c>
      <c r="K130" s="6" t="s">
        <v>154</v>
      </c>
      <c r="L130" s="8" t="n">
        <v>0.7</v>
      </c>
      <c r="M130" s="6" t="s">
        <v>155</v>
      </c>
      <c r="N130" s="8" t="n">
        <v>14</v>
      </c>
      <c r="O130" s="6"/>
      <c r="P130" s="6"/>
      <c r="Q130" s="8" t="n">
        <v>1.3</v>
      </c>
      <c r="R130" s="8" t="n">
        <v>0.3</v>
      </c>
      <c r="S130" s="8" t="n">
        <v>8</v>
      </c>
      <c r="T130" s="8" t="n">
        <v>13267</v>
      </c>
      <c r="U130" s="8" t="n">
        <v>2</v>
      </c>
      <c r="V130" s="8" t="n">
        <v>6</v>
      </c>
      <c r="W130" s="8" t="n">
        <v>10</v>
      </c>
      <c r="X130" s="8" t="n">
        <v>13257</v>
      </c>
      <c r="Y130" s="8" t="n">
        <v>0.177</v>
      </c>
      <c r="Z130" s="8" t="n">
        <v>13275</v>
      </c>
      <c r="AA130" s="6"/>
      <c r="AB130" s="6"/>
      <c r="AC130" s="6"/>
      <c r="AD130" s="6"/>
      <c r="AE130" s="6"/>
      <c r="AF130" s="6"/>
      <c r="AG130" s="6"/>
      <c r="AH130" s="8" t="n">
        <v>0.7</v>
      </c>
      <c r="AI130" s="6"/>
      <c r="AJ130" s="6"/>
      <c r="AK130" s="8" t="n">
        <v>1.3</v>
      </c>
      <c r="AL130" s="8" t="n">
        <v>0.1</v>
      </c>
      <c r="AM130" s="8" t="n">
        <v>40</v>
      </c>
      <c r="AN130" s="6"/>
      <c r="AO130" s="6"/>
      <c r="AP130" s="8" t="n">
        <v>62</v>
      </c>
      <c r="AQ130" s="8" t="n">
        <v>18</v>
      </c>
      <c r="AR130" s="8" t="n">
        <v>1</v>
      </c>
      <c r="AS130" s="8" t="n">
        <v>1</v>
      </c>
      <c r="AT130" s="8" t="n">
        <v>2229</v>
      </c>
      <c r="AU130" s="8" t="n">
        <v>6738.7</v>
      </c>
      <c r="AV130" s="8" t="n">
        <v>1414.9</v>
      </c>
      <c r="AW130" s="8" t="n">
        <v>1418.1</v>
      </c>
      <c r="AX130" s="21" t="s">
        <v>156</v>
      </c>
      <c r="AY130" s="6"/>
      <c r="AZ130" s="6"/>
      <c r="BA130" s="6"/>
      <c r="BB130" s="8" t="n">
        <v>0.99</v>
      </c>
      <c r="BC130" s="8" t="n">
        <v>0.49</v>
      </c>
      <c r="BD130" s="6"/>
      <c r="BE130" s="6"/>
      <c r="BF130" s="6"/>
      <c r="BG130" s="6"/>
      <c r="BH130" s="6"/>
      <c r="BI130" s="6"/>
      <c r="BJ130" s="8" t="n">
        <v>0.97</v>
      </c>
      <c r="BK130" s="8" t="n">
        <v>0.36</v>
      </c>
      <c r="BL130" s="6"/>
      <c r="BM130" s="6"/>
      <c r="BN130" s="8" t="n">
        <v>51</v>
      </c>
      <c r="BO130" s="8" t="n">
        <v>29</v>
      </c>
    </row>
    <row r="131" customFormat="false" ht="65.25" hidden="false" customHeight="false" outlineLevel="0" collapsed="false">
      <c r="A131" s="6" t="s">
        <v>391</v>
      </c>
      <c r="B131" s="6" t="s">
        <v>279</v>
      </c>
      <c r="C131" s="6" t="s">
        <v>288</v>
      </c>
      <c r="D131" s="6" t="n">
        <v>3</v>
      </c>
      <c r="E131" s="8" t="n">
        <v>1.76</v>
      </c>
      <c r="F131" s="6" t="s">
        <v>430</v>
      </c>
      <c r="G131" s="6" t="s">
        <v>393</v>
      </c>
      <c r="H131" s="6" t="s">
        <v>150</v>
      </c>
      <c r="I131" s="6" t="s">
        <v>151</v>
      </c>
      <c r="J131" s="6" t="s">
        <v>180</v>
      </c>
      <c r="K131" s="6" t="s">
        <v>154</v>
      </c>
      <c r="L131" s="8" t="n">
        <v>0.8</v>
      </c>
      <c r="M131" s="6" t="s">
        <v>155</v>
      </c>
      <c r="N131" s="8" t="n">
        <v>16</v>
      </c>
      <c r="O131" s="6"/>
      <c r="P131" s="6"/>
      <c r="Q131" s="8" t="n">
        <v>1.4</v>
      </c>
      <c r="R131" s="8" t="n">
        <v>0.4</v>
      </c>
      <c r="S131" s="8" t="n">
        <v>10</v>
      </c>
      <c r="T131" s="8" t="n">
        <v>14405</v>
      </c>
      <c r="U131" s="8" t="n">
        <v>6</v>
      </c>
      <c r="V131" s="8" t="n">
        <v>4</v>
      </c>
      <c r="W131" s="8" t="n">
        <v>7</v>
      </c>
      <c r="X131" s="8" t="n">
        <v>14398</v>
      </c>
      <c r="Y131" s="8" t="n">
        <v>0.49</v>
      </c>
      <c r="Z131" s="8" t="n">
        <v>14415</v>
      </c>
      <c r="AA131" s="6"/>
      <c r="AB131" s="6"/>
      <c r="AC131" s="6"/>
      <c r="AD131" s="6"/>
      <c r="AE131" s="6"/>
      <c r="AF131" s="6"/>
      <c r="AG131" s="6"/>
      <c r="AH131" s="8" t="n">
        <v>0.8</v>
      </c>
      <c r="AI131" s="6"/>
      <c r="AJ131" s="6"/>
      <c r="AK131" s="8" t="n">
        <v>1.4</v>
      </c>
      <c r="AL131" s="8" t="n">
        <v>0.1</v>
      </c>
      <c r="AM131" s="8" t="n">
        <v>43</v>
      </c>
      <c r="AN131" s="6"/>
      <c r="AO131" s="6"/>
      <c r="AP131" s="8" t="n">
        <v>64</v>
      </c>
      <c r="AQ131" s="8" t="n">
        <v>23</v>
      </c>
      <c r="AR131" s="8" t="n">
        <v>1</v>
      </c>
      <c r="AS131" s="8" t="n">
        <v>1</v>
      </c>
      <c r="AT131" s="8" t="n">
        <v>1829</v>
      </c>
      <c r="AU131" s="8" t="n">
        <v>5785.7</v>
      </c>
      <c r="AV131" s="8" t="n">
        <v>1244.7</v>
      </c>
      <c r="AW131" s="8" t="n">
        <v>1247.9</v>
      </c>
      <c r="AX131" s="21" t="s">
        <v>156</v>
      </c>
      <c r="AY131" s="6"/>
      <c r="AZ131" s="6"/>
      <c r="BA131" s="6"/>
      <c r="BB131" s="8" t="n">
        <v>1.1</v>
      </c>
      <c r="BC131" s="8" t="n">
        <v>0.58</v>
      </c>
      <c r="BD131" s="6"/>
      <c r="BE131" s="6"/>
      <c r="BF131" s="6"/>
      <c r="BG131" s="6"/>
      <c r="BH131" s="6"/>
      <c r="BI131" s="6"/>
      <c r="BJ131" s="8" t="n">
        <v>1.09</v>
      </c>
      <c r="BK131" s="8" t="n">
        <v>0.44</v>
      </c>
      <c r="BL131" s="6"/>
      <c r="BM131" s="6"/>
      <c r="BN131" s="8" t="n">
        <v>54</v>
      </c>
      <c r="BO131" s="8" t="n">
        <v>33</v>
      </c>
    </row>
    <row r="132" customFormat="false" ht="65.25" hidden="false" customHeight="false" outlineLevel="0" collapsed="false">
      <c r="A132" s="6" t="s">
        <v>391</v>
      </c>
      <c r="B132" s="6" t="s">
        <v>292</v>
      </c>
      <c r="C132" s="6" t="s">
        <v>299</v>
      </c>
      <c r="D132" s="6" t="n">
        <v>3</v>
      </c>
      <c r="E132" s="8" t="n">
        <v>1.98</v>
      </c>
      <c r="F132" s="6" t="s">
        <v>429</v>
      </c>
      <c r="G132" s="6" t="s">
        <v>396</v>
      </c>
      <c r="H132" s="6" t="s">
        <v>150</v>
      </c>
      <c r="I132" s="6" t="s">
        <v>151</v>
      </c>
      <c r="J132" s="6" t="s">
        <v>153</v>
      </c>
      <c r="K132" s="6" t="s">
        <v>154</v>
      </c>
      <c r="L132" s="8" t="n">
        <v>0.9</v>
      </c>
      <c r="M132" s="6" t="s">
        <v>155</v>
      </c>
      <c r="N132" s="8" t="n">
        <v>18</v>
      </c>
      <c r="O132" s="6"/>
      <c r="P132" s="6"/>
      <c r="Q132" s="8" t="n">
        <v>1.5</v>
      </c>
      <c r="R132" s="8" t="n">
        <v>0.5</v>
      </c>
      <c r="S132" s="8" t="n">
        <v>11</v>
      </c>
      <c r="T132" s="8" t="n">
        <v>14611</v>
      </c>
      <c r="U132" s="8" t="n">
        <v>4</v>
      </c>
      <c r="V132" s="8" t="n">
        <v>9</v>
      </c>
      <c r="W132" s="8" t="n">
        <v>7</v>
      </c>
      <c r="X132" s="8" t="n">
        <v>14602</v>
      </c>
      <c r="Y132" s="8" t="n">
        <v>0.322</v>
      </c>
      <c r="Z132" s="8" t="n">
        <v>14622</v>
      </c>
      <c r="AA132" s="6"/>
      <c r="AB132" s="6"/>
      <c r="AC132" s="6"/>
      <c r="AD132" s="6"/>
      <c r="AE132" s="6"/>
      <c r="AF132" s="6"/>
      <c r="AG132" s="6"/>
      <c r="AH132" s="8" t="n">
        <v>1.2</v>
      </c>
      <c r="AI132" s="6"/>
      <c r="AJ132" s="6"/>
      <c r="AK132" s="8" t="n">
        <v>2.1</v>
      </c>
      <c r="AL132" s="8" t="n">
        <v>0.2</v>
      </c>
      <c r="AM132" s="8" t="n">
        <v>54</v>
      </c>
      <c r="AN132" s="6"/>
      <c r="AO132" s="6"/>
      <c r="AP132" s="8" t="n">
        <v>74</v>
      </c>
      <c r="AQ132" s="8" t="n">
        <v>34</v>
      </c>
      <c r="AR132" s="8" t="n">
        <v>1</v>
      </c>
      <c r="AS132" s="8" t="n">
        <v>1</v>
      </c>
      <c r="AT132" s="8" t="n">
        <v>1309</v>
      </c>
      <c r="AU132" s="8" t="n">
        <v>5640.6</v>
      </c>
      <c r="AV132" s="8" t="n">
        <v>915</v>
      </c>
      <c r="AW132" s="8" t="n">
        <v>918.55</v>
      </c>
      <c r="AX132" s="21" t="s">
        <v>156</v>
      </c>
      <c r="AY132" s="6"/>
      <c r="AZ132" s="6"/>
      <c r="BA132" s="6"/>
      <c r="BB132" s="8" t="n">
        <v>1.18</v>
      </c>
      <c r="BC132" s="8" t="n">
        <v>0.64</v>
      </c>
      <c r="BD132" s="6"/>
      <c r="BE132" s="6"/>
      <c r="BF132" s="6"/>
      <c r="BG132" s="6"/>
      <c r="BH132" s="6"/>
      <c r="BI132" s="6"/>
      <c r="BJ132" s="8" t="n">
        <v>1.67</v>
      </c>
      <c r="BK132" s="8" t="n">
        <v>0.7</v>
      </c>
      <c r="BL132" s="6"/>
      <c r="BM132" s="6"/>
      <c r="BN132" s="8" t="n">
        <v>64</v>
      </c>
      <c r="BO132" s="8" t="n">
        <v>44</v>
      </c>
    </row>
    <row r="133" customFormat="false" ht="65.25" hidden="false" customHeight="false" outlineLevel="0" collapsed="false">
      <c r="A133" s="6" t="s">
        <v>431</v>
      </c>
      <c r="B133" s="6" t="s">
        <v>452</v>
      </c>
      <c r="C133" s="6" t="s">
        <v>454</v>
      </c>
      <c r="D133" s="6" t="n">
        <v>1</v>
      </c>
      <c r="E133" s="8" t="n">
        <v>2.42</v>
      </c>
      <c r="F133" s="6" t="s">
        <v>429</v>
      </c>
      <c r="G133" s="6" t="s">
        <v>329</v>
      </c>
      <c r="H133" s="6" t="s">
        <v>150</v>
      </c>
      <c r="I133" s="6" t="s">
        <v>151</v>
      </c>
      <c r="J133" s="6" t="s">
        <v>153</v>
      </c>
      <c r="K133" s="6" t="s">
        <v>154</v>
      </c>
      <c r="L133" s="8" t="n">
        <v>1.1</v>
      </c>
      <c r="M133" s="6" t="s">
        <v>155</v>
      </c>
      <c r="N133" s="8" t="n">
        <v>22</v>
      </c>
      <c r="O133" s="6"/>
      <c r="P133" s="6"/>
      <c r="Q133" s="8" t="n">
        <v>1.8</v>
      </c>
      <c r="R133" s="8" t="n">
        <v>0.6</v>
      </c>
      <c r="S133" s="8" t="n">
        <v>12</v>
      </c>
      <c r="T133" s="8" t="n">
        <v>13263</v>
      </c>
      <c r="U133" s="8" t="n">
        <v>2</v>
      </c>
      <c r="V133" s="8" t="n">
        <v>6</v>
      </c>
      <c r="W133" s="8" t="n">
        <v>10</v>
      </c>
      <c r="X133" s="8" t="n">
        <v>13257</v>
      </c>
      <c r="Y133" s="8" t="n">
        <v>0.177</v>
      </c>
      <c r="Z133" s="8" t="n">
        <v>13275</v>
      </c>
      <c r="AA133" s="6"/>
      <c r="AB133" s="6"/>
      <c r="AC133" s="6"/>
      <c r="AD133" s="6"/>
      <c r="AE133" s="6"/>
      <c r="AF133" s="6"/>
      <c r="AG133" s="6"/>
      <c r="AH133" s="8" t="n">
        <v>0.7</v>
      </c>
      <c r="AI133" s="6"/>
      <c r="AJ133" s="6"/>
      <c r="AK133" s="8" t="n">
        <v>1.3</v>
      </c>
      <c r="AL133" s="8" t="n">
        <v>0.1</v>
      </c>
      <c r="AM133" s="8" t="n">
        <v>40</v>
      </c>
      <c r="AN133" s="6"/>
      <c r="AO133" s="6"/>
      <c r="AP133" s="8" t="n">
        <v>62</v>
      </c>
      <c r="AQ133" s="8" t="n">
        <v>18</v>
      </c>
      <c r="AR133" s="8" t="n">
        <v>1</v>
      </c>
      <c r="AS133" s="8" t="n">
        <v>1</v>
      </c>
      <c r="AT133" s="8" t="n">
        <v>1505</v>
      </c>
      <c r="AU133" s="8" t="n">
        <v>6339.8</v>
      </c>
      <c r="AV133" s="8" t="n">
        <v>932.92</v>
      </c>
      <c r="AW133" s="8" t="n">
        <v>937.81</v>
      </c>
      <c r="AX133" s="21" t="s">
        <v>156</v>
      </c>
      <c r="AY133" s="6"/>
      <c r="AZ133" s="6"/>
      <c r="BA133" s="6"/>
      <c r="BB133" s="8" t="n">
        <v>1.4</v>
      </c>
      <c r="BC133" s="8" t="n">
        <v>0.79</v>
      </c>
      <c r="BD133" s="6"/>
      <c r="BE133" s="6"/>
      <c r="BF133" s="6"/>
      <c r="BG133" s="6"/>
      <c r="BH133" s="6"/>
      <c r="BI133" s="6"/>
      <c r="BJ133" s="8" t="n">
        <v>0.97</v>
      </c>
      <c r="BK133" s="8" t="n">
        <v>0.36</v>
      </c>
      <c r="BL133" s="6"/>
      <c r="BM133" s="6"/>
      <c r="BN133" s="8" t="n">
        <v>51</v>
      </c>
      <c r="BO133" s="8" t="n">
        <v>29</v>
      </c>
    </row>
    <row r="134" customFormat="false" ht="65.25" hidden="false" customHeight="false" outlineLevel="0" collapsed="false">
      <c r="A134" s="6" t="n">
        <v>901</v>
      </c>
      <c r="B134" s="6" t="s">
        <v>327</v>
      </c>
      <c r="C134" s="6" t="s">
        <v>328</v>
      </c>
      <c r="D134" s="6" t="n">
        <v>1</v>
      </c>
      <c r="E134" s="8" t="n">
        <v>1.98</v>
      </c>
      <c r="F134" s="6" t="s">
        <v>430</v>
      </c>
      <c r="G134" s="6" t="s">
        <v>350</v>
      </c>
      <c r="H134" s="6" t="s">
        <v>150</v>
      </c>
      <c r="I134" s="6" t="s">
        <v>151</v>
      </c>
      <c r="J134" s="6" t="s">
        <v>180</v>
      </c>
      <c r="K134" s="6" t="s">
        <v>154</v>
      </c>
      <c r="L134" s="8" t="n">
        <v>0.9</v>
      </c>
      <c r="M134" s="6" t="s">
        <v>155</v>
      </c>
      <c r="N134" s="8" t="n">
        <v>18</v>
      </c>
      <c r="O134" s="6"/>
      <c r="P134" s="6"/>
      <c r="Q134" s="8" t="n">
        <v>1.6</v>
      </c>
      <c r="R134" s="8" t="n">
        <v>0.5</v>
      </c>
      <c r="S134" s="8" t="n">
        <v>12</v>
      </c>
      <c r="T134" s="8" t="n">
        <v>15181</v>
      </c>
      <c r="U134" s="8" t="n">
        <v>0</v>
      </c>
      <c r="V134" s="8" t="n">
        <v>12</v>
      </c>
      <c r="W134" s="8" t="n">
        <v>13</v>
      </c>
      <c r="X134" s="8" t="n">
        <v>15168</v>
      </c>
      <c r="Y134" s="8" t="n">
        <v>0</v>
      </c>
      <c r="Z134" s="8" t="n">
        <v>15193</v>
      </c>
      <c r="AA134" s="6"/>
      <c r="AB134" s="6"/>
      <c r="AC134" s="6"/>
      <c r="AD134" s="6"/>
      <c r="AE134" s="6"/>
      <c r="AF134" s="6"/>
      <c r="AG134" s="6"/>
      <c r="AH134" s="8" t="n">
        <v>0.9</v>
      </c>
      <c r="AI134" s="6"/>
      <c r="AJ134" s="6"/>
      <c r="AK134" s="8" t="n">
        <v>1.7</v>
      </c>
      <c r="AL134" s="8" t="n">
        <v>0.2</v>
      </c>
      <c r="AM134" s="8" t="n">
        <v>48</v>
      </c>
      <c r="AN134" s="6"/>
      <c r="AO134" s="6"/>
      <c r="AP134" s="8" t="n">
        <v>68</v>
      </c>
      <c r="AQ134" s="8" t="n">
        <v>28</v>
      </c>
      <c r="AR134" s="8" t="n">
        <v>1</v>
      </c>
      <c r="AS134" s="8" t="n">
        <v>1</v>
      </c>
      <c r="AT134" s="8" t="n">
        <v>1888</v>
      </c>
      <c r="AU134" s="8" t="n">
        <v>7577.7</v>
      </c>
      <c r="AV134" s="8" t="n">
        <v>1372.5</v>
      </c>
      <c r="AW134" s="8" t="n">
        <v>1377.4</v>
      </c>
      <c r="AX134" s="21" t="s">
        <v>156</v>
      </c>
      <c r="AY134" s="6"/>
      <c r="AZ134" s="6"/>
      <c r="BA134" s="6"/>
      <c r="BB134" s="8" t="n">
        <v>1.22</v>
      </c>
      <c r="BC134" s="8" t="n">
        <v>0.69</v>
      </c>
      <c r="BD134" s="6"/>
      <c r="BE134" s="6"/>
      <c r="BF134" s="6"/>
      <c r="BG134" s="6"/>
      <c r="BH134" s="6"/>
      <c r="BI134" s="6"/>
      <c r="BJ134" s="8" t="n">
        <v>1.29</v>
      </c>
      <c r="BK134" s="8" t="n">
        <v>0.55</v>
      </c>
      <c r="BL134" s="6"/>
      <c r="BM134" s="6"/>
      <c r="BN134" s="8" t="n">
        <v>58</v>
      </c>
      <c r="BO134" s="8" t="n">
        <v>38</v>
      </c>
    </row>
    <row r="135" customFormat="false" ht="65.25" hidden="false" customHeight="false" outlineLevel="0" collapsed="false">
      <c r="A135" s="6" t="s">
        <v>391</v>
      </c>
      <c r="B135" s="6" t="s">
        <v>279</v>
      </c>
      <c r="C135" s="6" t="s">
        <v>288</v>
      </c>
      <c r="D135" s="6" t="n">
        <v>3</v>
      </c>
      <c r="E135" s="8" t="n">
        <v>2.42</v>
      </c>
      <c r="F135" s="6" t="s">
        <v>429</v>
      </c>
      <c r="G135" s="6" t="s">
        <v>393</v>
      </c>
      <c r="H135" s="6" t="s">
        <v>150</v>
      </c>
      <c r="I135" s="6" t="s">
        <v>151</v>
      </c>
      <c r="J135" s="6" t="s">
        <v>153</v>
      </c>
      <c r="K135" s="6" t="s">
        <v>154</v>
      </c>
      <c r="L135" s="8" t="n">
        <v>1.1</v>
      </c>
      <c r="M135" s="6" t="s">
        <v>155</v>
      </c>
      <c r="N135" s="8" t="n">
        <v>22</v>
      </c>
      <c r="O135" s="6"/>
      <c r="P135" s="6"/>
      <c r="Q135" s="8" t="n">
        <v>1.8</v>
      </c>
      <c r="R135" s="8" t="n">
        <v>0.6</v>
      </c>
      <c r="S135" s="8" t="n">
        <v>13</v>
      </c>
      <c r="T135" s="8" t="n">
        <v>14402</v>
      </c>
      <c r="U135" s="8" t="n">
        <v>6</v>
      </c>
      <c r="V135" s="8" t="n">
        <v>4</v>
      </c>
      <c r="W135" s="8" t="n">
        <v>7</v>
      </c>
      <c r="X135" s="8" t="n">
        <v>14398</v>
      </c>
      <c r="Y135" s="8" t="n">
        <v>0.49</v>
      </c>
      <c r="Z135" s="8" t="n">
        <v>14415</v>
      </c>
      <c r="AA135" s="6"/>
      <c r="AB135" s="6"/>
      <c r="AC135" s="6"/>
      <c r="AD135" s="6"/>
      <c r="AE135" s="6"/>
      <c r="AF135" s="6"/>
      <c r="AG135" s="6"/>
      <c r="AH135" s="8" t="n">
        <v>0.8</v>
      </c>
      <c r="AI135" s="6"/>
      <c r="AJ135" s="6"/>
      <c r="AK135" s="8" t="n">
        <v>1.4</v>
      </c>
      <c r="AL135" s="8" t="n">
        <v>0.1</v>
      </c>
      <c r="AM135" s="8" t="n">
        <v>43</v>
      </c>
      <c r="AN135" s="6"/>
      <c r="AO135" s="6"/>
      <c r="AP135" s="8" t="n">
        <v>64</v>
      </c>
      <c r="AQ135" s="8" t="n">
        <v>23</v>
      </c>
      <c r="AR135" s="8" t="n">
        <v>1</v>
      </c>
      <c r="AS135" s="8" t="n">
        <v>1</v>
      </c>
      <c r="AT135" s="8" t="n">
        <v>1462</v>
      </c>
      <c r="AU135" s="8" t="n">
        <v>5825.4</v>
      </c>
      <c r="AV135" s="8" t="n">
        <v>902.21</v>
      </c>
      <c r="AW135" s="8" t="n">
        <v>906.65</v>
      </c>
      <c r="AX135" s="21" t="s">
        <v>156</v>
      </c>
      <c r="AY135" s="6"/>
      <c r="AZ135" s="6"/>
      <c r="BA135" s="6"/>
      <c r="BB135" s="8" t="n">
        <v>1.38</v>
      </c>
      <c r="BC135" s="8" t="n">
        <v>0.79</v>
      </c>
      <c r="BD135" s="6"/>
      <c r="BE135" s="6"/>
      <c r="BF135" s="6"/>
      <c r="BG135" s="6"/>
      <c r="BH135" s="6"/>
      <c r="BI135" s="6"/>
      <c r="BJ135" s="8" t="n">
        <v>1.09</v>
      </c>
      <c r="BK135" s="8" t="n">
        <v>0.44</v>
      </c>
      <c r="BL135" s="6"/>
      <c r="BM135" s="6"/>
      <c r="BN135" s="8" t="n">
        <v>54</v>
      </c>
      <c r="BO135" s="8" t="n">
        <v>33</v>
      </c>
    </row>
    <row r="136" customFormat="false" ht="65.25" hidden="false" customHeight="false" outlineLevel="0" collapsed="false">
      <c r="A136" s="6" t="s">
        <v>391</v>
      </c>
      <c r="B136" s="6" t="s">
        <v>292</v>
      </c>
      <c r="C136" s="6" t="s">
        <v>299</v>
      </c>
      <c r="D136" s="6" t="n">
        <v>3</v>
      </c>
      <c r="E136" s="8" t="n">
        <v>2.2</v>
      </c>
      <c r="F136" s="6" t="s">
        <v>430</v>
      </c>
      <c r="G136" s="6" t="s">
        <v>396</v>
      </c>
      <c r="H136" s="6" t="s">
        <v>150</v>
      </c>
      <c r="I136" s="6" t="s">
        <v>151</v>
      </c>
      <c r="J136" s="6" t="s">
        <v>180</v>
      </c>
      <c r="K136" s="6" t="s">
        <v>154</v>
      </c>
      <c r="L136" s="8" t="n">
        <v>1</v>
      </c>
      <c r="M136" s="6" t="s">
        <v>155</v>
      </c>
      <c r="N136" s="8" t="n">
        <v>20</v>
      </c>
      <c r="O136" s="6"/>
      <c r="P136" s="6"/>
      <c r="Q136" s="8" t="n">
        <v>1.7</v>
      </c>
      <c r="R136" s="8" t="n">
        <v>0.6</v>
      </c>
      <c r="S136" s="8" t="n">
        <v>13</v>
      </c>
      <c r="T136" s="8" t="n">
        <v>14609</v>
      </c>
      <c r="U136" s="8" t="n">
        <v>4</v>
      </c>
      <c r="V136" s="8" t="n">
        <v>9</v>
      </c>
      <c r="W136" s="8" t="n">
        <v>7</v>
      </c>
      <c r="X136" s="8" t="n">
        <v>14602</v>
      </c>
      <c r="Y136" s="8" t="n">
        <v>0.322</v>
      </c>
      <c r="Z136" s="8" t="n">
        <v>14622</v>
      </c>
      <c r="AA136" s="6"/>
      <c r="AB136" s="6"/>
      <c r="AC136" s="6"/>
      <c r="AD136" s="6"/>
      <c r="AE136" s="6"/>
      <c r="AF136" s="6"/>
      <c r="AG136" s="6"/>
      <c r="AH136" s="8" t="n">
        <v>1.2</v>
      </c>
      <c r="AI136" s="6"/>
      <c r="AJ136" s="6"/>
      <c r="AK136" s="8" t="n">
        <v>2.1</v>
      </c>
      <c r="AL136" s="8" t="n">
        <v>0.2</v>
      </c>
      <c r="AM136" s="8" t="n">
        <v>54</v>
      </c>
      <c r="AN136" s="6"/>
      <c r="AO136" s="6"/>
      <c r="AP136" s="8" t="n">
        <v>74</v>
      </c>
      <c r="AQ136" s="8" t="n">
        <v>34</v>
      </c>
      <c r="AR136" s="8" t="n">
        <v>1</v>
      </c>
      <c r="AS136" s="8" t="n">
        <v>1</v>
      </c>
      <c r="AT136" s="8" t="n">
        <v>1776</v>
      </c>
      <c r="AU136" s="8" t="n">
        <v>4942.3</v>
      </c>
      <c r="AV136" s="8" t="n">
        <v>1178.7</v>
      </c>
      <c r="AW136" s="8" t="n">
        <v>1182</v>
      </c>
      <c r="AX136" s="21" t="s">
        <v>156</v>
      </c>
      <c r="AY136" s="6"/>
      <c r="AZ136" s="6"/>
      <c r="BA136" s="6"/>
      <c r="BB136" s="8" t="n">
        <v>1.36</v>
      </c>
      <c r="BC136" s="8" t="n">
        <v>0.78</v>
      </c>
      <c r="BD136" s="6"/>
      <c r="BE136" s="6"/>
      <c r="BF136" s="6"/>
      <c r="BG136" s="6"/>
      <c r="BH136" s="6"/>
      <c r="BI136" s="6"/>
      <c r="BJ136" s="8" t="n">
        <v>1.67</v>
      </c>
      <c r="BK136" s="8" t="n">
        <v>0.7</v>
      </c>
      <c r="BL136" s="6"/>
      <c r="BM136" s="6"/>
      <c r="BN136" s="8" t="n">
        <v>64</v>
      </c>
      <c r="BO136" s="8" t="n">
        <v>44</v>
      </c>
    </row>
    <row r="137" customFormat="false" ht="65.25" hidden="false" customHeight="false" outlineLevel="0" collapsed="false">
      <c r="A137" s="6" t="n">
        <v>901</v>
      </c>
      <c r="B137" s="6" t="s">
        <v>327</v>
      </c>
      <c r="C137" s="6" t="s">
        <v>328</v>
      </c>
      <c r="D137" s="6" t="n">
        <v>1</v>
      </c>
      <c r="E137" s="8" t="n">
        <v>2.2</v>
      </c>
      <c r="F137" s="6" t="s">
        <v>429</v>
      </c>
      <c r="G137" s="6" t="s">
        <v>350</v>
      </c>
      <c r="H137" s="6" t="s">
        <v>150</v>
      </c>
      <c r="I137" s="6" t="s">
        <v>151</v>
      </c>
      <c r="J137" s="6" t="s">
        <v>153</v>
      </c>
      <c r="K137" s="6" t="s">
        <v>154</v>
      </c>
      <c r="L137" s="8" t="n">
        <v>1</v>
      </c>
      <c r="M137" s="6" t="s">
        <v>155</v>
      </c>
      <c r="N137" s="8" t="n">
        <v>20</v>
      </c>
      <c r="O137" s="6"/>
      <c r="P137" s="6"/>
      <c r="Q137" s="8" t="n">
        <v>1.7</v>
      </c>
      <c r="R137" s="8" t="n">
        <v>0.6</v>
      </c>
      <c r="S137" s="8" t="n">
        <v>13</v>
      </c>
      <c r="T137" s="8" t="n">
        <v>15180</v>
      </c>
      <c r="U137" s="8" t="n">
        <v>0</v>
      </c>
      <c r="V137" s="8" t="n">
        <v>12</v>
      </c>
      <c r="W137" s="8" t="n">
        <v>13</v>
      </c>
      <c r="X137" s="8" t="n">
        <v>15168</v>
      </c>
      <c r="Y137" s="8" t="n">
        <v>0</v>
      </c>
      <c r="Z137" s="8" t="n">
        <v>15193</v>
      </c>
      <c r="AA137" s="6"/>
      <c r="AB137" s="6"/>
      <c r="AC137" s="6"/>
      <c r="AD137" s="6"/>
      <c r="AE137" s="6"/>
      <c r="AF137" s="6"/>
      <c r="AG137" s="6"/>
      <c r="AH137" s="8" t="n">
        <v>0.9</v>
      </c>
      <c r="AI137" s="6"/>
      <c r="AJ137" s="6"/>
      <c r="AK137" s="8" t="n">
        <v>1.7</v>
      </c>
      <c r="AL137" s="8" t="n">
        <v>0.2</v>
      </c>
      <c r="AM137" s="8" t="n">
        <v>48</v>
      </c>
      <c r="AN137" s="6"/>
      <c r="AO137" s="6"/>
      <c r="AP137" s="8" t="n">
        <v>68</v>
      </c>
      <c r="AQ137" s="8" t="n">
        <v>28</v>
      </c>
      <c r="AR137" s="8" t="n">
        <v>1</v>
      </c>
      <c r="AS137" s="8" t="n">
        <v>1</v>
      </c>
      <c r="AT137" s="8" t="n">
        <v>1423</v>
      </c>
      <c r="AU137" s="8" t="n">
        <v>5589.9</v>
      </c>
      <c r="AV137" s="8" t="n">
        <v>935.68</v>
      </c>
      <c r="AW137" s="8" t="n">
        <v>939.67</v>
      </c>
      <c r="AX137" s="21" t="s">
        <v>156</v>
      </c>
      <c r="AY137" s="6"/>
      <c r="AZ137" s="6"/>
      <c r="BA137" s="6"/>
      <c r="BB137" s="8" t="n">
        <v>1.31</v>
      </c>
      <c r="BC137" s="8" t="n">
        <v>0.75</v>
      </c>
      <c r="BD137" s="6"/>
      <c r="BE137" s="6"/>
      <c r="BF137" s="6"/>
      <c r="BG137" s="6"/>
      <c r="BH137" s="6"/>
      <c r="BI137" s="6"/>
      <c r="BJ137" s="8" t="n">
        <v>1.29</v>
      </c>
      <c r="BK137" s="8" t="n">
        <v>0.55</v>
      </c>
      <c r="BL137" s="6"/>
      <c r="BM137" s="6"/>
      <c r="BN137" s="8" t="n">
        <v>58</v>
      </c>
      <c r="BO137" s="8" t="n">
        <v>38</v>
      </c>
    </row>
    <row r="138" customFormat="false" ht="65.25" hidden="false" customHeight="false" outlineLevel="0" collapsed="false">
      <c r="A138" s="6" t="s">
        <v>431</v>
      </c>
      <c r="B138" s="6" t="s">
        <v>455</v>
      </c>
      <c r="C138" s="6" t="s">
        <v>456</v>
      </c>
      <c r="D138" s="6" t="n">
        <v>2</v>
      </c>
      <c r="E138" s="8" t="n">
        <v>3.52</v>
      </c>
      <c r="F138" s="6" t="s">
        <v>430</v>
      </c>
      <c r="G138" s="6" t="s">
        <v>345</v>
      </c>
      <c r="H138" s="6" t="s">
        <v>150</v>
      </c>
      <c r="I138" s="6" t="s">
        <v>151</v>
      </c>
      <c r="J138" s="6" t="s">
        <v>180</v>
      </c>
      <c r="K138" s="6" t="s">
        <v>154</v>
      </c>
      <c r="L138" s="8" t="n">
        <v>1.6</v>
      </c>
      <c r="M138" s="6" t="s">
        <v>155</v>
      </c>
      <c r="N138" s="8" t="n">
        <v>32</v>
      </c>
      <c r="O138" s="6"/>
      <c r="P138" s="6"/>
      <c r="Q138" s="8" t="n">
        <v>2.6</v>
      </c>
      <c r="R138" s="8" t="n">
        <v>0.9</v>
      </c>
      <c r="S138" s="8" t="n">
        <v>15</v>
      </c>
      <c r="T138" s="8" t="n">
        <v>11055</v>
      </c>
      <c r="U138" s="8" t="n">
        <v>0</v>
      </c>
      <c r="V138" s="8" t="n">
        <v>15</v>
      </c>
      <c r="W138" s="8" t="n">
        <v>23</v>
      </c>
      <c r="X138" s="8" t="n">
        <v>11032</v>
      </c>
      <c r="Y138" s="8" t="n">
        <v>0</v>
      </c>
      <c r="Z138" s="8" t="n">
        <v>11070</v>
      </c>
      <c r="AA138" s="6"/>
      <c r="AB138" s="6"/>
      <c r="AC138" s="6"/>
      <c r="AD138" s="6"/>
      <c r="AE138" s="6"/>
      <c r="AF138" s="6"/>
      <c r="AG138" s="6"/>
      <c r="AH138" s="8" t="n">
        <v>0.65</v>
      </c>
      <c r="AI138" s="6"/>
      <c r="AJ138" s="6"/>
      <c r="AK138" s="8" t="n">
        <v>1.08</v>
      </c>
      <c r="AL138" s="8" t="n">
        <v>0.22</v>
      </c>
      <c r="AM138" s="8" t="n">
        <v>39</v>
      </c>
      <c r="AN138" s="6"/>
      <c r="AO138" s="6"/>
      <c r="AP138" s="8" t="n">
        <v>55</v>
      </c>
      <c r="AQ138" s="8" t="n">
        <v>24</v>
      </c>
      <c r="AR138" s="8" t="n">
        <v>1</v>
      </c>
      <c r="AS138" s="8" t="n">
        <v>1</v>
      </c>
      <c r="AT138" s="8" t="n">
        <v>2115</v>
      </c>
      <c r="AU138" s="8" t="n">
        <v>6899.9</v>
      </c>
      <c r="AV138" s="8" t="n">
        <v>1413.2</v>
      </c>
      <c r="AW138" s="8" t="n">
        <v>1420.6</v>
      </c>
      <c r="AX138" s="21" t="s">
        <v>156</v>
      </c>
      <c r="AY138" s="6"/>
      <c r="AZ138" s="6"/>
      <c r="BA138" s="6"/>
      <c r="BB138" s="8" t="n">
        <v>2.04</v>
      </c>
      <c r="BC138" s="8" t="n">
        <v>1.22</v>
      </c>
      <c r="BD138" s="6"/>
      <c r="BE138" s="6"/>
      <c r="BF138" s="6"/>
      <c r="BG138" s="6"/>
      <c r="BH138" s="6"/>
      <c r="BI138" s="6"/>
      <c r="BJ138" s="8" t="n">
        <v>0.87</v>
      </c>
      <c r="BK138" s="8" t="n">
        <v>0.44</v>
      </c>
      <c r="BL138" s="6"/>
      <c r="BM138" s="6"/>
      <c r="BN138" s="8" t="n">
        <v>47</v>
      </c>
      <c r="BO138" s="8" t="n">
        <v>32</v>
      </c>
    </row>
    <row r="139" customFormat="false" ht="65.25" hidden="false" customHeight="false" outlineLevel="0" collapsed="false">
      <c r="A139" s="6" t="s">
        <v>457</v>
      </c>
      <c r="B139" s="6" t="s">
        <v>458</v>
      </c>
      <c r="C139" s="6" t="s">
        <v>459</v>
      </c>
      <c r="D139" s="6" t="n">
        <v>2</v>
      </c>
      <c r="E139" s="8" t="n">
        <v>3.52</v>
      </c>
      <c r="F139" s="6" t="s">
        <v>430</v>
      </c>
      <c r="G139" s="6" t="s">
        <v>318</v>
      </c>
      <c r="H139" s="6" t="s">
        <v>150</v>
      </c>
      <c r="I139" s="6" t="s">
        <v>151</v>
      </c>
      <c r="J139" s="6" t="s">
        <v>180</v>
      </c>
      <c r="K139" s="6" t="s">
        <v>154</v>
      </c>
      <c r="L139" s="8" t="n">
        <v>1.6</v>
      </c>
      <c r="M139" s="6" t="s">
        <v>155</v>
      </c>
      <c r="N139" s="8" t="n">
        <v>32</v>
      </c>
      <c r="O139" s="6"/>
      <c r="P139" s="6"/>
      <c r="Q139" s="8" t="n">
        <v>2.6</v>
      </c>
      <c r="R139" s="8" t="n">
        <v>1</v>
      </c>
      <c r="S139" s="8" t="n">
        <v>16</v>
      </c>
      <c r="T139" s="8" t="n">
        <v>11528</v>
      </c>
      <c r="U139" s="8" t="n">
        <v>3</v>
      </c>
      <c r="V139" s="8" t="n">
        <v>13</v>
      </c>
      <c r="W139" s="8" t="n">
        <v>20</v>
      </c>
      <c r="X139" s="8" t="n">
        <v>11508</v>
      </c>
      <c r="Y139" s="8" t="n">
        <v>0.303</v>
      </c>
      <c r="Z139" s="8" t="n">
        <v>11544</v>
      </c>
      <c r="AA139" s="6"/>
      <c r="AB139" s="6"/>
      <c r="AC139" s="6"/>
      <c r="AD139" s="6"/>
      <c r="AE139" s="6"/>
      <c r="AF139" s="6"/>
      <c r="AG139" s="6"/>
      <c r="AH139" s="8" t="n">
        <v>0.7</v>
      </c>
      <c r="AI139" s="6"/>
      <c r="AJ139" s="6"/>
      <c r="AK139" s="8" t="n">
        <v>1.14</v>
      </c>
      <c r="AL139" s="8" t="n">
        <v>0.25</v>
      </c>
      <c r="AM139" s="8" t="n">
        <v>41</v>
      </c>
      <c r="AN139" s="6"/>
      <c r="AO139" s="6"/>
      <c r="AP139" s="8" t="n">
        <v>57</v>
      </c>
      <c r="AQ139" s="8" t="n">
        <v>25</v>
      </c>
      <c r="AR139" s="8" t="n">
        <v>1</v>
      </c>
      <c r="AS139" s="8" t="n">
        <v>1</v>
      </c>
      <c r="AT139" s="8" t="n">
        <v>2115</v>
      </c>
      <c r="AU139" s="8" t="n">
        <v>6489.5</v>
      </c>
      <c r="AV139" s="8" t="n">
        <v>1377.2</v>
      </c>
      <c r="AW139" s="8" t="n">
        <v>1384.2</v>
      </c>
      <c r="AX139" s="21" t="s">
        <v>156</v>
      </c>
      <c r="AY139" s="6"/>
      <c r="AZ139" s="6"/>
      <c r="BA139" s="6"/>
      <c r="BB139" s="8" t="n">
        <v>2.07</v>
      </c>
      <c r="BC139" s="8" t="n">
        <v>1.26</v>
      </c>
      <c r="BD139" s="6"/>
      <c r="BE139" s="6"/>
      <c r="BF139" s="6"/>
      <c r="BG139" s="6"/>
      <c r="BH139" s="6"/>
      <c r="BI139" s="6"/>
      <c r="BJ139" s="8" t="n">
        <v>0.92</v>
      </c>
      <c r="BK139" s="8" t="n">
        <v>0.47</v>
      </c>
      <c r="BL139" s="6"/>
      <c r="BM139" s="6"/>
      <c r="BN139" s="8" t="n">
        <v>49</v>
      </c>
      <c r="BO139" s="8" t="n">
        <v>33</v>
      </c>
    </row>
    <row r="140" customFormat="false" ht="65.25" hidden="false" customHeight="false" outlineLevel="0" collapsed="false">
      <c r="A140" s="6" t="n">
        <v>901</v>
      </c>
      <c r="B140" s="6" t="s">
        <v>337</v>
      </c>
      <c r="C140" s="6" t="s">
        <v>340</v>
      </c>
      <c r="D140" s="6" t="n">
        <v>2</v>
      </c>
      <c r="E140" s="8" t="n">
        <v>2.86</v>
      </c>
      <c r="F140" s="6" t="s">
        <v>430</v>
      </c>
      <c r="G140" s="6" t="s">
        <v>460</v>
      </c>
      <c r="H140" s="6" t="s">
        <v>150</v>
      </c>
      <c r="I140" s="6" t="s">
        <v>151</v>
      </c>
      <c r="J140" s="6" t="s">
        <v>180</v>
      </c>
      <c r="K140" s="6" t="s">
        <v>154</v>
      </c>
      <c r="L140" s="8" t="n">
        <v>1.3</v>
      </c>
      <c r="M140" s="6" t="s">
        <v>155</v>
      </c>
      <c r="N140" s="8" t="n">
        <v>26</v>
      </c>
      <c r="O140" s="6"/>
      <c r="P140" s="6"/>
      <c r="Q140" s="8" t="n">
        <v>2.1</v>
      </c>
      <c r="R140" s="8" t="n">
        <v>0.8</v>
      </c>
      <c r="S140" s="8" t="n">
        <v>16</v>
      </c>
      <c r="T140" s="8" t="n">
        <v>14022</v>
      </c>
      <c r="U140" s="8" t="n">
        <v>0</v>
      </c>
      <c r="V140" s="8" t="n">
        <v>16</v>
      </c>
      <c r="W140" s="8" t="n">
        <v>24</v>
      </c>
      <c r="X140" s="8" t="n">
        <v>13998</v>
      </c>
      <c r="Y140" s="8" t="n">
        <v>0</v>
      </c>
      <c r="Z140" s="8" t="n">
        <v>14038</v>
      </c>
      <c r="AA140" s="6"/>
      <c r="AB140" s="6"/>
      <c r="AC140" s="6"/>
      <c r="AD140" s="6"/>
      <c r="AE140" s="6"/>
      <c r="AF140" s="6"/>
      <c r="AG140" s="6"/>
      <c r="AH140" s="8" t="n">
        <v>0.67</v>
      </c>
      <c r="AI140" s="6"/>
      <c r="AJ140" s="6"/>
      <c r="AK140" s="8" t="n">
        <v>1.09</v>
      </c>
      <c r="AL140" s="8" t="n">
        <v>0.24</v>
      </c>
      <c r="AM140" s="8" t="n">
        <v>40</v>
      </c>
      <c r="AN140" s="6"/>
      <c r="AO140" s="6"/>
      <c r="AP140" s="8" t="n">
        <v>55</v>
      </c>
      <c r="AQ140" s="8" t="n">
        <v>25</v>
      </c>
      <c r="AR140" s="8" t="n">
        <v>1</v>
      </c>
      <c r="AS140" s="8" t="n">
        <v>1</v>
      </c>
      <c r="AT140" s="8" t="n">
        <v>2179</v>
      </c>
      <c r="AU140" s="8" t="n">
        <v>7214.2</v>
      </c>
      <c r="AV140" s="8" t="n">
        <v>1380.1</v>
      </c>
      <c r="AW140" s="8" t="n">
        <v>1386.7</v>
      </c>
      <c r="AX140" s="21" t="s">
        <v>156</v>
      </c>
      <c r="AY140" s="6"/>
      <c r="AZ140" s="6"/>
      <c r="BA140" s="6"/>
      <c r="BB140" s="8" t="n">
        <v>1.71</v>
      </c>
      <c r="BC140" s="8" t="n">
        <v>1.03</v>
      </c>
      <c r="BD140" s="6"/>
      <c r="BE140" s="6"/>
      <c r="BF140" s="6"/>
      <c r="BG140" s="6"/>
      <c r="BH140" s="6"/>
      <c r="BI140" s="6"/>
      <c r="BJ140" s="8" t="n">
        <v>0.88</v>
      </c>
      <c r="BK140" s="8" t="n">
        <v>0.45</v>
      </c>
      <c r="BL140" s="6"/>
      <c r="BM140" s="6"/>
      <c r="BN140" s="8" t="n">
        <v>48</v>
      </c>
      <c r="BO140" s="8" t="n">
        <v>32</v>
      </c>
    </row>
    <row r="141" customFormat="false" ht="65.25" hidden="false" customHeight="false" outlineLevel="0" collapsed="false">
      <c r="A141" s="6" t="s">
        <v>391</v>
      </c>
      <c r="B141" s="6" t="s">
        <v>292</v>
      </c>
      <c r="C141" s="6" t="s">
        <v>296</v>
      </c>
      <c r="D141" s="6" t="n">
        <v>2</v>
      </c>
      <c r="E141" s="8" t="n">
        <v>3.08</v>
      </c>
      <c r="F141" s="6" t="s">
        <v>429</v>
      </c>
      <c r="G141" s="6" t="s">
        <v>395</v>
      </c>
      <c r="H141" s="6" t="s">
        <v>150</v>
      </c>
      <c r="I141" s="6" t="s">
        <v>151</v>
      </c>
      <c r="J141" s="6" t="s">
        <v>153</v>
      </c>
      <c r="K141" s="6" t="s">
        <v>154</v>
      </c>
      <c r="L141" s="8" t="n">
        <v>1.4</v>
      </c>
      <c r="M141" s="6" t="s">
        <v>155</v>
      </c>
      <c r="N141" s="8" t="n">
        <v>28</v>
      </c>
      <c r="O141" s="6"/>
      <c r="P141" s="6"/>
      <c r="Q141" s="8" t="n">
        <v>2.2</v>
      </c>
      <c r="R141" s="8" t="n">
        <v>0.9</v>
      </c>
      <c r="S141" s="8" t="n">
        <v>17</v>
      </c>
      <c r="T141" s="8" t="n">
        <v>13852</v>
      </c>
      <c r="U141" s="8" t="n">
        <v>5</v>
      </c>
      <c r="V141" s="8" t="n">
        <v>12</v>
      </c>
      <c r="W141" s="8" t="n">
        <v>12</v>
      </c>
      <c r="X141" s="8" t="n">
        <v>13840</v>
      </c>
      <c r="Y141" s="8" t="n">
        <v>0.423</v>
      </c>
      <c r="Z141" s="8" t="n">
        <v>13869</v>
      </c>
      <c r="AA141" s="6"/>
      <c r="AB141" s="6"/>
      <c r="AC141" s="6"/>
      <c r="AD141" s="6"/>
      <c r="AE141" s="6"/>
      <c r="AF141" s="6"/>
      <c r="AG141" s="6"/>
      <c r="AH141" s="8" t="n">
        <v>1</v>
      </c>
      <c r="AI141" s="6"/>
      <c r="AJ141" s="6"/>
      <c r="AK141" s="8" t="n">
        <v>1.7</v>
      </c>
      <c r="AL141" s="8" t="n">
        <v>0.3</v>
      </c>
      <c r="AM141" s="8" t="n">
        <v>50</v>
      </c>
      <c r="AN141" s="6"/>
      <c r="AO141" s="6"/>
      <c r="AP141" s="8" t="n">
        <v>67</v>
      </c>
      <c r="AQ141" s="8" t="n">
        <v>33</v>
      </c>
      <c r="AR141" s="8" t="n">
        <v>1</v>
      </c>
      <c r="AS141" s="8" t="n">
        <v>1</v>
      </c>
      <c r="AT141" s="8" t="n">
        <v>1375</v>
      </c>
      <c r="AU141" s="8" t="n">
        <v>5063.5</v>
      </c>
      <c r="AV141" s="8" t="n">
        <v>931.14</v>
      </c>
      <c r="AW141" s="8" t="n">
        <v>936.21</v>
      </c>
      <c r="AX141" s="21" t="s">
        <v>156</v>
      </c>
      <c r="AY141" s="6"/>
      <c r="AZ141" s="6"/>
      <c r="BA141" s="6"/>
      <c r="BB141" s="8" t="n">
        <v>1.82</v>
      </c>
      <c r="BC141" s="8" t="n">
        <v>1.12</v>
      </c>
      <c r="BD141" s="6"/>
      <c r="BE141" s="6"/>
      <c r="BF141" s="6"/>
      <c r="BG141" s="6"/>
      <c r="BH141" s="6"/>
      <c r="BI141" s="6"/>
      <c r="BJ141" s="8" t="n">
        <v>1.34</v>
      </c>
      <c r="BK141" s="8" t="n">
        <v>0.66</v>
      </c>
      <c r="BL141" s="6"/>
      <c r="BM141" s="6"/>
      <c r="BN141" s="8" t="n">
        <v>59</v>
      </c>
      <c r="BO141" s="8" t="n">
        <v>41</v>
      </c>
    </row>
    <row r="142" customFormat="false" ht="65.25" hidden="false" customHeight="false" outlineLevel="0" collapsed="false">
      <c r="A142" s="6" t="s">
        <v>391</v>
      </c>
      <c r="B142" s="6" t="s">
        <v>292</v>
      </c>
      <c r="C142" s="6" t="s">
        <v>296</v>
      </c>
      <c r="D142" s="6" t="n">
        <v>2</v>
      </c>
      <c r="E142" s="8" t="n">
        <v>3.08</v>
      </c>
      <c r="F142" s="6" t="s">
        <v>430</v>
      </c>
      <c r="G142" s="6" t="s">
        <v>395</v>
      </c>
      <c r="H142" s="6" t="s">
        <v>150</v>
      </c>
      <c r="I142" s="6" t="s">
        <v>151</v>
      </c>
      <c r="J142" s="6" t="s">
        <v>180</v>
      </c>
      <c r="K142" s="6" t="s">
        <v>154</v>
      </c>
      <c r="L142" s="8" t="n">
        <v>1.4</v>
      </c>
      <c r="M142" s="6" t="s">
        <v>155</v>
      </c>
      <c r="N142" s="8" t="n">
        <v>28</v>
      </c>
      <c r="O142" s="6"/>
      <c r="P142" s="6"/>
      <c r="Q142" s="8" t="n">
        <v>2.2</v>
      </c>
      <c r="R142" s="8" t="n">
        <v>0.9</v>
      </c>
      <c r="S142" s="8" t="n">
        <v>17</v>
      </c>
      <c r="T142" s="8" t="n">
        <v>13852</v>
      </c>
      <c r="U142" s="8" t="n">
        <v>5</v>
      </c>
      <c r="V142" s="8" t="n">
        <v>12</v>
      </c>
      <c r="W142" s="8" t="n">
        <v>12</v>
      </c>
      <c r="X142" s="8" t="n">
        <v>13840</v>
      </c>
      <c r="Y142" s="8" t="n">
        <v>0.423</v>
      </c>
      <c r="Z142" s="8" t="n">
        <v>13869</v>
      </c>
      <c r="AA142" s="6"/>
      <c r="AB142" s="6"/>
      <c r="AC142" s="6"/>
      <c r="AD142" s="6"/>
      <c r="AE142" s="6"/>
      <c r="AF142" s="6"/>
      <c r="AG142" s="6"/>
      <c r="AH142" s="8" t="n">
        <v>1</v>
      </c>
      <c r="AI142" s="6"/>
      <c r="AJ142" s="6"/>
      <c r="AK142" s="8" t="n">
        <v>1.7</v>
      </c>
      <c r="AL142" s="8" t="n">
        <v>0.3</v>
      </c>
      <c r="AM142" s="8" t="n">
        <v>50</v>
      </c>
      <c r="AN142" s="6"/>
      <c r="AO142" s="6"/>
      <c r="AP142" s="8" t="n">
        <v>67</v>
      </c>
      <c r="AQ142" s="8" t="n">
        <v>33</v>
      </c>
      <c r="AR142" s="8" t="n">
        <v>1</v>
      </c>
      <c r="AS142" s="8" t="n">
        <v>1</v>
      </c>
      <c r="AT142" s="8" t="n">
        <v>1833</v>
      </c>
      <c r="AU142" s="8" t="n">
        <v>4530.7</v>
      </c>
      <c r="AV142" s="8" t="n">
        <v>1184.7</v>
      </c>
      <c r="AW142" s="8" t="n">
        <v>1188.8</v>
      </c>
      <c r="AX142" s="21" t="s">
        <v>156</v>
      </c>
      <c r="AY142" s="6"/>
      <c r="AZ142" s="6"/>
      <c r="BA142" s="6"/>
      <c r="BB142" s="8" t="n">
        <v>1.82</v>
      </c>
      <c r="BC142" s="8" t="n">
        <v>1.12</v>
      </c>
      <c r="BD142" s="6"/>
      <c r="BE142" s="6"/>
      <c r="BF142" s="6"/>
      <c r="BG142" s="6"/>
      <c r="BH142" s="6"/>
      <c r="BI142" s="6"/>
      <c r="BJ142" s="8" t="n">
        <v>1.34</v>
      </c>
      <c r="BK142" s="8" t="n">
        <v>0.66</v>
      </c>
      <c r="BL142" s="6"/>
      <c r="BM142" s="6"/>
      <c r="BN142" s="8" t="n">
        <v>59</v>
      </c>
      <c r="BO142" s="8" t="n">
        <v>41</v>
      </c>
    </row>
    <row r="143" customFormat="false" ht="65.25" hidden="false" customHeight="false" outlineLevel="0" collapsed="false">
      <c r="A143" s="6" t="n">
        <v>831</v>
      </c>
      <c r="B143" s="6" t="s">
        <v>279</v>
      </c>
      <c r="C143" s="6" t="s">
        <v>280</v>
      </c>
      <c r="D143" s="6" t="n">
        <v>1</v>
      </c>
      <c r="E143" s="8" t="n">
        <v>3.08</v>
      </c>
      <c r="F143" s="6" t="s">
        <v>430</v>
      </c>
      <c r="G143" s="6" t="s">
        <v>380</v>
      </c>
      <c r="H143" s="6" t="s">
        <v>150</v>
      </c>
      <c r="I143" s="6" t="s">
        <v>151</v>
      </c>
      <c r="J143" s="6" t="s">
        <v>180</v>
      </c>
      <c r="K143" s="6" t="s">
        <v>154</v>
      </c>
      <c r="L143" s="8" t="n">
        <v>1.4</v>
      </c>
      <c r="M143" s="6" t="s">
        <v>155</v>
      </c>
      <c r="N143" s="8" t="n">
        <v>28</v>
      </c>
      <c r="O143" s="6"/>
      <c r="P143" s="6"/>
      <c r="Q143" s="8" t="n">
        <v>2.1</v>
      </c>
      <c r="R143" s="8" t="n">
        <v>0.8</v>
      </c>
      <c r="S143" s="8" t="n">
        <v>18</v>
      </c>
      <c r="T143" s="8" t="n">
        <v>15399</v>
      </c>
      <c r="U143" s="8" t="n">
        <v>3</v>
      </c>
      <c r="V143" s="8" t="n">
        <v>15</v>
      </c>
      <c r="W143" s="8" t="n">
        <v>26</v>
      </c>
      <c r="X143" s="8" t="n">
        <v>15373</v>
      </c>
      <c r="Y143" s="8" t="n">
        <v>0.227</v>
      </c>
      <c r="Z143" s="8" t="n">
        <v>15417</v>
      </c>
      <c r="AA143" s="6"/>
      <c r="AB143" s="6"/>
      <c r="AC143" s="6"/>
      <c r="AD143" s="6"/>
      <c r="AE143" s="6"/>
      <c r="AF143" s="6"/>
      <c r="AG143" s="6"/>
      <c r="AH143" s="8" t="n">
        <v>0.62</v>
      </c>
      <c r="AI143" s="6"/>
      <c r="AJ143" s="6"/>
      <c r="AK143" s="8" t="n">
        <v>0.99</v>
      </c>
      <c r="AL143" s="8" t="n">
        <v>0.25</v>
      </c>
      <c r="AM143" s="8" t="n">
        <v>38</v>
      </c>
      <c r="AN143" s="6"/>
      <c r="AO143" s="6"/>
      <c r="AP143" s="8" t="n">
        <v>52</v>
      </c>
      <c r="AQ143" s="8" t="n">
        <v>24</v>
      </c>
      <c r="AR143" s="8" t="n">
        <v>1</v>
      </c>
      <c r="AS143" s="8" t="n">
        <v>1</v>
      </c>
      <c r="AT143" s="8" t="n">
        <v>2684</v>
      </c>
      <c r="AU143" s="8" t="n">
        <v>7434.6</v>
      </c>
      <c r="AV143" s="8" t="n">
        <v>1468.9</v>
      </c>
      <c r="AW143" s="8" t="n">
        <v>1475.8</v>
      </c>
      <c r="AX143" s="21" t="s">
        <v>156</v>
      </c>
      <c r="AY143" s="6"/>
      <c r="AZ143" s="6"/>
      <c r="BA143" s="6"/>
      <c r="BB143" s="8" t="n">
        <v>1.72</v>
      </c>
      <c r="BC143" s="8" t="n">
        <v>1.08</v>
      </c>
      <c r="BD143" s="6"/>
      <c r="BE143" s="6"/>
      <c r="BF143" s="6"/>
      <c r="BG143" s="6"/>
      <c r="BH143" s="6"/>
      <c r="BI143" s="6"/>
      <c r="BJ143" s="8" t="n">
        <v>0.81</v>
      </c>
      <c r="BK143" s="8" t="n">
        <v>0.43</v>
      </c>
      <c r="BL143" s="6"/>
      <c r="BM143" s="6"/>
      <c r="BN143" s="8" t="n">
        <v>45</v>
      </c>
      <c r="BO143" s="8" t="n">
        <v>31</v>
      </c>
    </row>
    <row r="144" customFormat="false" ht="65.25" hidden="false" customHeight="false" outlineLevel="0" collapsed="false">
      <c r="A144" s="6" t="s">
        <v>457</v>
      </c>
      <c r="B144" s="6" t="s">
        <v>458</v>
      </c>
      <c r="C144" s="6" t="s">
        <v>461</v>
      </c>
      <c r="D144" s="6" t="n">
        <v>3</v>
      </c>
      <c r="E144" s="8" t="n">
        <v>4.4</v>
      </c>
      <c r="F144" s="6" t="s">
        <v>429</v>
      </c>
      <c r="G144" s="6" t="s">
        <v>335</v>
      </c>
      <c r="H144" s="6" t="s">
        <v>150</v>
      </c>
      <c r="I144" s="6" t="s">
        <v>151</v>
      </c>
      <c r="J144" s="6" t="s">
        <v>153</v>
      </c>
      <c r="K144" s="6" t="s">
        <v>154</v>
      </c>
      <c r="L144" s="8" t="n">
        <v>2</v>
      </c>
      <c r="M144" s="6" t="s">
        <v>155</v>
      </c>
      <c r="N144" s="8" t="n">
        <v>40</v>
      </c>
      <c r="O144" s="6"/>
      <c r="P144" s="6"/>
      <c r="Q144" s="8" t="n">
        <v>3</v>
      </c>
      <c r="R144" s="8" t="n">
        <v>1.3</v>
      </c>
      <c r="S144" s="8" t="n">
        <v>21</v>
      </c>
      <c r="T144" s="8" t="n">
        <v>12136</v>
      </c>
      <c r="U144" s="8" t="n">
        <v>8</v>
      </c>
      <c r="V144" s="8" t="n">
        <v>20</v>
      </c>
      <c r="W144" s="8" t="n">
        <v>13</v>
      </c>
      <c r="X144" s="8" t="n">
        <v>12116</v>
      </c>
      <c r="Y144" s="8" t="n">
        <v>0.772</v>
      </c>
      <c r="Z144" s="8" t="n">
        <v>12157</v>
      </c>
      <c r="AA144" s="6"/>
      <c r="AB144" s="6"/>
      <c r="AC144" s="6"/>
      <c r="AD144" s="6"/>
      <c r="AE144" s="6"/>
      <c r="AF144" s="6"/>
      <c r="AG144" s="6"/>
      <c r="AH144" s="8" t="n">
        <v>1.3</v>
      </c>
      <c r="AI144" s="6"/>
      <c r="AJ144" s="6"/>
      <c r="AK144" s="8" t="n">
        <v>2.1</v>
      </c>
      <c r="AL144" s="8" t="n">
        <v>0.6</v>
      </c>
      <c r="AM144" s="8" t="n">
        <v>57</v>
      </c>
      <c r="AN144" s="6"/>
      <c r="AO144" s="6"/>
      <c r="AP144" s="8" t="n">
        <v>71</v>
      </c>
      <c r="AQ144" s="8" t="n">
        <v>43</v>
      </c>
      <c r="AR144" s="8" t="n">
        <v>1</v>
      </c>
      <c r="AS144" s="8" t="n">
        <v>1</v>
      </c>
      <c r="AT144" s="8" t="n">
        <v>1410</v>
      </c>
      <c r="AU144" s="8" t="n">
        <v>6159.2</v>
      </c>
      <c r="AV144" s="8" t="n">
        <v>941.72</v>
      </c>
      <c r="AW144" s="8" t="n">
        <v>950.73</v>
      </c>
      <c r="AX144" s="21" t="s">
        <v>156</v>
      </c>
      <c r="AY144" s="6"/>
      <c r="AZ144" s="6"/>
      <c r="BA144" s="6"/>
      <c r="BB144" s="8" t="n">
        <v>2.51</v>
      </c>
      <c r="BC144" s="8" t="n">
        <v>1.62</v>
      </c>
      <c r="BD144" s="6"/>
      <c r="BE144" s="6"/>
      <c r="BF144" s="6"/>
      <c r="BG144" s="6"/>
      <c r="BH144" s="6"/>
      <c r="BI144" s="6"/>
      <c r="BJ144" s="8" t="n">
        <v>1.72</v>
      </c>
      <c r="BK144" s="8" t="n">
        <v>0.95</v>
      </c>
      <c r="BL144" s="6"/>
      <c r="BM144" s="6"/>
      <c r="BN144" s="8" t="n">
        <v>64</v>
      </c>
      <c r="BO144" s="8" t="n">
        <v>50</v>
      </c>
    </row>
    <row r="145" customFormat="false" ht="65.25" hidden="false" customHeight="false" outlineLevel="0" collapsed="false">
      <c r="A145" s="6" t="s">
        <v>431</v>
      </c>
      <c r="B145" s="6" t="s">
        <v>455</v>
      </c>
      <c r="C145" s="6" t="s">
        <v>456</v>
      </c>
      <c r="D145" s="6" t="n">
        <v>2</v>
      </c>
      <c r="E145" s="8" t="n">
        <v>5.28</v>
      </c>
      <c r="F145" s="6" t="s">
        <v>429</v>
      </c>
      <c r="G145" s="6" t="s">
        <v>345</v>
      </c>
      <c r="H145" s="6" t="s">
        <v>150</v>
      </c>
      <c r="I145" s="6" t="s">
        <v>151</v>
      </c>
      <c r="J145" s="6" t="s">
        <v>153</v>
      </c>
      <c r="K145" s="6" t="s">
        <v>154</v>
      </c>
      <c r="L145" s="8" t="n">
        <v>2.4</v>
      </c>
      <c r="M145" s="6" t="s">
        <v>155</v>
      </c>
      <c r="N145" s="8" t="n">
        <v>48</v>
      </c>
      <c r="O145" s="6"/>
      <c r="P145" s="6"/>
      <c r="Q145" s="8" t="n">
        <v>3.6</v>
      </c>
      <c r="R145" s="8" t="n">
        <v>1.6</v>
      </c>
      <c r="S145" s="8" t="n">
        <v>23</v>
      </c>
      <c r="T145" s="8" t="n">
        <v>11047</v>
      </c>
      <c r="U145" s="8" t="n">
        <v>0</v>
      </c>
      <c r="V145" s="8" t="n">
        <v>15</v>
      </c>
      <c r="W145" s="8" t="n">
        <v>23</v>
      </c>
      <c r="X145" s="8" t="n">
        <v>11032</v>
      </c>
      <c r="Y145" s="8" t="n">
        <v>0</v>
      </c>
      <c r="Z145" s="8" t="n">
        <v>11070</v>
      </c>
      <c r="AA145" s="6"/>
      <c r="AB145" s="6"/>
      <c r="AC145" s="6"/>
      <c r="AD145" s="6"/>
      <c r="AE145" s="6"/>
      <c r="AF145" s="6"/>
      <c r="AG145" s="6"/>
      <c r="AH145" s="8" t="n">
        <v>0.65</v>
      </c>
      <c r="AI145" s="6"/>
      <c r="AJ145" s="6"/>
      <c r="AK145" s="8" t="n">
        <v>1.08</v>
      </c>
      <c r="AL145" s="8" t="n">
        <v>0.22</v>
      </c>
      <c r="AM145" s="8" t="n">
        <v>39</v>
      </c>
      <c r="AN145" s="6"/>
      <c r="AO145" s="6"/>
      <c r="AP145" s="8" t="n">
        <v>55</v>
      </c>
      <c r="AQ145" s="8" t="n">
        <v>24</v>
      </c>
      <c r="AR145" s="8" t="n">
        <v>1</v>
      </c>
      <c r="AS145" s="8" t="n">
        <v>1</v>
      </c>
      <c r="AT145" s="8" t="n">
        <v>1540</v>
      </c>
      <c r="AU145" s="8" t="n">
        <v>6400.2</v>
      </c>
      <c r="AV145" s="8" t="n">
        <v>1007.9</v>
      </c>
      <c r="AW145" s="8" t="n">
        <v>1019.2</v>
      </c>
      <c r="AX145" s="21" t="s">
        <v>156</v>
      </c>
      <c r="AY145" s="6"/>
      <c r="AZ145" s="6"/>
      <c r="BA145" s="6"/>
      <c r="BB145" s="8" t="n">
        <v>3</v>
      </c>
      <c r="BC145" s="8" t="n">
        <v>2</v>
      </c>
      <c r="BD145" s="6"/>
      <c r="BE145" s="6"/>
      <c r="BF145" s="6"/>
      <c r="BG145" s="6"/>
      <c r="BH145" s="6"/>
      <c r="BI145" s="6"/>
      <c r="BJ145" s="8" t="n">
        <v>0.87</v>
      </c>
      <c r="BK145" s="8" t="n">
        <v>0.44</v>
      </c>
      <c r="BL145" s="6"/>
      <c r="BM145" s="6"/>
      <c r="BN145" s="8" t="n">
        <v>47</v>
      </c>
      <c r="BO145" s="8" t="n">
        <v>32</v>
      </c>
    </row>
    <row r="146" customFormat="false" ht="65.25" hidden="false" customHeight="false" outlineLevel="0" collapsed="false">
      <c r="A146" s="6" t="s">
        <v>457</v>
      </c>
      <c r="B146" s="6" t="s">
        <v>458</v>
      </c>
      <c r="C146" s="6" t="s">
        <v>459</v>
      </c>
      <c r="D146" s="6" t="n">
        <v>2</v>
      </c>
      <c r="E146" s="8" t="n">
        <v>5.06</v>
      </c>
      <c r="F146" s="6" t="s">
        <v>429</v>
      </c>
      <c r="G146" s="6" t="s">
        <v>318</v>
      </c>
      <c r="H146" s="6" t="s">
        <v>150</v>
      </c>
      <c r="I146" s="6" t="s">
        <v>151</v>
      </c>
      <c r="J146" s="6" t="s">
        <v>153</v>
      </c>
      <c r="K146" s="6" t="s">
        <v>154</v>
      </c>
      <c r="L146" s="8" t="n">
        <v>2.3</v>
      </c>
      <c r="M146" s="6" t="s">
        <v>155</v>
      </c>
      <c r="N146" s="8" t="n">
        <v>46</v>
      </c>
      <c r="O146" s="6"/>
      <c r="P146" s="6"/>
      <c r="Q146" s="8" t="n">
        <v>3.4</v>
      </c>
      <c r="R146" s="8" t="n">
        <v>1.5</v>
      </c>
      <c r="S146" s="8" t="n">
        <v>23</v>
      </c>
      <c r="T146" s="8" t="n">
        <v>11521</v>
      </c>
      <c r="U146" s="8" t="n">
        <v>3</v>
      </c>
      <c r="V146" s="8" t="n">
        <v>13</v>
      </c>
      <c r="W146" s="8" t="n">
        <v>20</v>
      </c>
      <c r="X146" s="8" t="n">
        <v>11508</v>
      </c>
      <c r="Y146" s="8" t="n">
        <v>0.303</v>
      </c>
      <c r="Z146" s="8" t="n">
        <v>11544</v>
      </c>
      <c r="AA146" s="6"/>
      <c r="AB146" s="6"/>
      <c r="AC146" s="6"/>
      <c r="AD146" s="6"/>
      <c r="AE146" s="6"/>
      <c r="AF146" s="6"/>
      <c r="AG146" s="6"/>
      <c r="AH146" s="8" t="n">
        <v>0.7</v>
      </c>
      <c r="AI146" s="6"/>
      <c r="AJ146" s="6"/>
      <c r="AK146" s="8" t="n">
        <v>1.14</v>
      </c>
      <c r="AL146" s="8" t="n">
        <v>0.25</v>
      </c>
      <c r="AM146" s="8" t="n">
        <v>41</v>
      </c>
      <c r="AN146" s="6"/>
      <c r="AO146" s="6"/>
      <c r="AP146" s="8" t="n">
        <v>57</v>
      </c>
      <c r="AQ146" s="8" t="n">
        <v>25</v>
      </c>
      <c r="AR146" s="8" t="n">
        <v>1</v>
      </c>
      <c r="AS146" s="8" t="n">
        <v>1</v>
      </c>
      <c r="AT146" s="8" t="n">
        <v>1440</v>
      </c>
      <c r="AU146" s="8" t="n">
        <v>6282.6</v>
      </c>
      <c r="AV146" s="8" t="n">
        <v>1026.7</v>
      </c>
      <c r="AW146" s="8" t="n">
        <v>1037.1</v>
      </c>
      <c r="AX146" s="21" t="s">
        <v>156</v>
      </c>
      <c r="AY146" s="6"/>
      <c r="AZ146" s="6"/>
      <c r="BA146" s="6"/>
      <c r="BB146" s="8" t="n">
        <v>2.87</v>
      </c>
      <c r="BC146" s="8" t="n">
        <v>1.89</v>
      </c>
      <c r="BD146" s="6"/>
      <c r="BE146" s="6"/>
      <c r="BF146" s="6"/>
      <c r="BG146" s="6"/>
      <c r="BH146" s="6"/>
      <c r="BI146" s="6"/>
      <c r="BJ146" s="8" t="n">
        <v>0.92</v>
      </c>
      <c r="BK146" s="8" t="n">
        <v>0.47</v>
      </c>
      <c r="BL146" s="6"/>
      <c r="BM146" s="6"/>
      <c r="BN146" s="8" t="n">
        <v>49</v>
      </c>
      <c r="BO146" s="8" t="n">
        <v>33</v>
      </c>
    </row>
    <row r="147" customFormat="false" ht="65.25" hidden="false" customHeight="false" outlineLevel="0" collapsed="false">
      <c r="A147" s="6" t="n">
        <v>831</v>
      </c>
      <c r="B147" s="6" t="s">
        <v>279</v>
      </c>
      <c r="C147" s="6" t="s">
        <v>285</v>
      </c>
      <c r="D147" s="6" t="n">
        <v>2</v>
      </c>
      <c r="E147" s="8" t="n">
        <v>5.06</v>
      </c>
      <c r="F147" s="6" t="s">
        <v>430</v>
      </c>
      <c r="G147" s="6" t="s">
        <v>387</v>
      </c>
      <c r="H147" s="6" t="s">
        <v>150</v>
      </c>
      <c r="I147" s="6" t="s">
        <v>151</v>
      </c>
      <c r="J147" s="6" t="s">
        <v>180</v>
      </c>
      <c r="K147" s="6" t="s">
        <v>154</v>
      </c>
      <c r="L147" s="8" t="n">
        <v>2.3</v>
      </c>
      <c r="M147" s="6" t="s">
        <v>155</v>
      </c>
      <c r="N147" s="8" t="n">
        <v>46</v>
      </c>
      <c r="O147" s="6"/>
      <c r="P147" s="6"/>
      <c r="Q147" s="8" t="n">
        <v>3.4</v>
      </c>
      <c r="R147" s="8" t="n">
        <v>1.5</v>
      </c>
      <c r="S147" s="8" t="n">
        <v>23</v>
      </c>
      <c r="T147" s="8" t="n">
        <v>11829</v>
      </c>
      <c r="U147" s="8" t="n">
        <v>5</v>
      </c>
      <c r="V147" s="8" t="n">
        <v>18</v>
      </c>
      <c r="W147" s="8" t="n">
        <v>28</v>
      </c>
      <c r="X147" s="8" t="n">
        <v>11801</v>
      </c>
      <c r="Y147" s="8" t="n">
        <v>0.492</v>
      </c>
      <c r="Z147" s="8" t="n">
        <v>11852</v>
      </c>
      <c r="AA147" s="6"/>
      <c r="AB147" s="6"/>
      <c r="AC147" s="6"/>
      <c r="AD147" s="6"/>
      <c r="AE147" s="6"/>
      <c r="AF147" s="6"/>
      <c r="AG147" s="6"/>
      <c r="AH147" s="8" t="n">
        <v>0.7</v>
      </c>
      <c r="AI147" s="6"/>
      <c r="AJ147" s="6"/>
      <c r="AK147" s="8" t="n">
        <v>1.07</v>
      </c>
      <c r="AL147" s="8" t="n">
        <v>0.32</v>
      </c>
      <c r="AM147" s="8" t="n">
        <v>41</v>
      </c>
      <c r="AN147" s="6"/>
      <c r="AO147" s="6"/>
      <c r="AP147" s="8" t="n">
        <v>54</v>
      </c>
      <c r="AQ147" s="8" t="n">
        <v>28</v>
      </c>
      <c r="AR147" s="8" t="n">
        <v>1</v>
      </c>
      <c r="AS147" s="8" t="n">
        <v>1</v>
      </c>
      <c r="AT147" s="8" t="n">
        <v>2090</v>
      </c>
      <c r="AU147" s="8" t="n">
        <v>7184.2</v>
      </c>
      <c r="AV147" s="8" t="n">
        <v>1407.7</v>
      </c>
      <c r="AW147" s="8" t="n">
        <v>1418.9</v>
      </c>
      <c r="AX147" s="21" t="s">
        <v>156</v>
      </c>
      <c r="AY147" s="6"/>
      <c r="AZ147" s="6"/>
      <c r="BA147" s="6"/>
      <c r="BB147" s="8" t="n">
        <v>2.8</v>
      </c>
      <c r="BC147" s="8" t="n">
        <v>1.84</v>
      </c>
      <c r="BD147" s="6"/>
      <c r="BE147" s="6"/>
      <c r="BF147" s="6"/>
      <c r="BG147" s="6"/>
      <c r="BH147" s="6"/>
      <c r="BI147" s="6"/>
      <c r="BJ147" s="8" t="n">
        <v>0.89</v>
      </c>
      <c r="BK147" s="8" t="n">
        <v>0.51</v>
      </c>
      <c r="BL147" s="6"/>
      <c r="BM147" s="6"/>
      <c r="BN147" s="8" t="n">
        <v>48</v>
      </c>
      <c r="BO147" s="8" t="n">
        <v>34</v>
      </c>
    </row>
    <row r="148" customFormat="false" ht="65.25" hidden="false" customHeight="false" outlineLevel="0" collapsed="false">
      <c r="A148" s="6" t="n">
        <v>901</v>
      </c>
      <c r="B148" s="6" t="s">
        <v>327</v>
      </c>
      <c r="C148" s="6" t="s">
        <v>331</v>
      </c>
      <c r="D148" s="6" t="n">
        <v>2</v>
      </c>
      <c r="E148" s="8" t="n">
        <v>4.62</v>
      </c>
      <c r="F148" s="6" t="s">
        <v>430</v>
      </c>
      <c r="G148" s="6" t="s">
        <v>462</v>
      </c>
      <c r="H148" s="6" t="s">
        <v>150</v>
      </c>
      <c r="I148" s="6" t="s">
        <v>151</v>
      </c>
      <c r="J148" s="6" t="s">
        <v>180</v>
      </c>
      <c r="K148" s="6" t="s">
        <v>154</v>
      </c>
      <c r="L148" s="8" t="n">
        <v>2.1</v>
      </c>
      <c r="M148" s="6" t="s">
        <v>155</v>
      </c>
      <c r="N148" s="8" t="n">
        <v>42</v>
      </c>
      <c r="O148" s="6"/>
      <c r="P148" s="6"/>
      <c r="Q148" s="8" t="n">
        <v>3.1</v>
      </c>
      <c r="R148" s="8" t="n">
        <v>1.3</v>
      </c>
      <c r="S148" s="8" t="n">
        <v>23</v>
      </c>
      <c r="T148" s="8" t="n">
        <v>13016</v>
      </c>
      <c r="U148" s="8" t="n">
        <v>1</v>
      </c>
      <c r="V148" s="8" t="n">
        <v>22</v>
      </c>
      <c r="W148" s="8" t="n">
        <v>46</v>
      </c>
      <c r="X148" s="8" t="n">
        <v>12970</v>
      </c>
      <c r="Y148" s="8" t="n">
        <v>0.0832</v>
      </c>
      <c r="Z148" s="8" t="n">
        <v>13039</v>
      </c>
      <c r="AA148" s="6"/>
      <c r="AB148" s="6"/>
      <c r="AC148" s="6"/>
      <c r="AD148" s="6"/>
      <c r="AE148" s="6"/>
      <c r="AF148" s="6"/>
      <c r="AG148" s="6"/>
      <c r="AH148" s="8" t="n">
        <v>0.49</v>
      </c>
      <c r="AI148" s="6"/>
      <c r="AJ148" s="6"/>
      <c r="AK148" s="8" t="n">
        <v>0.73</v>
      </c>
      <c r="AL148" s="8" t="n">
        <v>0.24</v>
      </c>
      <c r="AM148" s="8" t="n">
        <v>33</v>
      </c>
      <c r="AN148" s="6"/>
      <c r="AO148" s="6"/>
      <c r="AP148" s="8" t="n">
        <v>44</v>
      </c>
      <c r="AQ148" s="8" t="n">
        <v>22</v>
      </c>
      <c r="AR148" s="8" t="n">
        <v>1</v>
      </c>
      <c r="AS148" s="8" t="n">
        <v>1</v>
      </c>
      <c r="AT148" s="8" t="n">
        <v>2027</v>
      </c>
      <c r="AU148" s="8" t="n">
        <v>7257.8</v>
      </c>
      <c r="AV148" s="8" t="n">
        <v>1353.9</v>
      </c>
      <c r="AW148" s="8" t="n">
        <v>1364.3</v>
      </c>
      <c r="AX148" s="21" t="s">
        <v>156</v>
      </c>
      <c r="AY148" s="6"/>
      <c r="AZ148" s="6"/>
      <c r="BA148" s="6"/>
      <c r="BB148" s="8" t="n">
        <v>2.54</v>
      </c>
      <c r="BC148" s="8" t="n">
        <v>1.67</v>
      </c>
      <c r="BD148" s="6"/>
      <c r="BE148" s="6"/>
      <c r="BF148" s="6"/>
      <c r="BG148" s="6"/>
      <c r="BH148" s="6"/>
      <c r="BI148" s="6"/>
      <c r="BJ148" s="8" t="n">
        <v>0.61</v>
      </c>
      <c r="BK148" s="8" t="n">
        <v>0.36</v>
      </c>
      <c r="BL148" s="6"/>
      <c r="BM148" s="6"/>
      <c r="BN148" s="8" t="n">
        <v>38</v>
      </c>
      <c r="BO148" s="8" t="n">
        <v>27</v>
      </c>
    </row>
    <row r="149" customFormat="false" ht="65.25" hidden="false" customHeight="false" outlineLevel="0" collapsed="false">
      <c r="A149" s="6" t="s">
        <v>457</v>
      </c>
      <c r="B149" s="6" t="s">
        <v>458</v>
      </c>
      <c r="C149" s="6" t="s">
        <v>463</v>
      </c>
      <c r="D149" s="6" t="n">
        <v>1</v>
      </c>
      <c r="E149" s="8" t="n">
        <v>4.4</v>
      </c>
      <c r="F149" s="6" t="s">
        <v>429</v>
      </c>
      <c r="G149" s="6" t="s">
        <v>307</v>
      </c>
      <c r="H149" s="6" t="s">
        <v>150</v>
      </c>
      <c r="I149" s="6" t="s">
        <v>151</v>
      </c>
      <c r="J149" s="6" t="s">
        <v>153</v>
      </c>
      <c r="K149" s="6" t="s">
        <v>154</v>
      </c>
      <c r="L149" s="8" t="n">
        <v>2</v>
      </c>
      <c r="M149" s="6" t="s">
        <v>155</v>
      </c>
      <c r="N149" s="8" t="n">
        <v>40</v>
      </c>
      <c r="O149" s="6"/>
      <c r="P149" s="6"/>
      <c r="Q149" s="8" t="n">
        <v>3</v>
      </c>
      <c r="R149" s="8" t="n">
        <v>1.3</v>
      </c>
      <c r="S149" s="8" t="n">
        <v>23</v>
      </c>
      <c r="T149" s="8" t="n">
        <v>13405</v>
      </c>
      <c r="U149" s="8" t="n">
        <v>9</v>
      </c>
      <c r="V149" s="8" t="n">
        <v>16</v>
      </c>
      <c r="W149" s="8" t="n">
        <v>14</v>
      </c>
      <c r="X149" s="8" t="n">
        <v>13389</v>
      </c>
      <c r="Y149" s="8" t="n">
        <v>0.787</v>
      </c>
      <c r="Z149" s="8" t="n">
        <v>13428</v>
      </c>
      <c r="AA149" s="6"/>
      <c r="AB149" s="6"/>
      <c r="AC149" s="6"/>
      <c r="AD149" s="6"/>
      <c r="AE149" s="6"/>
      <c r="AF149" s="6"/>
      <c r="AG149" s="6"/>
      <c r="AH149" s="8" t="n">
        <v>1.1</v>
      </c>
      <c r="AI149" s="6"/>
      <c r="AJ149" s="6"/>
      <c r="AK149" s="8" t="n">
        <v>1.7</v>
      </c>
      <c r="AL149" s="8" t="n">
        <v>0.5</v>
      </c>
      <c r="AM149" s="8" t="n">
        <v>52</v>
      </c>
      <c r="AN149" s="6"/>
      <c r="AO149" s="6"/>
      <c r="AP149" s="8" t="n">
        <v>66</v>
      </c>
      <c r="AQ149" s="8" t="n">
        <v>38</v>
      </c>
      <c r="AR149" s="8" t="n">
        <v>1</v>
      </c>
      <c r="AS149" s="8" t="n">
        <v>1</v>
      </c>
      <c r="AT149" s="8" t="n">
        <v>1457</v>
      </c>
      <c r="AU149" s="8" t="n">
        <v>5661.6</v>
      </c>
      <c r="AV149" s="8" t="n">
        <v>960.86</v>
      </c>
      <c r="AW149" s="8" t="n">
        <v>968.91</v>
      </c>
      <c r="AX149" s="21" t="s">
        <v>156</v>
      </c>
      <c r="AY149" s="6"/>
      <c r="AZ149" s="6"/>
      <c r="BA149" s="6"/>
      <c r="BB149" s="8" t="n">
        <v>2.47</v>
      </c>
      <c r="BC149" s="8" t="n">
        <v>1.63</v>
      </c>
      <c r="BD149" s="6"/>
      <c r="BE149" s="6"/>
      <c r="BF149" s="6"/>
      <c r="BG149" s="6"/>
      <c r="BH149" s="6"/>
      <c r="BI149" s="6"/>
      <c r="BJ149" s="8" t="n">
        <v>1.4</v>
      </c>
      <c r="BK149" s="8" t="n">
        <v>0.77</v>
      </c>
      <c r="BL149" s="6"/>
      <c r="BM149" s="6"/>
      <c r="BN149" s="8" t="n">
        <v>59</v>
      </c>
      <c r="BO149" s="8" t="n">
        <v>45</v>
      </c>
    </row>
    <row r="150" customFormat="false" ht="65.25" hidden="false" customHeight="false" outlineLevel="0" collapsed="false">
      <c r="A150" s="6" t="s">
        <v>391</v>
      </c>
      <c r="B150" s="6" t="s">
        <v>302</v>
      </c>
      <c r="C150" s="6" t="s">
        <v>306</v>
      </c>
      <c r="D150" s="6" t="n">
        <v>2</v>
      </c>
      <c r="E150" s="8" t="n">
        <v>5.06</v>
      </c>
      <c r="F150" s="6" t="s">
        <v>430</v>
      </c>
      <c r="G150" s="6" t="s">
        <v>398</v>
      </c>
      <c r="H150" s="6" t="s">
        <v>150</v>
      </c>
      <c r="I150" s="6" t="s">
        <v>151</v>
      </c>
      <c r="J150" s="6" t="s">
        <v>180</v>
      </c>
      <c r="K150" s="6" t="s">
        <v>154</v>
      </c>
      <c r="L150" s="8" t="n">
        <v>2.3</v>
      </c>
      <c r="M150" s="6" t="s">
        <v>155</v>
      </c>
      <c r="N150" s="8" t="n">
        <v>46</v>
      </c>
      <c r="O150" s="6"/>
      <c r="P150" s="6"/>
      <c r="Q150" s="8" t="n">
        <v>3.4</v>
      </c>
      <c r="R150" s="8" t="n">
        <v>1.5</v>
      </c>
      <c r="S150" s="8" t="n">
        <v>24</v>
      </c>
      <c r="T150" s="8" t="n">
        <v>12178</v>
      </c>
      <c r="U150" s="8" t="n">
        <v>11</v>
      </c>
      <c r="V150" s="8" t="n">
        <v>13</v>
      </c>
      <c r="W150" s="8" t="n">
        <v>18</v>
      </c>
      <c r="X150" s="8" t="n">
        <v>12160</v>
      </c>
      <c r="Y150" s="8" t="n">
        <v>1.06</v>
      </c>
      <c r="Z150" s="8" t="n">
        <v>12202</v>
      </c>
      <c r="AA150" s="6"/>
      <c r="AB150" s="6"/>
      <c r="AC150" s="6"/>
      <c r="AD150" s="6"/>
      <c r="AE150" s="6"/>
      <c r="AF150" s="6"/>
      <c r="AG150" s="6"/>
      <c r="AH150" s="8" t="n">
        <v>0.83</v>
      </c>
      <c r="AI150" s="6"/>
      <c r="AJ150" s="6"/>
      <c r="AK150" s="8" t="n">
        <v>1.28</v>
      </c>
      <c r="AL150" s="8" t="n">
        <v>0.38</v>
      </c>
      <c r="AM150" s="8" t="n">
        <v>45</v>
      </c>
      <c r="AN150" s="6"/>
      <c r="AO150" s="6"/>
      <c r="AP150" s="8" t="n">
        <v>59</v>
      </c>
      <c r="AQ150" s="8" t="n">
        <v>32</v>
      </c>
      <c r="AR150" s="8" t="n">
        <v>1</v>
      </c>
      <c r="AS150" s="8" t="n">
        <v>1</v>
      </c>
      <c r="AT150" s="8" t="n">
        <v>2014</v>
      </c>
      <c r="AU150" s="8" t="n">
        <v>6168.6</v>
      </c>
      <c r="AV150" s="8" t="n">
        <v>1337.7</v>
      </c>
      <c r="AW150" s="8" t="n">
        <v>1347.3</v>
      </c>
      <c r="AX150" s="21" t="s">
        <v>156</v>
      </c>
      <c r="AY150" s="6"/>
      <c r="AZ150" s="6"/>
      <c r="BA150" s="6"/>
      <c r="BB150" s="8" t="n">
        <v>2.82</v>
      </c>
      <c r="BC150" s="8" t="n">
        <v>1.88</v>
      </c>
      <c r="BD150" s="6"/>
      <c r="BE150" s="6"/>
      <c r="BF150" s="6"/>
      <c r="BG150" s="6"/>
      <c r="BH150" s="6"/>
      <c r="BI150" s="6"/>
      <c r="BJ150" s="8" t="n">
        <v>1.06</v>
      </c>
      <c r="BK150" s="8" t="n">
        <v>0.6</v>
      </c>
      <c r="BL150" s="6"/>
      <c r="BM150" s="6"/>
      <c r="BN150" s="8" t="n">
        <v>52</v>
      </c>
      <c r="BO150" s="8" t="n">
        <v>38</v>
      </c>
    </row>
    <row r="151" customFormat="false" ht="65.25" hidden="false" customHeight="false" outlineLevel="0" collapsed="false">
      <c r="A151" s="6" t="n">
        <v>901</v>
      </c>
      <c r="B151" s="6" t="s">
        <v>337</v>
      </c>
      <c r="C151" s="6" t="s">
        <v>340</v>
      </c>
      <c r="D151" s="6" t="n">
        <v>2</v>
      </c>
      <c r="E151" s="8" t="n">
        <v>4.4</v>
      </c>
      <c r="F151" s="6" t="s">
        <v>429</v>
      </c>
      <c r="G151" s="6" t="s">
        <v>460</v>
      </c>
      <c r="H151" s="6" t="s">
        <v>150</v>
      </c>
      <c r="I151" s="6" t="s">
        <v>151</v>
      </c>
      <c r="J151" s="6" t="s">
        <v>153</v>
      </c>
      <c r="K151" s="6" t="s">
        <v>154</v>
      </c>
      <c r="L151" s="8" t="n">
        <v>2</v>
      </c>
      <c r="M151" s="6" t="s">
        <v>155</v>
      </c>
      <c r="N151" s="8" t="n">
        <v>40</v>
      </c>
      <c r="O151" s="6"/>
      <c r="P151" s="6"/>
      <c r="Q151" s="8" t="n">
        <v>2.9</v>
      </c>
      <c r="R151" s="8" t="n">
        <v>1.3</v>
      </c>
      <c r="S151" s="8" t="n">
        <v>24</v>
      </c>
      <c r="T151" s="8" t="n">
        <v>14014</v>
      </c>
      <c r="U151" s="8" t="n">
        <v>0</v>
      </c>
      <c r="V151" s="8" t="n">
        <v>16</v>
      </c>
      <c r="W151" s="8" t="n">
        <v>24</v>
      </c>
      <c r="X151" s="8" t="n">
        <v>13998</v>
      </c>
      <c r="Y151" s="8" t="n">
        <v>0</v>
      </c>
      <c r="Z151" s="8" t="n">
        <v>14038</v>
      </c>
      <c r="AA151" s="6"/>
      <c r="AB151" s="6"/>
      <c r="AC151" s="6"/>
      <c r="AD151" s="6"/>
      <c r="AE151" s="6"/>
      <c r="AF151" s="6"/>
      <c r="AG151" s="6"/>
      <c r="AH151" s="8" t="n">
        <v>0.67</v>
      </c>
      <c r="AI151" s="6"/>
      <c r="AJ151" s="6"/>
      <c r="AK151" s="8" t="n">
        <v>1.09</v>
      </c>
      <c r="AL151" s="8" t="n">
        <v>0.24</v>
      </c>
      <c r="AM151" s="8" t="n">
        <v>40</v>
      </c>
      <c r="AN151" s="6"/>
      <c r="AO151" s="6"/>
      <c r="AP151" s="8" t="n">
        <v>55</v>
      </c>
      <c r="AQ151" s="8" t="n">
        <v>25</v>
      </c>
      <c r="AR151" s="8" t="n">
        <v>1</v>
      </c>
      <c r="AS151" s="8" t="n">
        <v>1</v>
      </c>
      <c r="AT151" s="8" t="n">
        <v>1501</v>
      </c>
      <c r="AU151" s="8" t="n">
        <v>6303.6</v>
      </c>
      <c r="AV151" s="8" t="n">
        <v>937.8</v>
      </c>
      <c r="AW151" s="8" t="n">
        <v>946.97</v>
      </c>
      <c r="AX151" s="21" t="s">
        <v>156</v>
      </c>
      <c r="AY151" s="6"/>
      <c r="AZ151" s="6"/>
      <c r="BA151" s="6"/>
      <c r="BB151" s="8" t="n">
        <v>2.45</v>
      </c>
      <c r="BC151" s="8" t="n">
        <v>1.63</v>
      </c>
      <c r="BD151" s="6"/>
      <c r="BE151" s="6"/>
      <c r="BF151" s="6"/>
      <c r="BG151" s="6"/>
      <c r="BH151" s="6"/>
      <c r="BI151" s="6"/>
      <c r="BJ151" s="8" t="n">
        <v>0.88</v>
      </c>
      <c r="BK151" s="8" t="n">
        <v>0.45</v>
      </c>
      <c r="BL151" s="6"/>
      <c r="BM151" s="6"/>
      <c r="BN151" s="8" t="n">
        <v>48</v>
      </c>
      <c r="BO151" s="8" t="n">
        <v>32</v>
      </c>
    </row>
    <row r="152" customFormat="false" ht="65.25" hidden="false" customHeight="false" outlineLevel="0" collapsed="false">
      <c r="A152" s="6" t="s">
        <v>457</v>
      </c>
      <c r="B152" s="6" t="s">
        <v>458</v>
      </c>
      <c r="C152" s="6" t="s">
        <v>463</v>
      </c>
      <c r="D152" s="6" t="n">
        <v>1</v>
      </c>
      <c r="E152" s="8" t="n">
        <v>4.84</v>
      </c>
      <c r="F152" s="6" t="s">
        <v>430</v>
      </c>
      <c r="G152" s="6" t="s">
        <v>307</v>
      </c>
      <c r="H152" s="6" t="s">
        <v>150</v>
      </c>
      <c r="I152" s="6" t="s">
        <v>151</v>
      </c>
      <c r="J152" s="6" t="s">
        <v>180</v>
      </c>
      <c r="K152" s="6" t="s">
        <v>154</v>
      </c>
      <c r="L152" s="8" t="n">
        <v>2.2</v>
      </c>
      <c r="M152" s="6" t="s">
        <v>155</v>
      </c>
      <c r="N152" s="8" t="n">
        <v>44</v>
      </c>
      <c r="O152" s="6"/>
      <c r="P152" s="6"/>
      <c r="Q152" s="8" t="n">
        <v>3.2</v>
      </c>
      <c r="R152" s="8" t="n">
        <v>1.4</v>
      </c>
      <c r="S152" s="8" t="n">
        <v>25</v>
      </c>
      <c r="T152" s="8" t="n">
        <v>13403</v>
      </c>
      <c r="U152" s="8" t="n">
        <v>9</v>
      </c>
      <c r="V152" s="8" t="n">
        <v>16</v>
      </c>
      <c r="W152" s="8" t="n">
        <v>14</v>
      </c>
      <c r="X152" s="8" t="n">
        <v>13389</v>
      </c>
      <c r="Y152" s="8" t="n">
        <v>0.787</v>
      </c>
      <c r="Z152" s="8" t="n">
        <v>13428</v>
      </c>
      <c r="AA152" s="6"/>
      <c r="AB152" s="6"/>
      <c r="AC152" s="6"/>
      <c r="AD152" s="6"/>
      <c r="AE152" s="6"/>
      <c r="AF152" s="6"/>
      <c r="AG152" s="6"/>
      <c r="AH152" s="8" t="n">
        <v>1.1</v>
      </c>
      <c r="AI152" s="6"/>
      <c r="AJ152" s="6"/>
      <c r="AK152" s="8" t="n">
        <v>1.7</v>
      </c>
      <c r="AL152" s="8" t="n">
        <v>0.5</v>
      </c>
      <c r="AM152" s="8" t="n">
        <v>52</v>
      </c>
      <c r="AN152" s="6"/>
      <c r="AO152" s="6"/>
      <c r="AP152" s="8" t="n">
        <v>66</v>
      </c>
      <c r="AQ152" s="8" t="n">
        <v>38</v>
      </c>
      <c r="AR152" s="8" t="n">
        <v>1</v>
      </c>
      <c r="AS152" s="8" t="n">
        <v>1</v>
      </c>
      <c r="AT152" s="8" t="n">
        <v>2161</v>
      </c>
      <c r="AU152" s="8" t="n">
        <v>5852</v>
      </c>
      <c r="AV152" s="8" t="n">
        <v>1293.5</v>
      </c>
      <c r="AW152" s="8" t="n">
        <v>1302</v>
      </c>
      <c r="AX152" s="21" t="s">
        <v>156</v>
      </c>
      <c r="AY152" s="6"/>
      <c r="AZ152" s="6"/>
      <c r="BA152" s="6"/>
      <c r="BB152" s="8" t="n">
        <v>2.66</v>
      </c>
      <c r="BC152" s="8" t="n">
        <v>1.78</v>
      </c>
      <c r="BD152" s="6"/>
      <c r="BE152" s="6"/>
      <c r="BF152" s="6"/>
      <c r="BG152" s="6"/>
      <c r="BH152" s="6"/>
      <c r="BI152" s="6"/>
      <c r="BJ152" s="8" t="n">
        <v>1.4</v>
      </c>
      <c r="BK152" s="8" t="n">
        <v>0.77</v>
      </c>
      <c r="BL152" s="6"/>
      <c r="BM152" s="6"/>
      <c r="BN152" s="8" t="n">
        <v>59</v>
      </c>
      <c r="BO152" s="8" t="n">
        <v>45</v>
      </c>
    </row>
    <row r="153" customFormat="false" ht="65.25" hidden="false" customHeight="false" outlineLevel="0" collapsed="false">
      <c r="A153" s="6" t="n">
        <v>901</v>
      </c>
      <c r="B153" s="6" t="s">
        <v>337</v>
      </c>
      <c r="C153" s="6" t="s">
        <v>338</v>
      </c>
      <c r="D153" s="6" t="n">
        <v>1</v>
      </c>
      <c r="E153" s="8" t="n">
        <v>5.28</v>
      </c>
      <c r="F153" s="6" t="s">
        <v>430</v>
      </c>
      <c r="G153" s="6" t="s">
        <v>352</v>
      </c>
      <c r="H153" s="6" t="s">
        <v>150</v>
      </c>
      <c r="I153" s="6" t="s">
        <v>151</v>
      </c>
      <c r="J153" s="6" t="s">
        <v>180</v>
      </c>
      <c r="K153" s="6" t="s">
        <v>154</v>
      </c>
      <c r="L153" s="8" t="n">
        <v>2.4</v>
      </c>
      <c r="M153" s="6" t="s">
        <v>155</v>
      </c>
      <c r="N153" s="8" t="n">
        <v>48</v>
      </c>
      <c r="O153" s="6"/>
      <c r="P153" s="6"/>
      <c r="Q153" s="8" t="n">
        <v>3.5</v>
      </c>
      <c r="R153" s="8" t="n">
        <v>1.6</v>
      </c>
      <c r="S153" s="8" t="n">
        <v>26</v>
      </c>
      <c r="T153" s="8" t="n">
        <v>12522</v>
      </c>
      <c r="U153" s="8" t="n">
        <v>3</v>
      </c>
      <c r="V153" s="8" t="n">
        <v>23</v>
      </c>
      <c r="W153" s="8" t="n">
        <v>28</v>
      </c>
      <c r="X153" s="8" t="n">
        <v>12494</v>
      </c>
      <c r="Y153" s="8" t="n">
        <v>0.276</v>
      </c>
      <c r="Z153" s="8" t="n">
        <v>12548</v>
      </c>
      <c r="AA153" s="6"/>
      <c r="AB153" s="6"/>
      <c r="AC153" s="6"/>
      <c r="AD153" s="6"/>
      <c r="AE153" s="6"/>
      <c r="AF153" s="6"/>
      <c r="AG153" s="6"/>
      <c r="AH153" s="8" t="n">
        <v>0.84</v>
      </c>
      <c r="AI153" s="6"/>
      <c r="AJ153" s="6"/>
      <c r="AK153" s="8" t="n">
        <v>1.28</v>
      </c>
      <c r="AL153" s="8" t="n">
        <v>0.4</v>
      </c>
      <c r="AM153" s="8" t="n">
        <v>46</v>
      </c>
      <c r="AN153" s="6"/>
      <c r="AO153" s="6"/>
      <c r="AP153" s="8" t="n">
        <v>59</v>
      </c>
      <c r="AQ153" s="8" t="n">
        <v>33</v>
      </c>
      <c r="AR153" s="8" t="n">
        <v>1</v>
      </c>
      <c r="AS153" s="8" t="n">
        <v>1</v>
      </c>
      <c r="AT153" s="8" t="n">
        <v>2014</v>
      </c>
      <c r="AU153" s="8" t="n">
        <v>6758.5</v>
      </c>
      <c r="AV153" s="8" t="n">
        <v>1401.5</v>
      </c>
      <c r="AW153" s="8" t="n">
        <v>1412.6</v>
      </c>
      <c r="AX153" s="21" t="s">
        <v>156</v>
      </c>
      <c r="AY153" s="6"/>
      <c r="AZ153" s="6"/>
      <c r="BA153" s="6"/>
      <c r="BB153" s="8" t="n">
        <v>2.95</v>
      </c>
      <c r="BC153" s="8" t="n">
        <v>1.99</v>
      </c>
      <c r="BD153" s="6"/>
      <c r="BE153" s="6"/>
      <c r="BF153" s="6"/>
      <c r="BG153" s="6"/>
      <c r="BH153" s="6"/>
      <c r="BI153" s="6"/>
      <c r="BJ153" s="8" t="n">
        <v>1.06</v>
      </c>
      <c r="BK153" s="8" t="n">
        <v>0.62</v>
      </c>
      <c r="BL153" s="6"/>
      <c r="BM153" s="6"/>
      <c r="BN153" s="8" t="n">
        <v>52</v>
      </c>
      <c r="BO153" s="8" t="n">
        <v>39</v>
      </c>
    </row>
    <row r="154" customFormat="false" ht="65.25" hidden="false" customHeight="false" outlineLevel="0" collapsed="false">
      <c r="A154" s="6" t="s">
        <v>391</v>
      </c>
      <c r="B154" s="6" t="s">
        <v>292</v>
      </c>
      <c r="C154" s="6" t="s">
        <v>293</v>
      </c>
      <c r="D154" s="6" t="n">
        <v>1</v>
      </c>
      <c r="E154" s="8" t="n">
        <v>4.84</v>
      </c>
      <c r="F154" s="6" t="s">
        <v>429</v>
      </c>
      <c r="G154" s="6" t="s">
        <v>394</v>
      </c>
      <c r="H154" s="6" t="s">
        <v>150</v>
      </c>
      <c r="I154" s="6" t="s">
        <v>151</v>
      </c>
      <c r="J154" s="6" t="s">
        <v>153</v>
      </c>
      <c r="K154" s="6" t="s">
        <v>154</v>
      </c>
      <c r="L154" s="8" t="n">
        <v>2.2</v>
      </c>
      <c r="M154" s="6" t="s">
        <v>155</v>
      </c>
      <c r="N154" s="8" t="n">
        <v>44</v>
      </c>
      <c r="O154" s="6"/>
      <c r="P154" s="6"/>
      <c r="Q154" s="8" t="n">
        <v>3.1</v>
      </c>
      <c r="R154" s="8" t="n">
        <v>1.4</v>
      </c>
      <c r="S154" s="8" t="n">
        <v>27</v>
      </c>
      <c r="T154" s="8" t="n">
        <v>14681</v>
      </c>
      <c r="U154" s="8" t="n">
        <v>17</v>
      </c>
      <c r="V154" s="8" t="n">
        <v>11</v>
      </c>
      <c r="W154" s="8" t="n">
        <v>10</v>
      </c>
      <c r="X154" s="8" t="n">
        <v>14670</v>
      </c>
      <c r="Y154" s="8" t="n">
        <v>1.36</v>
      </c>
      <c r="Z154" s="8" t="n">
        <v>14708</v>
      </c>
      <c r="AA154" s="6"/>
      <c r="AB154" s="6"/>
      <c r="AC154" s="6"/>
      <c r="AD154" s="6"/>
      <c r="AE154" s="6"/>
      <c r="AF154" s="6"/>
      <c r="AG154" s="6"/>
      <c r="AH154" s="8" t="n">
        <v>1</v>
      </c>
      <c r="AI154" s="6"/>
      <c r="AJ154" s="6"/>
      <c r="AK154" s="8" t="n">
        <v>1.6</v>
      </c>
      <c r="AL154" s="8" t="n">
        <v>0.5</v>
      </c>
      <c r="AM154" s="8" t="n">
        <v>51</v>
      </c>
      <c r="AN154" s="6"/>
      <c r="AO154" s="6"/>
      <c r="AP154" s="8" t="n">
        <v>64</v>
      </c>
      <c r="AQ154" s="8" t="n">
        <v>38</v>
      </c>
      <c r="AR154" s="8" t="n">
        <v>1</v>
      </c>
      <c r="AS154" s="8" t="n">
        <v>1</v>
      </c>
      <c r="AT154" s="8" t="n">
        <v>1353</v>
      </c>
      <c r="AU154" s="8" t="n">
        <v>4817.4</v>
      </c>
      <c r="AV154" s="8" t="n">
        <v>935.64</v>
      </c>
      <c r="AW154" s="8" t="n">
        <v>942.76</v>
      </c>
      <c r="AX154" s="21" t="s">
        <v>156</v>
      </c>
      <c r="AY154" s="6"/>
      <c r="AZ154" s="6"/>
      <c r="BA154" s="6"/>
      <c r="BB154" s="8" t="n">
        <v>2.6</v>
      </c>
      <c r="BC154" s="8" t="n">
        <v>1.77</v>
      </c>
      <c r="BD154" s="6"/>
      <c r="BE154" s="6"/>
      <c r="BF154" s="6"/>
      <c r="BG154" s="6"/>
      <c r="BH154" s="6"/>
      <c r="BI154" s="6"/>
      <c r="BJ154" s="8" t="n">
        <v>1.32</v>
      </c>
      <c r="BK154" s="8" t="n">
        <v>0.76</v>
      </c>
      <c r="BL154" s="6"/>
      <c r="BM154" s="6"/>
      <c r="BN154" s="8" t="n">
        <v>58</v>
      </c>
      <c r="BO154" s="8" t="n">
        <v>44</v>
      </c>
    </row>
    <row r="155" customFormat="false" ht="65.25" hidden="false" customHeight="false" outlineLevel="0" collapsed="false">
      <c r="A155" s="6" t="s">
        <v>457</v>
      </c>
      <c r="B155" s="6" t="s">
        <v>458</v>
      </c>
      <c r="C155" s="6" t="s">
        <v>461</v>
      </c>
      <c r="D155" s="6" t="n">
        <v>3</v>
      </c>
      <c r="E155" s="8" t="n">
        <v>5.94</v>
      </c>
      <c r="F155" s="6" t="s">
        <v>430</v>
      </c>
      <c r="G155" s="6" t="s">
        <v>335</v>
      </c>
      <c r="H155" s="6" t="s">
        <v>150</v>
      </c>
      <c r="I155" s="6" t="s">
        <v>151</v>
      </c>
      <c r="J155" s="6" t="s">
        <v>180</v>
      </c>
      <c r="K155" s="6" t="s">
        <v>154</v>
      </c>
      <c r="L155" s="8" t="n">
        <v>2.7</v>
      </c>
      <c r="M155" s="6" t="s">
        <v>155</v>
      </c>
      <c r="N155" s="8" t="n">
        <v>54</v>
      </c>
      <c r="O155" s="6"/>
      <c r="P155" s="6"/>
      <c r="Q155" s="8" t="n">
        <v>3.9</v>
      </c>
      <c r="R155" s="8" t="n">
        <v>1.8</v>
      </c>
      <c r="S155" s="8" t="n">
        <v>28</v>
      </c>
      <c r="T155" s="8" t="n">
        <v>12129</v>
      </c>
      <c r="U155" s="8" t="n">
        <v>8</v>
      </c>
      <c r="V155" s="8" t="n">
        <v>20</v>
      </c>
      <c r="W155" s="8" t="n">
        <v>13</v>
      </c>
      <c r="X155" s="8" t="n">
        <v>12116</v>
      </c>
      <c r="Y155" s="8" t="n">
        <v>0.772</v>
      </c>
      <c r="Z155" s="8" t="n">
        <v>12157</v>
      </c>
      <c r="AA155" s="6"/>
      <c r="AB155" s="6"/>
      <c r="AC155" s="6"/>
      <c r="AD155" s="6"/>
      <c r="AE155" s="6"/>
      <c r="AF155" s="6"/>
      <c r="AG155" s="6"/>
      <c r="AH155" s="8" t="n">
        <v>1.3</v>
      </c>
      <c r="AI155" s="6"/>
      <c r="AJ155" s="6"/>
      <c r="AK155" s="8" t="n">
        <v>2.1</v>
      </c>
      <c r="AL155" s="8" t="n">
        <v>0.6</v>
      </c>
      <c r="AM155" s="8" t="n">
        <v>57</v>
      </c>
      <c r="AN155" s="6"/>
      <c r="AO155" s="6"/>
      <c r="AP155" s="8" t="n">
        <v>71</v>
      </c>
      <c r="AQ155" s="8" t="n">
        <v>43</v>
      </c>
      <c r="AR155" s="8" t="n">
        <v>1</v>
      </c>
      <c r="AS155" s="8" t="n">
        <v>1</v>
      </c>
      <c r="AT155" s="8" t="n">
        <v>1901</v>
      </c>
      <c r="AU155" s="8" t="n">
        <v>6157.6</v>
      </c>
      <c r="AV155" s="8" t="n">
        <v>1292.9</v>
      </c>
      <c r="AW155" s="8" t="n">
        <v>1304.1</v>
      </c>
      <c r="AX155" s="21" t="s">
        <v>156</v>
      </c>
      <c r="AY155" s="6"/>
      <c r="AZ155" s="6"/>
      <c r="BA155" s="6"/>
      <c r="BB155" s="8" t="n">
        <v>3.3</v>
      </c>
      <c r="BC155" s="8" t="n">
        <v>2.2</v>
      </c>
      <c r="BD155" s="6"/>
      <c r="BE155" s="6"/>
      <c r="BF155" s="6"/>
      <c r="BG155" s="6"/>
      <c r="BH155" s="6"/>
      <c r="BI155" s="6"/>
      <c r="BJ155" s="8" t="n">
        <v>1.72</v>
      </c>
      <c r="BK155" s="8" t="n">
        <v>0.95</v>
      </c>
      <c r="BL155" s="6"/>
      <c r="BM155" s="6"/>
      <c r="BN155" s="8" t="n">
        <v>64</v>
      </c>
      <c r="BO155" s="8" t="n">
        <v>50</v>
      </c>
    </row>
    <row r="156" customFormat="false" ht="65.25" hidden="false" customHeight="false" outlineLevel="0" collapsed="false">
      <c r="A156" s="6" t="s">
        <v>431</v>
      </c>
      <c r="B156" s="6" t="s">
        <v>464</v>
      </c>
      <c r="C156" s="6" t="s">
        <v>465</v>
      </c>
      <c r="D156" s="6" t="n">
        <v>2</v>
      </c>
      <c r="E156" s="8" t="n">
        <v>5.28</v>
      </c>
      <c r="F156" s="6" t="s">
        <v>430</v>
      </c>
      <c r="G156" s="6" t="s">
        <v>466</v>
      </c>
      <c r="H156" s="6" t="s">
        <v>150</v>
      </c>
      <c r="I156" s="6" t="s">
        <v>151</v>
      </c>
      <c r="J156" s="6" t="s">
        <v>180</v>
      </c>
      <c r="K156" s="6" t="s">
        <v>154</v>
      </c>
      <c r="L156" s="8" t="n">
        <v>2.4</v>
      </c>
      <c r="M156" s="6" t="s">
        <v>155</v>
      </c>
      <c r="N156" s="8" t="n">
        <v>48</v>
      </c>
      <c r="O156" s="6"/>
      <c r="P156" s="6"/>
      <c r="Q156" s="8" t="n">
        <v>3.4</v>
      </c>
      <c r="R156" s="8" t="n">
        <v>1.6</v>
      </c>
      <c r="S156" s="8" t="n">
        <v>28</v>
      </c>
      <c r="T156" s="8" t="n">
        <v>13765</v>
      </c>
      <c r="U156" s="8" t="n">
        <v>4</v>
      </c>
      <c r="V156" s="8" t="n">
        <v>24</v>
      </c>
      <c r="W156" s="8" t="n">
        <v>32</v>
      </c>
      <c r="X156" s="8" t="n">
        <v>13733</v>
      </c>
      <c r="Y156" s="8" t="n">
        <v>0.336</v>
      </c>
      <c r="Z156" s="8" t="n">
        <v>13793</v>
      </c>
      <c r="AA156" s="6"/>
      <c r="AB156" s="6"/>
      <c r="AC156" s="6"/>
      <c r="AD156" s="6"/>
      <c r="AE156" s="6"/>
      <c r="AF156" s="6"/>
      <c r="AG156" s="6"/>
      <c r="AH156" s="8" t="n">
        <v>0.78</v>
      </c>
      <c r="AI156" s="6"/>
      <c r="AJ156" s="6"/>
      <c r="AK156" s="8" t="n">
        <v>1.16</v>
      </c>
      <c r="AL156" s="8" t="n">
        <v>0.39</v>
      </c>
      <c r="AM156" s="8" t="n">
        <v>44</v>
      </c>
      <c r="AN156" s="6"/>
      <c r="AO156" s="6"/>
      <c r="AP156" s="8" t="n">
        <v>56</v>
      </c>
      <c r="AQ156" s="8" t="n">
        <v>31</v>
      </c>
      <c r="AR156" s="8" t="n">
        <v>1</v>
      </c>
      <c r="AS156" s="8" t="n">
        <v>1</v>
      </c>
      <c r="AT156" s="8" t="n">
        <v>2128</v>
      </c>
      <c r="AU156" s="8" t="n">
        <v>6784.2</v>
      </c>
      <c r="AV156" s="8" t="n">
        <v>1506.1</v>
      </c>
      <c r="AW156" s="8" t="n">
        <v>1516.8</v>
      </c>
      <c r="AX156" s="21" t="s">
        <v>156</v>
      </c>
      <c r="AY156" s="6"/>
      <c r="AZ156" s="6"/>
      <c r="BA156" s="6"/>
      <c r="BB156" s="8" t="n">
        <v>2.87</v>
      </c>
      <c r="BC156" s="8" t="n">
        <v>1.97</v>
      </c>
      <c r="BD156" s="6"/>
      <c r="BE156" s="6"/>
      <c r="BF156" s="6"/>
      <c r="BG156" s="6"/>
      <c r="BH156" s="6"/>
      <c r="BI156" s="6"/>
      <c r="BJ156" s="8" t="n">
        <v>0.97</v>
      </c>
      <c r="BK156" s="8" t="n">
        <v>0.58</v>
      </c>
      <c r="BL156" s="6"/>
      <c r="BM156" s="6"/>
      <c r="BN156" s="8" t="n">
        <v>50</v>
      </c>
      <c r="BO156" s="8" t="n">
        <v>38</v>
      </c>
    </row>
    <row r="157" customFormat="false" ht="65.25" hidden="false" customHeight="false" outlineLevel="0" collapsed="false">
      <c r="A157" s="6" t="s">
        <v>391</v>
      </c>
      <c r="B157" s="6" t="s">
        <v>292</v>
      </c>
      <c r="C157" s="6" t="s">
        <v>293</v>
      </c>
      <c r="D157" s="6" t="n">
        <v>1</v>
      </c>
      <c r="E157" s="8" t="n">
        <v>4.84</v>
      </c>
      <c r="F157" s="6" t="s">
        <v>430</v>
      </c>
      <c r="G157" s="6" t="s">
        <v>394</v>
      </c>
      <c r="H157" s="6" t="s">
        <v>150</v>
      </c>
      <c r="I157" s="6" t="s">
        <v>151</v>
      </c>
      <c r="J157" s="6" t="s">
        <v>180</v>
      </c>
      <c r="K157" s="6" t="s">
        <v>154</v>
      </c>
      <c r="L157" s="8" t="n">
        <v>2.2</v>
      </c>
      <c r="M157" s="6" t="s">
        <v>155</v>
      </c>
      <c r="N157" s="8" t="n">
        <v>44</v>
      </c>
      <c r="O157" s="6"/>
      <c r="P157" s="6"/>
      <c r="Q157" s="8" t="n">
        <v>3.2</v>
      </c>
      <c r="R157" s="8" t="n">
        <v>1.5</v>
      </c>
      <c r="S157" s="8" t="n">
        <v>28</v>
      </c>
      <c r="T157" s="8" t="n">
        <v>14680</v>
      </c>
      <c r="U157" s="8" t="n">
        <v>17</v>
      </c>
      <c r="V157" s="8" t="n">
        <v>11</v>
      </c>
      <c r="W157" s="8" t="n">
        <v>10</v>
      </c>
      <c r="X157" s="8" t="n">
        <v>14670</v>
      </c>
      <c r="Y157" s="8" t="n">
        <v>1.36</v>
      </c>
      <c r="Z157" s="8" t="n">
        <v>14708</v>
      </c>
      <c r="AA157" s="6"/>
      <c r="AB157" s="6"/>
      <c r="AC157" s="6"/>
      <c r="AD157" s="6"/>
      <c r="AE157" s="6"/>
      <c r="AF157" s="6"/>
      <c r="AG157" s="6"/>
      <c r="AH157" s="8" t="n">
        <v>1</v>
      </c>
      <c r="AI157" s="6"/>
      <c r="AJ157" s="6"/>
      <c r="AK157" s="8" t="n">
        <v>1.6</v>
      </c>
      <c r="AL157" s="8" t="n">
        <v>0.5</v>
      </c>
      <c r="AM157" s="8" t="n">
        <v>51</v>
      </c>
      <c r="AN157" s="6"/>
      <c r="AO157" s="6"/>
      <c r="AP157" s="8" t="n">
        <v>64</v>
      </c>
      <c r="AQ157" s="8" t="n">
        <v>38</v>
      </c>
      <c r="AR157" s="8" t="n">
        <v>1</v>
      </c>
      <c r="AS157" s="8" t="n">
        <v>1</v>
      </c>
      <c r="AT157" s="8" t="n">
        <v>2355</v>
      </c>
      <c r="AU157" s="8" t="n">
        <v>4371.7</v>
      </c>
      <c r="AV157" s="8" t="n">
        <v>1200.5</v>
      </c>
      <c r="AW157" s="8" t="n">
        <v>1206.5</v>
      </c>
      <c r="AX157" s="21" t="s">
        <v>156</v>
      </c>
      <c r="AY157" s="6"/>
      <c r="AZ157" s="6"/>
      <c r="BA157" s="6"/>
      <c r="BB157" s="8" t="n">
        <v>2.69</v>
      </c>
      <c r="BC157" s="8" t="n">
        <v>1.85</v>
      </c>
      <c r="BD157" s="6"/>
      <c r="BE157" s="6"/>
      <c r="BF157" s="6"/>
      <c r="BG157" s="6"/>
      <c r="BH157" s="6"/>
      <c r="BI157" s="6"/>
      <c r="BJ157" s="8" t="n">
        <v>1.32</v>
      </c>
      <c r="BK157" s="8" t="n">
        <v>0.76</v>
      </c>
      <c r="BL157" s="6"/>
      <c r="BM157" s="6"/>
      <c r="BN157" s="8" t="n">
        <v>58</v>
      </c>
      <c r="BO157" s="8" t="n">
        <v>44</v>
      </c>
    </row>
    <row r="158" customFormat="false" ht="65.25" hidden="false" customHeight="false" outlineLevel="0" collapsed="false">
      <c r="A158" s="6" t="s">
        <v>391</v>
      </c>
      <c r="B158" s="6" t="s">
        <v>302</v>
      </c>
      <c r="C158" s="6" t="s">
        <v>306</v>
      </c>
      <c r="D158" s="6" t="n">
        <v>2</v>
      </c>
      <c r="E158" s="8" t="n">
        <v>6.16</v>
      </c>
      <c r="F158" s="6" t="s">
        <v>429</v>
      </c>
      <c r="G158" s="6" t="s">
        <v>398</v>
      </c>
      <c r="H158" s="6" t="s">
        <v>150</v>
      </c>
      <c r="I158" s="6" t="s">
        <v>151</v>
      </c>
      <c r="J158" s="6" t="s">
        <v>153</v>
      </c>
      <c r="K158" s="6" t="s">
        <v>154</v>
      </c>
      <c r="L158" s="8" t="n">
        <v>2.8</v>
      </c>
      <c r="M158" s="6" t="s">
        <v>155</v>
      </c>
      <c r="N158" s="8" t="n">
        <v>56</v>
      </c>
      <c r="O158" s="6"/>
      <c r="P158" s="6"/>
      <c r="Q158" s="8" t="n">
        <v>4</v>
      </c>
      <c r="R158" s="8" t="n">
        <v>1.9</v>
      </c>
      <c r="S158" s="8" t="n">
        <v>29</v>
      </c>
      <c r="T158" s="8" t="n">
        <v>12173</v>
      </c>
      <c r="U158" s="8" t="n">
        <v>11</v>
      </c>
      <c r="V158" s="8" t="n">
        <v>13</v>
      </c>
      <c r="W158" s="8" t="n">
        <v>18</v>
      </c>
      <c r="X158" s="8" t="n">
        <v>12160</v>
      </c>
      <c r="Y158" s="8" t="n">
        <v>1.06</v>
      </c>
      <c r="Z158" s="8" t="n">
        <v>12202</v>
      </c>
      <c r="AA158" s="6"/>
      <c r="AB158" s="6"/>
      <c r="AC158" s="6"/>
      <c r="AD158" s="6"/>
      <c r="AE158" s="6"/>
      <c r="AF158" s="6"/>
      <c r="AG158" s="6"/>
      <c r="AH158" s="8" t="n">
        <v>0.83</v>
      </c>
      <c r="AI158" s="6"/>
      <c r="AJ158" s="6"/>
      <c r="AK158" s="8" t="n">
        <v>1.28</v>
      </c>
      <c r="AL158" s="8" t="n">
        <v>0.38</v>
      </c>
      <c r="AM158" s="8" t="n">
        <v>45</v>
      </c>
      <c r="AN158" s="6"/>
      <c r="AO158" s="6"/>
      <c r="AP158" s="8" t="n">
        <v>59</v>
      </c>
      <c r="AQ158" s="8" t="n">
        <v>32</v>
      </c>
      <c r="AR158" s="8" t="n">
        <v>1</v>
      </c>
      <c r="AS158" s="8" t="n">
        <v>1</v>
      </c>
      <c r="AT158" s="8" t="n">
        <v>1397</v>
      </c>
      <c r="AU158" s="8" t="n">
        <v>6200.9</v>
      </c>
      <c r="AV158" s="8" t="n">
        <v>935.23</v>
      </c>
      <c r="AW158" s="8" t="n">
        <v>947.74</v>
      </c>
      <c r="AX158" s="21" t="s">
        <v>156</v>
      </c>
      <c r="AY158" s="6"/>
      <c r="AZ158" s="6"/>
      <c r="BA158" s="6"/>
      <c r="BB158" s="8" t="n">
        <v>3.4</v>
      </c>
      <c r="BC158" s="8" t="n">
        <v>2.3</v>
      </c>
      <c r="BD158" s="6"/>
      <c r="BE158" s="6"/>
      <c r="BF158" s="6"/>
      <c r="BG158" s="6"/>
      <c r="BH158" s="6"/>
      <c r="BI158" s="6"/>
      <c r="BJ158" s="8" t="n">
        <v>1.06</v>
      </c>
      <c r="BK158" s="8" t="n">
        <v>0.6</v>
      </c>
      <c r="BL158" s="6"/>
      <c r="BM158" s="6"/>
      <c r="BN158" s="8" t="n">
        <v>52</v>
      </c>
      <c r="BO158" s="8" t="n">
        <v>38</v>
      </c>
    </row>
    <row r="159" customFormat="false" ht="65.25" hidden="false" customHeight="false" outlineLevel="0" collapsed="false">
      <c r="A159" s="6" t="n">
        <v>831</v>
      </c>
      <c r="B159" s="6" t="s">
        <v>279</v>
      </c>
      <c r="C159" s="6" t="s">
        <v>280</v>
      </c>
      <c r="D159" s="6" t="n">
        <v>1</v>
      </c>
      <c r="E159" s="8" t="n">
        <v>4.84</v>
      </c>
      <c r="F159" s="6" t="s">
        <v>429</v>
      </c>
      <c r="G159" s="6" t="s">
        <v>380</v>
      </c>
      <c r="H159" s="6" t="s">
        <v>150</v>
      </c>
      <c r="I159" s="6" t="s">
        <v>151</v>
      </c>
      <c r="J159" s="6" t="s">
        <v>153</v>
      </c>
      <c r="K159" s="6" t="s">
        <v>154</v>
      </c>
      <c r="L159" s="8" t="n">
        <v>2.2</v>
      </c>
      <c r="M159" s="6" t="s">
        <v>155</v>
      </c>
      <c r="N159" s="8" t="n">
        <v>44</v>
      </c>
      <c r="O159" s="6"/>
      <c r="P159" s="6"/>
      <c r="Q159" s="8" t="n">
        <v>3.1</v>
      </c>
      <c r="R159" s="8" t="n">
        <v>1.5</v>
      </c>
      <c r="S159" s="8" t="n">
        <v>29</v>
      </c>
      <c r="T159" s="8" t="n">
        <v>15388</v>
      </c>
      <c r="U159" s="8" t="n">
        <v>3</v>
      </c>
      <c r="V159" s="8" t="n">
        <v>15</v>
      </c>
      <c r="W159" s="8" t="n">
        <v>26</v>
      </c>
      <c r="X159" s="8" t="n">
        <v>15373</v>
      </c>
      <c r="Y159" s="8" t="n">
        <v>0.227</v>
      </c>
      <c r="Z159" s="8" t="n">
        <v>15417</v>
      </c>
      <c r="AA159" s="6"/>
      <c r="AB159" s="6"/>
      <c r="AC159" s="6"/>
      <c r="AD159" s="6"/>
      <c r="AE159" s="6"/>
      <c r="AF159" s="6"/>
      <c r="AG159" s="6"/>
      <c r="AH159" s="8" t="n">
        <v>0.62</v>
      </c>
      <c r="AI159" s="6"/>
      <c r="AJ159" s="6"/>
      <c r="AK159" s="8" t="n">
        <v>0.99</v>
      </c>
      <c r="AL159" s="8" t="n">
        <v>0.25</v>
      </c>
      <c r="AM159" s="8" t="n">
        <v>38</v>
      </c>
      <c r="AN159" s="6"/>
      <c r="AO159" s="6"/>
      <c r="AP159" s="8" t="n">
        <v>52</v>
      </c>
      <c r="AQ159" s="8" t="n">
        <v>24</v>
      </c>
      <c r="AR159" s="8" t="n">
        <v>1</v>
      </c>
      <c r="AS159" s="8" t="n">
        <v>1</v>
      </c>
      <c r="AT159" s="8" t="n">
        <v>1700</v>
      </c>
      <c r="AU159" s="8" t="n">
        <v>6626.5</v>
      </c>
      <c r="AV159" s="8" t="n">
        <v>911.76</v>
      </c>
      <c r="AW159" s="8" t="n">
        <v>922.51</v>
      </c>
      <c r="AX159" s="21" t="s">
        <v>156</v>
      </c>
      <c r="AY159" s="6"/>
      <c r="AZ159" s="6"/>
      <c r="BA159" s="6"/>
      <c r="BB159" s="8" t="n">
        <v>2.65</v>
      </c>
      <c r="BC159" s="8" t="n">
        <v>1.83</v>
      </c>
      <c r="BD159" s="6"/>
      <c r="BE159" s="6"/>
      <c r="BF159" s="6"/>
      <c r="BG159" s="6"/>
      <c r="BH159" s="6"/>
      <c r="BI159" s="6"/>
      <c r="BJ159" s="8" t="n">
        <v>0.81</v>
      </c>
      <c r="BK159" s="8" t="n">
        <v>0.43</v>
      </c>
      <c r="BL159" s="6"/>
      <c r="BM159" s="6"/>
      <c r="BN159" s="8" t="n">
        <v>45</v>
      </c>
      <c r="BO159" s="8" t="n">
        <v>31</v>
      </c>
    </row>
    <row r="160" customFormat="false" ht="65.25" hidden="false" customHeight="false" outlineLevel="0" collapsed="false">
      <c r="A160" s="6" t="s">
        <v>467</v>
      </c>
      <c r="B160" s="6" t="s">
        <v>327</v>
      </c>
      <c r="C160" s="6" t="s">
        <v>328</v>
      </c>
      <c r="D160" s="6" t="n">
        <v>1</v>
      </c>
      <c r="E160" s="8" t="n">
        <v>5.94</v>
      </c>
      <c r="F160" s="6" t="s">
        <v>430</v>
      </c>
      <c r="G160" s="6" t="s">
        <v>349</v>
      </c>
      <c r="H160" s="6" t="s">
        <v>150</v>
      </c>
      <c r="I160" s="6" t="s">
        <v>151</v>
      </c>
      <c r="J160" s="6" t="s">
        <v>180</v>
      </c>
      <c r="K160" s="6" t="s">
        <v>154</v>
      </c>
      <c r="L160" s="8" t="n">
        <v>2.7</v>
      </c>
      <c r="M160" s="6" t="s">
        <v>155</v>
      </c>
      <c r="N160" s="8" t="n">
        <v>54</v>
      </c>
      <c r="O160" s="6"/>
      <c r="P160" s="6"/>
      <c r="Q160" s="8" t="n">
        <v>3.8</v>
      </c>
      <c r="R160" s="8" t="n">
        <v>1.9</v>
      </c>
      <c r="S160" s="8" t="n">
        <v>30</v>
      </c>
      <c r="T160" s="8" t="n">
        <v>12879</v>
      </c>
      <c r="U160" s="8" t="n">
        <v>3</v>
      </c>
      <c r="V160" s="8" t="n">
        <v>27</v>
      </c>
      <c r="W160" s="8" t="n">
        <v>35</v>
      </c>
      <c r="X160" s="8" t="n">
        <v>12844</v>
      </c>
      <c r="Y160" s="8" t="n">
        <v>0.267</v>
      </c>
      <c r="Z160" s="8" t="n">
        <v>12909</v>
      </c>
      <c r="AA160" s="6"/>
      <c r="AB160" s="6"/>
      <c r="AC160" s="6"/>
      <c r="AD160" s="6"/>
      <c r="AE160" s="6"/>
      <c r="AF160" s="6"/>
      <c r="AG160" s="6"/>
      <c r="AH160" s="8" t="n">
        <v>0.79</v>
      </c>
      <c r="AI160" s="6"/>
      <c r="AJ160" s="6"/>
      <c r="AK160" s="8" t="n">
        <v>1.17</v>
      </c>
      <c r="AL160" s="8" t="n">
        <v>0.41</v>
      </c>
      <c r="AM160" s="8" t="n">
        <v>44</v>
      </c>
      <c r="AN160" s="6"/>
      <c r="AO160" s="6"/>
      <c r="AP160" s="8" t="n">
        <v>56</v>
      </c>
      <c r="AQ160" s="8" t="n">
        <v>32</v>
      </c>
      <c r="AR160" s="8" t="n">
        <v>1</v>
      </c>
      <c r="AS160" s="8" t="n">
        <v>1</v>
      </c>
      <c r="AT160" s="8" t="n">
        <v>2426</v>
      </c>
      <c r="AU160" s="8" t="n">
        <v>6462.6</v>
      </c>
      <c r="AV160" s="8" t="n">
        <v>1487.8</v>
      </c>
      <c r="AW160" s="8" t="n">
        <v>1499.4</v>
      </c>
      <c r="AX160" s="21" t="s">
        <v>156</v>
      </c>
      <c r="AY160" s="6"/>
      <c r="AZ160" s="6"/>
      <c r="BA160" s="6"/>
      <c r="BB160" s="8" t="n">
        <v>3.27</v>
      </c>
      <c r="BC160" s="8" t="n">
        <v>2.27</v>
      </c>
      <c r="BD160" s="6"/>
      <c r="BE160" s="6"/>
      <c r="BF160" s="6"/>
      <c r="BG160" s="6"/>
      <c r="BH160" s="6"/>
      <c r="BI160" s="6"/>
      <c r="BJ160" s="8" t="n">
        <v>0.98</v>
      </c>
      <c r="BK160" s="8" t="n">
        <v>0.6</v>
      </c>
      <c r="BL160" s="6"/>
      <c r="BM160" s="6"/>
      <c r="BN160" s="8" t="n">
        <v>50</v>
      </c>
      <c r="BO160" s="8" t="n">
        <v>38</v>
      </c>
    </row>
    <row r="161" customFormat="false" ht="65.25" hidden="false" customHeight="false" outlineLevel="0" collapsed="false">
      <c r="A161" s="6" t="n">
        <v>901</v>
      </c>
      <c r="B161" s="6" t="s">
        <v>337</v>
      </c>
      <c r="C161" s="6" t="s">
        <v>338</v>
      </c>
      <c r="D161" s="6" t="n">
        <v>1</v>
      </c>
      <c r="E161" s="8" t="n">
        <v>6.38</v>
      </c>
      <c r="F161" s="6" t="s">
        <v>429</v>
      </c>
      <c r="G161" s="6" t="s">
        <v>352</v>
      </c>
      <c r="H161" s="6" t="s">
        <v>150</v>
      </c>
      <c r="I161" s="6" t="s">
        <v>151</v>
      </c>
      <c r="J161" s="6" t="s">
        <v>153</v>
      </c>
      <c r="K161" s="6" t="s">
        <v>154</v>
      </c>
      <c r="L161" s="8" t="n">
        <v>2.9</v>
      </c>
      <c r="M161" s="6" t="s">
        <v>155</v>
      </c>
      <c r="N161" s="8" t="n">
        <v>58</v>
      </c>
      <c r="O161" s="6"/>
      <c r="P161" s="6"/>
      <c r="Q161" s="8" t="n">
        <v>4.1</v>
      </c>
      <c r="R161" s="8" t="n">
        <v>2</v>
      </c>
      <c r="S161" s="8" t="n">
        <v>31</v>
      </c>
      <c r="T161" s="8" t="n">
        <v>12517</v>
      </c>
      <c r="U161" s="8" t="n">
        <v>3</v>
      </c>
      <c r="V161" s="8" t="n">
        <v>23</v>
      </c>
      <c r="W161" s="8" t="n">
        <v>28</v>
      </c>
      <c r="X161" s="8" t="n">
        <v>12494</v>
      </c>
      <c r="Y161" s="8" t="n">
        <v>0.276</v>
      </c>
      <c r="Z161" s="8" t="n">
        <v>12548</v>
      </c>
      <c r="AA161" s="6"/>
      <c r="AB161" s="6"/>
      <c r="AC161" s="6"/>
      <c r="AD161" s="6"/>
      <c r="AE161" s="6"/>
      <c r="AF161" s="6"/>
      <c r="AG161" s="6"/>
      <c r="AH161" s="8" t="n">
        <v>0.84</v>
      </c>
      <c r="AI161" s="6"/>
      <c r="AJ161" s="6"/>
      <c r="AK161" s="8" t="n">
        <v>1.28</v>
      </c>
      <c r="AL161" s="8" t="n">
        <v>0.4</v>
      </c>
      <c r="AM161" s="8" t="n">
        <v>46</v>
      </c>
      <c r="AN161" s="6"/>
      <c r="AO161" s="6"/>
      <c r="AP161" s="8" t="n">
        <v>59</v>
      </c>
      <c r="AQ161" s="8" t="n">
        <v>33</v>
      </c>
      <c r="AR161" s="8" t="n">
        <v>1</v>
      </c>
      <c r="AS161" s="8" t="n">
        <v>1</v>
      </c>
      <c r="AT161" s="8" t="n">
        <v>1531</v>
      </c>
      <c r="AU161" s="8" t="n">
        <v>6197.7</v>
      </c>
      <c r="AV161" s="8" t="n">
        <v>940.86</v>
      </c>
      <c r="AW161" s="8" t="n">
        <v>953.85</v>
      </c>
      <c r="AX161" s="21" t="s">
        <v>156</v>
      </c>
      <c r="AY161" s="6"/>
      <c r="AZ161" s="6"/>
      <c r="BA161" s="6"/>
      <c r="BB161" s="8" t="n">
        <v>3.5</v>
      </c>
      <c r="BC161" s="8" t="n">
        <v>2.4</v>
      </c>
      <c r="BD161" s="6"/>
      <c r="BE161" s="6"/>
      <c r="BF161" s="6"/>
      <c r="BG161" s="6"/>
      <c r="BH161" s="6"/>
      <c r="BI161" s="6"/>
      <c r="BJ161" s="8" t="n">
        <v>1.06</v>
      </c>
      <c r="BK161" s="8" t="n">
        <v>0.62</v>
      </c>
      <c r="BL161" s="6"/>
      <c r="BM161" s="6"/>
      <c r="BN161" s="8" t="n">
        <v>52</v>
      </c>
      <c r="BO161" s="8" t="n">
        <v>39</v>
      </c>
    </row>
    <row r="162" customFormat="false" ht="65.25" hidden="false" customHeight="false" outlineLevel="0" collapsed="false">
      <c r="A162" s="6" t="n">
        <v>831</v>
      </c>
      <c r="B162" s="6" t="s">
        <v>279</v>
      </c>
      <c r="C162" s="6" t="s">
        <v>285</v>
      </c>
      <c r="D162" s="6" t="n">
        <v>2</v>
      </c>
      <c r="E162" s="8" t="n">
        <v>7.26</v>
      </c>
      <c r="F162" s="6" t="s">
        <v>429</v>
      </c>
      <c r="G162" s="6" t="s">
        <v>387</v>
      </c>
      <c r="H162" s="6" t="s">
        <v>150</v>
      </c>
      <c r="I162" s="6" t="s">
        <v>151</v>
      </c>
      <c r="J162" s="6" t="s">
        <v>153</v>
      </c>
      <c r="K162" s="6" t="s">
        <v>154</v>
      </c>
      <c r="L162" s="8" t="n">
        <v>3.3</v>
      </c>
      <c r="M162" s="6" t="s">
        <v>155</v>
      </c>
      <c r="N162" s="8" t="n">
        <v>66</v>
      </c>
      <c r="O162" s="6"/>
      <c r="P162" s="6"/>
      <c r="Q162" s="8" t="n">
        <v>4.5</v>
      </c>
      <c r="R162" s="8" t="n">
        <v>2.3</v>
      </c>
      <c r="S162" s="8" t="n">
        <v>33</v>
      </c>
      <c r="T162" s="8" t="n">
        <v>11819</v>
      </c>
      <c r="U162" s="8" t="n">
        <v>5</v>
      </c>
      <c r="V162" s="8" t="n">
        <v>18</v>
      </c>
      <c r="W162" s="8" t="n">
        <v>28</v>
      </c>
      <c r="X162" s="8" t="n">
        <v>11801</v>
      </c>
      <c r="Y162" s="8" t="n">
        <v>0.492</v>
      </c>
      <c r="Z162" s="8" t="n">
        <v>11852</v>
      </c>
      <c r="AA162" s="6"/>
      <c r="AB162" s="6"/>
      <c r="AC162" s="6"/>
      <c r="AD162" s="6"/>
      <c r="AE162" s="6"/>
      <c r="AF162" s="6"/>
      <c r="AG162" s="6"/>
      <c r="AH162" s="8" t="n">
        <v>0.7</v>
      </c>
      <c r="AI162" s="6"/>
      <c r="AJ162" s="6"/>
      <c r="AK162" s="8" t="n">
        <v>1.07</v>
      </c>
      <c r="AL162" s="8" t="n">
        <v>0.32</v>
      </c>
      <c r="AM162" s="8" t="n">
        <v>41</v>
      </c>
      <c r="AN162" s="6"/>
      <c r="AO162" s="6"/>
      <c r="AP162" s="8" t="n">
        <v>54</v>
      </c>
      <c r="AQ162" s="8" t="n">
        <v>28</v>
      </c>
      <c r="AR162" s="8" t="n">
        <v>1</v>
      </c>
      <c r="AS162" s="8" t="n">
        <v>1</v>
      </c>
      <c r="AT162" s="8" t="n">
        <v>1319</v>
      </c>
      <c r="AU162" s="8" t="n">
        <v>6515</v>
      </c>
      <c r="AV162" s="8" t="n">
        <v>871.38</v>
      </c>
      <c r="AW162" s="8" t="n">
        <v>887.1</v>
      </c>
      <c r="AX162" s="21" t="s">
        <v>156</v>
      </c>
      <c r="AY162" s="6"/>
      <c r="AZ162" s="6"/>
      <c r="BA162" s="6"/>
      <c r="BB162" s="8" t="n">
        <v>3.9</v>
      </c>
      <c r="BC162" s="8" t="n">
        <v>2.7</v>
      </c>
      <c r="BD162" s="6"/>
      <c r="BE162" s="6"/>
      <c r="BF162" s="6"/>
      <c r="BG162" s="6"/>
      <c r="BH162" s="6"/>
      <c r="BI162" s="6"/>
      <c r="BJ162" s="8" t="n">
        <v>0.89</v>
      </c>
      <c r="BK162" s="8" t="n">
        <v>0.51</v>
      </c>
      <c r="BL162" s="6"/>
      <c r="BM162" s="6"/>
      <c r="BN162" s="8" t="n">
        <v>48</v>
      </c>
      <c r="BO162" s="8" t="n">
        <v>34</v>
      </c>
    </row>
    <row r="163" customFormat="false" ht="65.25" hidden="false" customHeight="false" outlineLevel="0" collapsed="false">
      <c r="A163" s="6" t="n">
        <v>831</v>
      </c>
      <c r="B163" s="6" t="s">
        <v>292</v>
      </c>
      <c r="C163" s="6" t="s">
        <v>293</v>
      </c>
      <c r="D163" s="6" t="n">
        <v>1</v>
      </c>
      <c r="E163" s="8" t="n">
        <v>5.5</v>
      </c>
      <c r="F163" s="6" t="s">
        <v>430</v>
      </c>
      <c r="G163" s="6" t="s">
        <v>383</v>
      </c>
      <c r="H163" s="6" t="s">
        <v>150</v>
      </c>
      <c r="I163" s="6" t="s">
        <v>151</v>
      </c>
      <c r="J163" s="6" t="s">
        <v>180</v>
      </c>
      <c r="K163" s="6" t="s">
        <v>154</v>
      </c>
      <c r="L163" s="8" t="n">
        <v>2.5</v>
      </c>
      <c r="M163" s="6" t="s">
        <v>155</v>
      </c>
      <c r="N163" s="8" t="n">
        <v>50</v>
      </c>
      <c r="O163" s="6"/>
      <c r="P163" s="6"/>
      <c r="Q163" s="8" t="n">
        <v>3.4</v>
      </c>
      <c r="R163" s="8" t="n">
        <v>1.7</v>
      </c>
      <c r="S163" s="8" t="n">
        <v>34</v>
      </c>
      <c r="T163" s="8" t="n">
        <v>16038</v>
      </c>
      <c r="U163" s="8" t="n">
        <v>6</v>
      </c>
      <c r="V163" s="8" t="n">
        <v>28</v>
      </c>
      <c r="W163" s="8" t="n">
        <v>40</v>
      </c>
      <c r="X163" s="8" t="n">
        <v>15998</v>
      </c>
      <c r="Y163" s="8" t="n">
        <v>0.434</v>
      </c>
      <c r="Z163" s="8" t="n">
        <v>16072</v>
      </c>
      <c r="AA163" s="6"/>
      <c r="AB163" s="6"/>
      <c r="AC163" s="6"/>
      <c r="AD163" s="6"/>
      <c r="AE163" s="6"/>
      <c r="AF163" s="6"/>
      <c r="AG163" s="6"/>
      <c r="AH163" s="8" t="n">
        <v>0.74</v>
      </c>
      <c r="AI163" s="6"/>
      <c r="AJ163" s="6"/>
      <c r="AK163" s="8" t="n">
        <v>1.07</v>
      </c>
      <c r="AL163" s="8" t="n">
        <v>0.41</v>
      </c>
      <c r="AM163" s="8" t="n">
        <v>42</v>
      </c>
      <c r="AN163" s="6"/>
      <c r="AO163" s="6"/>
      <c r="AP163" s="8" t="n">
        <v>53</v>
      </c>
      <c r="AQ163" s="8" t="n">
        <v>32</v>
      </c>
      <c r="AR163" s="8" t="n">
        <v>1</v>
      </c>
      <c r="AS163" s="8" t="n">
        <v>1</v>
      </c>
      <c r="AT163" s="8" t="n">
        <v>2457</v>
      </c>
      <c r="AU163" s="8" t="n">
        <v>6932.4</v>
      </c>
      <c r="AV163" s="8" t="n">
        <v>1401</v>
      </c>
      <c r="AW163" s="8" t="n">
        <v>1412.7</v>
      </c>
      <c r="AX163" s="21" t="s">
        <v>156</v>
      </c>
      <c r="AY163" s="6"/>
      <c r="AZ163" s="6"/>
      <c r="BA163" s="6"/>
      <c r="BB163" s="8" t="n">
        <v>2.94</v>
      </c>
      <c r="BC163" s="8" t="n">
        <v>2.09</v>
      </c>
      <c r="BD163" s="6"/>
      <c r="BE163" s="6"/>
      <c r="BF163" s="6"/>
      <c r="BG163" s="6"/>
      <c r="BH163" s="6"/>
      <c r="BI163" s="6"/>
      <c r="BJ163" s="8" t="n">
        <v>0.91</v>
      </c>
      <c r="BK163" s="8" t="n">
        <v>0.57</v>
      </c>
      <c r="BL163" s="6"/>
      <c r="BM163" s="6"/>
      <c r="BN163" s="8" t="n">
        <v>48</v>
      </c>
      <c r="BO163" s="8" t="n">
        <v>37</v>
      </c>
    </row>
    <row r="164" customFormat="false" ht="65.25" hidden="false" customHeight="false" outlineLevel="0" collapsed="false">
      <c r="A164" s="6" t="s">
        <v>431</v>
      </c>
      <c r="B164" s="6" t="s">
        <v>464</v>
      </c>
      <c r="C164" s="6" t="s">
        <v>468</v>
      </c>
      <c r="D164" s="6" t="n">
        <v>1</v>
      </c>
      <c r="E164" s="8" t="n">
        <v>5.94</v>
      </c>
      <c r="F164" s="6" t="s">
        <v>429</v>
      </c>
      <c r="G164" s="6" t="s">
        <v>294</v>
      </c>
      <c r="H164" s="6" t="s">
        <v>150</v>
      </c>
      <c r="I164" s="6" t="s">
        <v>151</v>
      </c>
      <c r="J164" s="6" t="s">
        <v>153</v>
      </c>
      <c r="K164" s="6" t="s">
        <v>154</v>
      </c>
      <c r="L164" s="8" t="n">
        <v>2.7</v>
      </c>
      <c r="M164" s="6" t="s">
        <v>155</v>
      </c>
      <c r="N164" s="8" t="n">
        <v>54</v>
      </c>
      <c r="O164" s="6"/>
      <c r="P164" s="6"/>
      <c r="Q164" s="8" t="n">
        <v>3.7</v>
      </c>
      <c r="R164" s="8" t="n">
        <v>1.9</v>
      </c>
      <c r="S164" s="8" t="n">
        <v>35</v>
      </c>
      <c r="T164" s="8" t="n">
        <v>15310</v>
      </c>
      <c r="U164" s="8" t="n">
        <v>7</v>
      </c>
      <c r="V164" s="8" t="n">
        <v>29</v>
      </c>
      <c r="W164" s="8" t="n">
        <v>28</v>
      </c>
      <c r="X164" s="8" t="n">
        <v>15281</v>
      </c>
      <c r="Y164" s="8" t="n">
        <v>0.533</v>
      </c>
      <c r="Z164" s="8" t="n">
        <v>15345</v>
      </c>
      <c r="AA164" s="6"/>
      <c r="AB164" s="6"/>
      <c r="AC164" s="6"/>
      <c r="AD164" s="6"/>
      <c r="AE164" s="6"/>
      <c r="AF164" s="6"/>
      <c r="AG164" s="6"/>
      <c r="AH164" s="8" t="n">
        <v>1.03</v>
      </c>
      <c r="AI164" s="6"/>
      <c r="AJ164" s="6"/>
      <c r="AK164" s="8" t="n">
        <v>1.51</v>
      </c>
      <c r="AL164" s="8" t="n">
        <v>0.55</v>
      </c>
      <c r="AM164" s="8" t="n">
        <v>51</v>
      </c>
      <c r="AN164" s="6"/>
      <c r="AO164" s="6"/>
      <c r="AP164" s="8" t="n">
        <v>62</v>
      </c>
      <c r="AQ164" s="8" t="n">
        <v>39</v>
      </c>
      <c r="AR164" s="8" t="n">
        <v>1</v>
      </c>
      <c r="AS164" s="8" t="n">
        <v>1</v>
      </c>
      <c r="AT164" s="8" t="n">
        <v>1808</v>
      </c>
      <c r="AU164" s="8" t="n">
        <v>6162.2</v>
      </c>
      <c r="AV164" s="8" t="n">
        <v>1006.4</v>
      </c>
      <c r="AW164" s="8" t="n">
        <v>1018.1</v>
      </c>
      <c r="AX164" s="21" t="s">
        <v>156</v>
      </c>
      <c r="AY164" s="6"/>
      <c r="AZ164" s="6"/>
      <c r="BA164" s="6"/>
      <c r="BB164" s="8" t="n">
        <v>3.17</v>
      </c>
      <c r="BC164" s="8" t="n">
        <v>2.26</v>
      </c>
      <c r="BD164" s="6"/>
      <c r="BE164" s="6"/>
      <c r="BF164" s="6"/>
      <c r="BG164" s="6"/>
      <c r="BH164" s="6"/>
      <c r="BI164" s="6"/>
      <c r="BJ164" s="8" t="n">
        <v>1.27</v>
      </c>
      <c r="BK164" s="8" t="n">
        <v>0.78</v>
      </c>
      <c r="BL164" s="6"/>
      <c r="BM164" s="6"/>
      <c r="BN164" s="8" t="n">
        <v>57</v>
      </c>
      <c r="BO164" s="8" t="n">
        <v>45</v>
      </c>
    </row>
    <row r="165" customFormat="false" ht="65.25" hidden="false" customHeight="false" outlineLevel="0" collapsed="false">
      <c r="A165" s="6" t="s">
        <v>431</v>
      </c>
      <c r="B165" s="6" t="s">
        <v>464</v>
      </c>
      <c r="C165" s="6" t="s">
        <v>465</v>
      </c>
      <c r="D165" s="6" t="n">
        <v>2</v>
      </c>
      <c r="E165" s="8" t="n">
        <v>6.82</v>
      </c>
      <c r="F165" s="6" t="s">
        <v>429</v>
      </c>
      <c r="G165" s="6" t="s">
        <v>466</v>
      </c>
      <c r="H165" s="6" t="s">
        <v>150</v>
      </c>
      <c r="I165" s="6" t="s">
        <v>151</v>
      </c>
      <c r="J165" s="6" t="s">
        <v>153</v>
      </c>
      <c r="K165" s="6" t="s">
        <v>154</v>
      </c>
      <c r="L165" s="8" t="n">
        <v>3.1</v>
      </c>
      <c r="M165" s="6" t="s">
        <v>155</v>
      </c>
      <c r="N165" s="8" t="n">
        <v>62</v>
      </c>
      <c r="O165" s="6"/>
      <c r="P165" s="6"/>
      <c r="Q165" s="8" t="n">
        <v>4.2</v>
      </c>
      <c r="R165" s="8" t="n">
        <v>2.2</v>
      </c>
      <c r="S165" s="8" t="n">
        <v>36</v>
      </c>
      <c r="T165" s="8" t="n">
        <v>13757</v>
      </c>
      <c r="U165" s="8" t="n">
        <v>4</v>
      </c>
      <c r="V165" s="8" t="n">
        <v>24</v>
      </c>
      <c r="W165" s="8" t="n">
        <v>32</v>
      </c>
      <c r="X165" s="8" t="n">
        <v>13733</v>
      </c>
      <c r="Y165" s="8" t="n">
        <v>0.336</v>
      </c>
      <c r="Z165" s="8" t="n">
        <v>13793</v>
      </c>
      <c r="AA165" s="6"/>
      <c r="AB165" s="6"/>
      <c r="AC165" s="6"/>
      <c r="AD165" s="6"/>
      <c r="AE165" s="6"/>
      <c r="AF165" s="6"/>
      <c r="AG165" s="6"/>
      <c r="AH165" s="8" t="n">
        <v>0.78</v>
      </c>
      <c r="AI165" s="6"/>
      <c r="AJ165" s="6"/>
      <c r="AK165" s="8" t="n">
        <v>1.16</v>
      </c>
      <c r="AL165" s="8" t="n">
        <v>0.39</v>
      </c>
      <c r="AM165" s="8" t="n">
        <v>44</v>
      </c>
      <c r="AN165" s="6"/>
      <c r="AO165" s="6"/>
      <c r="AP165" s="8" t="n">
        <v>56</v>
      </c>
      <c r="AQ165" s="8" t="n">
        <v>31</v>
      </c>
      <c r="AR165" s="8" t="n">
        <v>1</v>
      </c>
      <c r="AS165" s="8" t="n">
        <v>1</v>
      </c>
      <c r="AT165" s="8" t="n">
        <v>1804</v>
      </c>
      <c r="AU165" s="8" t="n">
        <v>6483.4</v>
      </c>
      <c r="AV165" s="8" t="n">
        <v>1103.7</v>
      </c>
      <c r="AW165" s="8" t="n">
        <v>1117.7</v>
      </c>
      <c r="AX165" s="21" t="s">
        <v>156</v>
      </c>
      <c r="AY165" s="6"/>
      <c r="AZ165" s="6"/>
      <c r="BA165" s="6"/>
      <c r="BB165" s="8" t="n">
        <v>3.6</v>
      </c>
      <c r="BC165" s="8" t="n">
        <v>2.6</v>
      </c>
      <c r="BD165" s="6"/>
      <c r="BE165" s="6"/>
      <c r="BF165" s="6"/>
      <c r="BG165" s="6"/>
      <c r="BH165" s="6"/>
      <c r="BI165" s="6"/>
      <c r="BJ165" s="8" t="n">
        <v>0.97</v>
      </c>
      <c r="BK165" s="8" t="n">
        <v>0.58</v>
      </c>
      <c r="BL165" s="6"/>
      <c r="BM165" s="6"/>
      <c r="BN165" s="8" t="n">
        <v>50</v>
      </c>
      <c r="BO165" s="8" t="n">
        <v>38</v>
      </c>
    </row>
    <row r="166" customFormat="false" ht="65.25" hidden="false" customHeight="false" outlineLevel="0" collapsed="false">
      <c r="A166" s="6" t="s">
        <v>431</v>
      </c>
      <c r="B166" s="6" t="s">
        <v>464</v>
      </c>
      <c r="C166" s="6" t="s">
        <v>468</v>
      </c>
      <c r="D166" s="6" t="n">
        <v>1</v>
      </c>
      <c r="E166" s="8" t="n">
        <v>6.16</v>
      </c>
      <c r="F166" s="6" t="s">
        <v>430</v>
      </c>
      <c r="G166" s="6" t="s">
        <v>294</v>
      </c>
      <c r="H166" s="6" t="s">
        <v>150</v>
      </c>
      <c r="I166" s="6" t="s">
        <v>151</v>
      </c>
      <c r="J166" s="6" t="s">
        <v>180</v>
      </c>
      <c r="K166" s="6" t="s">
        <v>154</v>
      </c>
      <c r="L166" s="8" t="n">
        <v>2.8</v>
      </c>
      <c r="M166" s="6" t="s">
        <v>155</v>
      </c>
      <c r="N166" s="8" t="n">
        <v>56</v>
      </c>
      <c r="O166" s="6"/>
      <c r="P166" s="6"/>
      <c r="Q166" s="8" t="n">
        <v>3.8</v>
      </c>
      <c r="R166" s="8" t="n">
        <v>2</v>
      </c>
      <c r="S166" s="8" t="n">
        <v>36</v>
      </c>
      <c r="T166" s="8" t="n">
        <v>15309</v>
      </c>
      <c r="U166" s="8" t="n">
        <v>7</v>
      </c>
      <c r="V166" s="8" t="n">
        <v>29</v>
      </c>
      <c r="W166" s="8" t="n">
        <v>28</v>
      </c>
      <c r="X166" s="8" t="n">
        <v>15281</v>
      </c>
      <c r="Y166" s="8" t="n">
        <v>0.533</v>
      </c>
      <c r="Z166" s="8" t="n">
        <v>15345</v>
      </c>
      <c r="AA166" s="6"/>
      <c r="AB166" s="6"/>
      <c r="AC166" s="6"/>
      <c r="AD166" s="6"/>
      <c r="AE166" s="6"/>
      <c r="AF166" s="6"/>
      <c r="AG166" s="6"/>
      <c r="AH166" s="8" t="n">
        <v>1.03</v>
      </c>
      <c r="AI166" s="6"/>
      <c r="AJ166" s="6"/>
      <c r="AK166" s="8" t="n">
        <v>1.51</v>
      </c>
      <c r="AL166" s="8" t="n">
        <v>0.55</v>
      </c>
      <c r="AM166" s="8" t="n">
        <v>51</v>
      </c>
      <c r="AN166" s="6"/>
      <c r="AO166" s="6"/>
      <c r="AP166" s="8" t="n">
        <v>62</v>
      </c>
      <c r="AQ166" s="8" t="n">
        <v>39</v>
      </c>
      <c r="AR166" s="8" t="n">
        <v>1</v>
      </c>
      <c r="AS166" s="8" t="n">
        <v>1</v>
      </c>
      <c r="AT166" s="8" t="n">
        <v>2141</v>
      </c>
      <c r="AU166" s="8" t="n">
        <v>6410.3</v>
      </c>
      <c r="AV166" s="8" t="n">
        <v>1389</v>
      </c>
      <c r="AW166" s="8" t="n">
        <v>1400.7</v>
      </c>
      <c r="AX166" s="21" t="s">
        <v>156</v>
      </c>
      <c r="AY166" s="6"/>
      <c r="AZ166" s="6"/>
      <c r="BA166" s="6"/>
      <c r="BB166" s="8" t="n">
        <v>3.25</v>
      </c>
      <c r="BC166" s="8" t="n">
        <v>2.33</v>
      </c>
      <c r="BD166" s="6"/>
      <c r="BE166" s="6"/>
      <c r="BF166" s="6"/>
      <c r="BG166" s="6"/>
      <c r="BH166" s="6"/>
      <c r="BI166" s="6"/>
      <c r="BJ166" s="8" t="n">
        <v>1.27</v>
      </c>
      <c r="BK166" s="8" t="n">
        <v>0.78</v>
      </c>
      <c r="BL166" s="6"/>
      <c r="BM166" s="6"/>
      <c r="BN166" s="8" t="n">
        <v>57</v>
      </c>
      <c r="BO166" s="8" t="n">
        <v>45</v>
      </c>
    </row>
    <row r="167" customFormat="false" ht="65.25" hidden="false" customHeight="false" outlineLevel="0" collapsed="false">
      <c r="A167" s="6" t="s">
        <v>391</v>
      </c>
      <c r="B167" s="6" t="s">
        <v>302</v>
      </c>
      <c r="C167" s="6" t="s">
        <v>309</v>
      </c>
      <c r="D167" s="6" t="n">
        <v>3</v>
      </c>
      <c r="E167" s="8" t="n">
        <v>6.6</v>
      </c>
      <c r="F167" s="6" t="s">
        <v>429</v>
      </c>
      <c r="G167" s="6" t="s">
        <v>399</v>
      </c>
      <c r="H167" s="6" t="s">
        <v>150</v>
      </c>
      <c r="I167" s="6" t="s">
        <v>151</v>
      </c>
      <c r="J167" s="6" t="s">
        <v>153</v>
      </c>
      <c r="K167" s="6" t="s">
        <v>154</v>
      </c>
      <c r="L167" s="8" t="n">
        <v>3</v>
      </c>
      <c r="M167" s="6" t="s">
        <v>155</v>
      </c>
      <c r="N167" s="8" t="n">
        <v>60</v>
      </c>
      <c r="O167" s="6"/>
      <c r="P167" s="6"/>
      <c r="Q167" s="8" t="n">
        <v>4.1</v>
      </c>
      <c r="R167" s="8" t="n">
        <v>2.2</v>
      </c>
      <c r="S167" s="8" t="n">
        <v>37</v>
      </c>
      <c r="T167" s="8" t="n">
        <v>14270</v>
      </c>
      <c r="U167" s="8" t="n">
        <v>18</v>
      </c>
      <c r="V167" s="8" t="n">
        <v>19</v>
      </c>
      <c r="W167" s="8" t="n">
        <v>19</v>
      </c>
      <c r="X167" s="8" t="n">
        <v>14251</v>
      </c>
      <c r="Y167" s="8" t="n">
        <v>1.48</v>
      </c>
      <c r="Z167" s="8" t="n">
        <v>14307</v>
      </c>
      <c r="AA167" s="6"/>
      <c r="AB167" s="6"/>
      <c r="AC167" s="6"/>
      <c r="AD167" s="6"/>
      <c r="AE167" s="6"/>
      <c r="AF167" s="6"/>
      <c r="AG167" s="6"/>
      <c r="AH167" s="8" t="n">
        <v>1</v>
      </c>
      <c r="AI167" s="6"/>
      <c r="AJ167" s="6"/>
      <c r="AK167" s="8" t="n">
        <v>1.46</v>
      </c>
      <c r="AL167" s="8" t="n">
        <v>0.54</v>
      </c>
      <c r="AM167" s="8" t="n">
        <v>50</v>
      </c>
      <c r="AN167" s="6"/>
      <c r="AO167" s="6"/>
      <c r="AP167" s="8" t="n">
        <v>61</v>
      </c>
      <c r="AQ167" s="8" t="n">
        <v>39</v>
      </c>
      <c r="AR167" s="8" t="n">
        <v>1</v>
      </c>
      <c r="AS167" s="8" t="n">
        <v>1</v>
      </c>
      <c r="AT167" s="8" t="n">
        <v>1475</v>
      </c>
      <c r="AU167" s="8" t="n">
        <v>6188.2</v>
      </c>
      <c r="AV167" s="8" t="n">
        <v>938.48</v>
      </c>
      <c r="AW167" s="8" t="n">
        <v>952.05</v>
      </c>
      <c r="AX167" s="21" t="s">
        <v>156</v>
      </c>
      <c r="AY167" s="6"/>
      <c r="AZ167" s="6"/>
      <c r="BA167" s="6"/>
      <c r="BB167" s="8" t="n">
        <v>3.6</v>
      </c>
      <c r="BC167" s="8" t="n">
        <v>2.6</v>
      </c>
      <c r="BD167" s="6"/>
      <c r="BE167" s="6"/>
      <c r="BF167" s="6"/>
      <c r="BG167" s="6"/>
      <c r="BH167" s="6"/>
      <c r="BI167" s="6"/>
      <c r="BJ167" s="8" t="n">
        <v>1.23</v>
      </c>
      <c r="BK167" s="8" t="n">
        <v>0.77</v>
      </c>
      <c r="BL167" s="6"/>
      <c r="BM167" s="6"/>
      <c r="BN167" s="8" t="n">
        <v>56</v>
      </c>
      <c r="BO167" s="8" t="n">
        <v>44</v>
      </c>
    </row>
    <row r="168" customFormat="false" ht="65.25" hidden="false" customHeight="false" outlineLevel="0" collapsed="false">
      <c r="A168" s="6" t="s">
        <v>391</v>
      </c>
      <c r="B168" s="6" t="s">
        <v>302</v>
      </c>
      <c r="C168" s="6" t="s">
        <v>309</v>
      </c>
      <c r="D168" s="6" t="n">
        <v>3</v>
      </c>
      <c r="E168" s="8" t="n">
        <v>6.6</v>
      </c>
      <c r="F168" s="6" t="s">
        <v>430</v>
      </c>
      <c r="G168" s="6" t="s">
        <v>399</v>
      </c>
      <c r="H168" s="6" t="s">
        <v>150</v>
      </c>
      <c r="I168" s="6" t="s">
        <v>151</v>
      </c>
      <c r="J168" s="6" t="s">
        <v>180</v>
      </c>
      <c r="K168" s="6" t="s">
        <v>154</v>
      </c>
      <c r="L168" s="8" t="n">
        <v>3</v>
      </c>
      <c r="M168" s="6" t="s">
        <v>155</v>
      </c>
      <c r="N168" s="8" t="n">
        <v>60</v>
      </c>
      <c r="O168" s="6"/>
      <c r="P168" s="6"/>
      <c r="Q168" s="8" t="n">
        <v>4.1</v>
      </c>
      <c r="R168" s="8" t="n">
        <v>2.2</v>
      </c>
      <c r="S168" s="8" t="n">
        <v>37</v>
      </c>
      <c r="T168" s="8" t="n">
        <v>14270</v>
      </c>
      <c r="U168" s="8" t="n">
        <v>18</v>
      </c>
      <c r="V168" s="8" t="n">
        <v>19</v>
      </c>
      <c r="W168" s="8" t="n">
        <v>19</v>
      </c>
      <c r="X168" s="8" t="n">
        <v>14251</v>
      </c>
      <c r="Y168" s="8" t="n">
        <v>1.48</v>
      </c>
      <c r="Z168" s="8" t="n">
        <v>14307</v>
      </c>
      <c r="AA168" s="6"/>
      <c r="AB168" s="6"/>
      <c r="AC168" s="6"/>
      <c r="AD168" s="6"/>
      <c r="AE168" s="6"/>
      <c r="AF168" s="6"/>
      <c r="AG168" s="6"/>
      <c r="AH168" s="8" t="n">
        <v>1</v>
      </c>
      <c r="AI168" s="6"/>
      <c r="AJ168" s="6"/>
      <c r="AK168" s="8" t="n">
        <v>1.46</v>
      </c>
      <c r="AL168" s="8" t="n">
        <v>0.54</v>
      </c>
      <c r="AM168" s="8" t="n">
        <v>50</v>
      </c>
      <c r="AN168" s="6"/>
      <c r="AO168" s="6"/>
      <c r="AP168" s="8" t="n">
        <v>61</v>
      </c>
      <c r="AQ168" s="8" t="n">
        <v>39</v>
      </c>
      <c r="AR168" s="8" t="n">
        <v>1</v>
      </c>
      <c r="AS168" s="8" t="n">
        <v>1</v>
      </c>
      <c r="AT168" s="8" t="n">
        <v>2028</v>
      </c>
      <c r="AU168" s="8" t="n">
        <v>5851.9</v>
      </c>
      <c r="AV168" s="8" t="n">
        <v>1297.5</v>
      </c>
      <c r="AW168" s="8" t="n">
        <v>1309.3</v>
      </c>
      <c r="AX168" s="21" t="s">
        <v>156</v>
      </c>
      <c r="AY168" s="6"/>
      <c r="AZ168" s="6"/>
      <c r="BA168" s="6"/>
      <c r="BB168" s="8" t="n">
        <v>3.6</v>
      </c>
      <c r="BC168" s="8" t="n">
        <v>2.6</v>
      </c>
      <c r="BD168" s="6"/>
      <c r="BE168" s="6"/>
      <c r="BF168" s="6"/>
      <c r="BG168" s="6"/>
      <c r="BH168" s="6"/>
      <c r="BI168" s="6"/>
      <c r="BJ168" s="8" t="n">
        <v>1.23</v>
      </c>
      <c r="BK168" s="8" t="n">
        <v>0.77</v>
      </c>
      <c r="BL168" s="6"/>
      <c r="BM168" s="6"/>
      <c r="BN168" s="8" t="n">
        <v>56</v>
      </c>
      <c r="BO168" s="8" t="n">
        <v>44</v>
      </c>
    </row>
    <row r="169" customFormat="false" ht="65.25" hidden="false" customHeight="false" outlineLevel="0" collapsed="false">
      <c r="A169" s="6" t="s">
        <v>467</v>
      </c>
      <c r="B169" s="6" t="s">
        <v>327</v>
      </c>
      <c r="C169" s="6" t="s">
        <v>328</v>
      </c>
      <c r="D169" s="6" t="n">
        <v>1</v>
      </c>
      <c r="E169" s="8" t="n">
        <v>7.7</v>
      </c>
      <c r="F169" s="6" t="s">
        <v>429</v>
      </c>
      <c r="G169" s="6" t="s">
        <v>349</v>
      </c>
      <c r="H169" s="6" t="s">
        <v>150</v>
      </c>
      <c r="I169" s="6" t="s">
        <v>151</v>
      </c>
      <c r="J169" s="6" t="s">
        <v>153</v>
      </c>
      <c r="K169" s="6" t="s">
        <v>154</v>
      </c>
      <c r="L169" s="8" t="n">
        <v>3.5</v>
      </c>
      <c r="M169" s="6" t="s">
        <v>155</v>
      </c>
      <c r="N169" s="8" t="n">
        <v>70</v>
      </c>
      <c r="O169" s="6"/>
      <c r="P169" s="6"/>
      <c r="Q169" s="8" t="n">
        <v>4.7</v>
      </c>
      <c r="R169" s="8" t="n">
        <v>2.5</v>
      </c>
      <c r="S169" s="8" t="n">
        <v>38</v>
      </c>
      <c r="T169" s="8" t="n">
        <v>12871</v>
      </c>
      <c r="U169" s="8" t="n">
        <v>3</v>
      </c>
      <c r="V169" s="8" t="n">
        <v>27</v>
      </c>
      <c r="W169" s="8" t="n">
        <v>35</v>
      </c>
      <c r="X169" s="8" t="n">
        <v>12844</v>
      </c>
      <c r="Y169" s="8" t="n">
        <v>0.267</v>
      </c>
      <c r="Z169" s="8" t="n">
        <v>12909</v>
      </c>
      <c r="AA169" s="6"/>
      <c r="AB169" s="6"/>
      <c r="AC169" s="6"/>
      <c r="AD169" s="6"/>
      <c r="AE169" s="6"/>
      <c r="AF169" s="6"/>
      <c r="AG169" s="6"/>
      <c r="AH169" s="8" t="n">
        <v>0.79</v>
      </c>
      <c r="AI169" s="6"/>
      <c r="AJ169" s="6"/>
      <c r="AK169" s="8" t="n">
        <v>1.17</v>
      </c>
      <c r="AL169" s="8" t="n">
        <v>0.41</v>
      </c>
      <c r="AM169" s="8" t="n">
        <v>44</v>
      </c>
      <c r="AN169" s="6"/>
      <c r="AO169" s="6"/>
      <c r="AP169" s="8" t="n">
        <v>56</v>
      </c>
      <c r="AQ169" s="8" t="n">
        <v>32</v>
      </c>
      <c r="AR169" s="8" t="n">
        <v>1</v>
      </c>
      <c r="AS169" s="8" t="n">
        <v>1</v>
      </c>
      <c r="AT169" s="8" t="n">
        <v>1457</v>
      </c>
      <c r="AU169" s="8" t="n">
        <v>6026.8</v>
      </c>
      <c r="AV169" s="8" t="n">
        <v>1028.4</v>
      </c>
      <c r="AW169" s="8" t="n">
        <v>1043.2</v>
      </c>
      <c r="AX169" s="21" t="s">
        <v>156</v>
      </c>
      <c r="AY169" s="6"/>
      <c r="AZ169" s="6"/>
      <c r="BA169" s="6"/>
      <c r="BB169" s="8" t="n">
        <v>4.1</v>
      </c>
      <c r="BC169" s="8" t="n">
        <v>2.9</v>
      </c>
      <c r="BD169" s="6"/>
      <c r="BE169" s="6"/>
      <c r="BF169" s="6"/>
      <c r="BG169" s="6"/>
      <c r="BH169" s="6"/>
      <c r="BI169" s="6"/>
      <c r="BJ169" s="8" t="n">
        <v>0.98</v>
      </c>
      <c r="BK169" s="8" t="n">
        <v>0.6</v>
      </c>
      <c r="BL169" s="6"/>
      <c r="BM169" s="6"/>
      <c r="BN169" s="8" t="n">
        <v>50</v>
      </c>
      <c r="BO169" s="8" t="n">
        <v>38</v>
      </c>
    </row>
    <row r="170" customFormat="false" ht="65.25" hidden="false" customHeight="false" outlineLevel="0" collapsed="false">
      <c r="A170" s="6" t="s">
        <v>431</v>
      </c>
      <c r="B170" s="6" t="s">
        <v>469</v>
      </c>
      <c r="C170" s="6" t="s">
        <v>470</v>
      </c>
      <c r="D170" s="6" t="n">
        <v>3</v>
      </c>
      <c r="E170" s="8" t="n">
        <v>7.92</v>
      </c>
      <c r="F170" s="6" t="s">
        <v>429</v>
      </c>
      <c r="G170" s="6" t="s">
        <v>315</v>
      </c>
      <c r="H170" s="6" t="s">
        <v>150</v>
      </c>
      <c r="I170" s="6" t="s">
        <v>151</v>
      </c>
      <c r="J170" s="6" t="s">
        <v>153</v>
      </c>
      <c r="K170" s="6" t="s">
        <v>154</v>
      </c>
      <c r="L170" s="8" t="n">
        <v>3.6</v>
      </c>
      <c r="M170" s="6" t="s">
        <v>155</v>
      </c>
      <c r="N170" s="8" t="n">
        <v>72</v>
      </c>
      <c r="O170" s="6"/>
      <c r="P170" s="6"/>
      <c r="Q170" s="8" t="n">
        <v>4.8</v>
      </c>
      <c r="R170" s="8" t="n">
        <v>2.6</v>
      </c>
      <c r="S170" s="8" t="n">
        <v>39</v>
      </c>
      <c r="T170" s="8" t="n">
        <v>12873</v>
      </c>
      <c r="U170" s="8" t="n">
        <v>5</v>
      </c>
      <c r="V170" s="8" t="n">
        <v>35</v>
      </c>
      <c r="W170" s="8" t="n">
        <v>34</v>
      </c>
      <c r="X170" s="8" t="n">
        <v>12838</v>
      </c>
      <c r="Y170" s="8" t="n">
        <v>0.447</v>
      </c>
      <c r="Z170" s="8" t="n">
        <v>12912</v>
      </c>
      <c r="AA170" s="6"/>
      <c r="AB170" s="6"/>
      <c r="AC170" s="6"/>
      <c r="AD170" s="6"/>
      <c r="AE170" s="6"/>
      <c r="AF170" s="6"/>
      <c r="AG170" s="6"/>
      <c r="AH170" s="8" t="n">
        <v>1.03</v>
      </c>
      <c r="AI170" s="6"/>
      <c r="AJ170" s="6"/>
      <c r="AK170" s="8" t="n">
        <v>1.48</v>
      </c>
      <c r="AL170" s="8" t="n">
        <v>0.57</v>
      </c>
      <c r="AM170" s="8" t="n">
        <v>51</v>
      </c>
      <c r="AN170" s="6"/>
      <c r="AO170" s="6"/>
      <c r="AP170" s="8" t="n">
        <v>62</v>
      </c>
      <c r="AQ170" s="8" t="n">
        <v>40</v>
      </c>
      <c r="AR170" s="8" t="n">
        <v>1</v>
      </c>
      <c r="AS170" s="8" t="n">
        <v>1</v>
      </c>
      <c r="AT170" s="8" t="n">
        <v>1834</v>
      </c>
      <c r="AU170" s="8" t="n">
        <v>6376</v>
      </c>
      <c r="AV170" s="8" t="n">
        <v>1011.1</v>
      </c>
      <c r="AW170" s="8" t="n">
        <v>1027.3</v>
      </c>
      <c r="AX170" s="21" t="s">
        <v>156</v>
      </c>
      <c r="AY170" s="6"/>
      <c r="AZ170" s="6"/>
      <c r="BA170" s="6"/>
      <c r="BB170" s="8" t="n">
        <v>4.2</v>
      </c>
      <c r="BC170" s="8" t="n">
        <v>3</v>
      </c>
      <c r="BD170" s="6"/>
      <c r="BE170" s="6"/>
      <c r="BF170" s="6"/>
      <c r="BG170" s="6"/>
      <c r="BH170" s="6"/>
      <c r="BI170" s="6"/>
      <c r="BJ170" s="8" t="n">
        <v>1.26</v>
      </c>
      <c r="BK170" s="8" t="n">
        <v>0.8</v>
      </c>
      <c r="BL170" s="6"/>
      <c r="BM170" s="6"/>
      <c r="BN170" s="8" t="n">
        <v>56</v>
      </c>
      <c r="BO170" s="8" t="n">
        <v>45</v>
      </c>
    </row>
    <row r="171" customFormat="false" ht="65.25" hidden="false" customHeight="false" outlineLevel="0" collapsed="false">
      <c r="A171" s="6" t="s">
        <v>431</v>
      </c>
      <c r="B171" s="6" t="s">
        <v>469</v>
      </c>
      <c r="C171" s="6" t="s">
        <v>470</v>
      </c>
      <c r="D171" s="6" t="n">
        <v>3</v>
      </c>
      <c r="E171" s="8" t="n">
        <v>8.14</v>
      </c>
      <c r="F171" s="6" t="s">
        <v>430</v>
      </c>
      <c r="G171" s="6" t="s">
        <v>315</v>
      </c>
      <c r="H171" s="6" t="s">
        <v>150</v>
      </c>
      <c r="I171" s="6" t="s">
        <v>151</v>
      </c>
      <c r="J171" s="6" t="s">
        <v>180</v>
      </c>
      <c r="K171" s="6" t="s">
        <v>154</v>
      </c>
      <c r="L171" s="8" t="n">
        <v>3.7</v>
      </c>
      <c r="M171" s="6" t="s">
        <v>155</v>
      </c>
      <c r="N171" s="8" t="n">
        <v>74</v>
      </c>
      <c r="O171" s="6"/>
      <c r="P171" s="6"/>
      <c r="Q171" s="8" t="n">
        <v>4.9</v>
      </c>
      <c r="R171" s="8" t="n">
        <v>2.6</v>
      </c>
      <c r="S171" s="8" t="n">
        <v>40</v>
      </c>
      <c r="T171" s="8" t="n">
        <v>12872</v>
      </c>
      <c r="U171" s="8" t="n">
        <v>5</v>
      </c>
      <c r="V171" s="8" t="n">
        <v>35</v>
      </c>
      <c r="W171" s="8" t="n">
        <v>34</v>
      </c>
      <c r="X171" s="8" t="n">
        <v>12838</v>
      </c>
      <c r="Y171" s="8" t="n">
        <v>0.447</v>
      </c>
      <c r="Z171" s="8" t="n">
        <v>12912</v>
      </c>
      <c r="AA171" s="6"/>
      <c r="AB171" s="6"/>
      <c r="AC171" s="6"/>
      <c r="AD171" s="6"/>
      <c r="AE171" s="6"/>
      <c r="AF171" s="6"/>
      <c r="AG171" s="6"/>
      <c r="AH171" s="8" t="n">
        <v>1.03</v>
      </c>
      <c r="AI171" s="6"/>
      <c r="AJ171" s="6"/>
      <c r="AK171" s="8" t="n">
        <v>1.48</v>
      </c>
      <c r="AL171" s="8" t="n">
        <v>0.57</v>
      </c>
      <c r="AM171" s="8" t="n">
        <v>51</v>
      </c>
      <c r="AN171" s="6"/>
      <c r="AO171" s="6"/>
      <c r="AP171" s="8" t="n">
        <v>62</v>
      </c>
      <c r="AQ171" s="8" t="n">
        <v>40</v>
      </c>
      <c r="AR171" s="8" t="n">
        <v>1</v>
      </c>
      <c r="AS171" s="8" t="n">
        <v>1</v>
      </c>
      <c r="AT171" s="8" t="n">
        <v>2115</v>
      </c>
      <c r="AU171" s="8" t="n">
        <v>6635.9</v>
      </c>
      <c r="AV171" s="8" t="n">
        <v>1414.2</v>
      </c>
      <c r="AW171" s="8" t="n">
        <v>1430.3</v>
      </c>
      <c r="AX171" s="21" t="s">
        <v>156</v>
      </c>
      <c r="AY171" s="6"/>
      <c r="AZ171" s="6"/>
      <c r="BA171" s="6"/>
      <c r="BB171" s="8" t="n">
        <v>4.3</v>
      </c>
      <c r="BC171" s="8" t="n">
        <v>3.1</v>
      </c>
      <c r="BD171" s="6"/>
      <c r="BE171" s="6"/>
      <c r="BF171" s="6"/>
      <c r="BG171" s="6"/>
      <c r="BH171" s="6"/>
      <c r="BI171" s="6"/>
      <c r="BJ171" s="8" t="n">
        <v>1.26</v>
      </c>
      <c r="BK171" s="8" t="n">
        <v>0.8</v>
      </c>
      <c r="BL171" s="6"/>
      <c r="BM171" s="6"/>
      <c r="BN171" s="8" t="n">
        <v>56</v>
      </c>
      <c r="BO171" s="8" t="n">
        <v>45</v>
      </c>
    </row>
    <row r="172" customFormat="false" ht="65.25" hidden="false" customHeight="false" outlineLevel="0" collapsed="false">
      <c r="A172" s="6" t="s">
        <v>467</v>
      </c>
      <c r="B172" s="6" t="s">
        <v>327</v>
      </c>
      <c r="C172" s="6" t="s">
        <v>331</v>
      </c>
      <c r="D172" s="6" t="n">
        <v>2</v>
      </c>
      <c r="E172" s="8" t="n">
        <v>7.92</v>
      </c>
      <c r="F172" s="6" t="s">
        <v>430</v>
      </c>
      <c r="G172" s="6" t="s">
        <v>359</v>
      </c>
      <c r="H172" s="6" t="s">
        <v>150</v>
      </c>
      <c r="I172" s="6" t="s">
        <v>151</v>
      </c>
      <c r="J172" s="6" t="s">
        <v>180</v>
      </c>
      <c r="K172" s="6" t="s">
        <v>154</v>
      </c>
      <c r="L172" s="8" t="n">
        <v>3.6</v>
      </c>
      <c r="M172" s="6" t="s">
        <v>155</v>
      </c>
      <c r="N172" s="8" t="n">
        <v>72</v>
      </c>
      <c r="O172" s="6"/>
      <c r="P172" s="6"/>
      <c r="Q172" s="8" t="n">
        <v>4.8</v>
      </c>
      <c r="R172" s="8" t="n">
        <v>2.6</v>
      </c>
      <c r="S172" s="8" t="n">
        <v>40</v>
      </c>
      <c r="T172" s="8" t="n">
        <v>13089</v>
      </c>
      <c r="U172" s="8" t="n">
        <v>10</v>
      </c>
      <c r="V172" s="8" t="n">
        <v>30</v>
      </c>
      <c r="W172" s="8" t="n">
        <v>41</v>
      </c>
      <c r="X172" s="8" t="n">
        <v>13048</v>
      </c>
      <c r="Y172" s="8" t="n">
        <v>0.888</v>
      </c>
      <c r="Z172" s="8" t="n">
        <v>13129</v>
      </c>
      <c r="AA172" s="6"/>
      <c r="AB172" s="6"/>
      <c r="AC172" s="6"/>
      <c r="AD172" s="6"/>
      <c r="AE172" s="6"/>
      <c r="AF172" s="6"/>
      <c r="AG172" s="6"/>
      <c r="AH172" s="8" t="n">
        <v>0.78</v>
      </c>
      <c r="AI172" s="6"/>
      <c r="AJ172" s="6"/>
      <c r="AK172" s="8" t="n">
        <v>1.11</v>
      </c>
      <c r="AL172" s="8" t="n">
        <v>0.46</v>
      </c>
      <c r="AM172" s="8" t="n">
        <v>44</v>
      </c>
      <c r="AN172" s="6"/>
      <c r="AO172" s="6"/>
      <c r="AP172" s="8" t="n">
        <v>54</v>
      </c>
      <c r="AQ172" s="8" t="n">
        <v>34</v>
      </c>
      <c r="AR172" s="8" t="n">
        <v>1</v>
      </c>
      <c r="AS172" s="8" t="n">
        <v>1</v>
      </c>
      <c r="AT172" s="8" t="n">
        <v>1888</v>
      </c>
      <c r="AU172" s="8" t="n">
        <v>5929.4</v>
      </c>
      <c r="AV172" s="8" t="n">
        <v>1412.2</v>
      </c>
      <c r="AW172" s="8" t="n">
        <v>1426</v>
      </c>
      <c r="AX172" s="21" t="s">
        <v>156</v>
      </c>
      <c r="AY172" s="6"/>
      <c r="AZ172" s="6"/>
      <c r="BA172" s="6"/>
      <c r="BB172" s="8" t="n">
        <v>4.2</v>
      </c>
      <c r="BC172" s="8" t="n">
        <v>3.1</v>
      </c>
      <c r="BD172" s="6"/>
      <c r="BE172" s="6"/>
      <c r="BF172" s="6"/>
      <c r="BG172" s="6"/>
      <c r="BH172" s="6"/>
      <c r="BI172" s="6"/>
      <c r="BJ172" s="8" t="n">
        <v>0.95</v>
      </c>
      <c r="BK172" s="8" t="n">
        <v>0.62</v>
      </c>
      <c r="BL172" s="6"/>
      <c r="BM172" s="6"/>
      <c r="BN172" s="8" t="n">
        <v>49</v>
      </c>
      <c r="BO172" s="8" t="n">
        <v>39</v>
      </c>
    </row>
    <row r="173" customFormat="false" ht="65.25" hidden="false" customHeight="false" outlineLevel="0" collapsed="false">
      <c r="A173" s="6" t="n">
        <v>831</v>
      </c>
      <c r="B173" s="6" t="s">
        <v>292</v>
      </c>
      <c r="C173" s="6" t="s">
        <v>296</v>
      </c>
      <c r="D173" s="6" t="n">
        <v>2</v>
      </c>
      <c r="E173" s="8" t="n">
        <v>6.38</v>
      </c>
      <c r="F173" s="6" t="s">
        <v>430</v>
      </c>
      <c r="G173" s="6" t="s">
        <v>388</v>
      </c>
      <c r="H173" s="6" t="s">
        <v>150</v>
      </c>
      <c r="I173" s="6" t="s">
        <v>151</v>
      </c>
      <c r="J173" s="6" t="s">
        <v>180</v>
      </c>
      <c r="K173" s="6" t="s">
        <v>154</v>
      </c>
      <c r="L173" s="8" t="n">
        <v>2.9</v>
      </c>
      <c r="M173" s="6" t="s">
        <v>155</v>
      </c>
      <c r="N173" s="8" t="n">
        <v>58</v>
      </c>
      <c r="O173" s="6"/>
      <c r="P173" s="6"/>
      <c r="Q173" s="8" t="n">
        <v>3.9</v>
      </c>
      <c r="R173" s="8" t="n">
        <v>2.1</v>
      </c>
      <c r="S173" s="8" t="n">
        <v>41</v>
      </c>
      <c r="T173" s="8" t="n">
        <v>16759</v>
      </c>
      <c r="U173" s="8" t="n">
        <v>7</v>
      </c>
      <c r="V173" s="8" t="n">
        <v>34</v>
      </c>
      <c r="W173" s="8" t="n">
        <v>48</v>
      </c>
      <c r="X173" s="8" t="n">
        <v>16711</v>
      </c>
      <c r="Y173" s="8" t="n">
        <v>0.483</v>
      </c>
      <c r="Z173" s="8" t="n">
        <v>16800</v>
      </c>
      <c r="AA173" s="6"/>
      <c r="AB173" s="6"/>
      <c r="AC173" s="6"/>
      <c r="AD173" s="6"/>
      <c r="AE173" s="6"/>
      <c r="AF173" s="6"/>
      <c r="AG173" s="6"/>
      <c r="AH173" s="8" t="n">
        <v>0.75</v>
      </c>
      <c r="AI173" s="6"/>
      <c r="AJ173" s="6"/>
      <c r="AK173" s="8" t="n">
        <v>1.05</v>
      </c>
      <c r="AL173" s="8" t="n">
        <v>0.44</v>
      </c>
      <c r="AM173" s="8" t="n">
        <v>43</v>
      </c>
      <c r="AN173" s="6"/>
      <c r="AO173" s="6"/>
      <c r="AP173" s="8" t="n">
        <v>53</v>
      </c>
      <c r="AQ173" s="8" t="n">
        <v>33</v>
      </c>
      <c r="AR173" s="8" t="n">
        <v>1</v>
      </c>
      <c r="AS173" s="8" t="n">
        <v>1</v>
      </c>
      <c r="AT173" s="8" t="n">
        <v>2280</v>
      </c>
      <c r="AU173" s="8" t="n">
        <v>6819.7</v>
      </c>
      <c r="AV173" s="8" t="n">
        <v>1363</v>
      </c>
      <c r="AW173" s="8" t="n">
        <v>1376.3</v>
      </c>
      <c r="AX173" s="21" t="s">
        <v>156</v>
      </c>
      <c r="AY173" s="6"/>
      <c r="AZ173" s="6"/>
      <c r="BA173" s="6"/>
      <c r="BB173" s="8" t="n">
        <v>3.35</v>
      </c>
      <c r="BC173" s="8" t="n">
        <v>2.45</v>
      </c>
      <c r="BD173" s="6"/>
      <c r="BE173" s="6"/>
      <c r="BF173" s="6"/>
      <c r="BG173" s="6"/>
      <c r="BH173" s="6"/>
      <c r="BI173" s="6"/>
      <c r="BJ173" s="8" t="n">
        <v>0.9</v>
      </c>
      <c r="BK173" s="8" t="n">
        <v>0.59</v>
      </c>
      <c r="BL173" s="6"/>
      <c r="BM173" s="6"/>
      <c r="BN173" s="8" t="n">
        <v>48</v>
      </c>
      <c r="BO173" s="8" t="n">
        <v>38</v>
      </c>
    </row>
    <row r="174" customFormat="false" ht="65.25" hidden="false" customHeight="false" outlineLevel="0" collapsed="false">
      <c r="A174" s="6" t="s">
        <v>401</v>
      </c>
      <c r="B174" s="6" t="s">
        <v>337</v>
      </c>
      <c r="C174" s="6" t="s">
        <v>340</v>
      </c>
      <c r="D174" s="6" t="n">
        <v>2</v>
      </c>
      <c r="E174" s="8" t="n">
        <v>9.46</v>
      </c>
      <c r="F174" s="6" t="s">
        <v>429</v>
      </c>
      <c r="G174" s="6" t="s">
        <v>408</v>
      </c>
      <c r="H174" s="6" t="s">
        <v>150</v>
      </c>
      <c r="I174" s="6" t="s">
        <v>151</v>
      </c>
      <c r="J174" s="6" t="s">
        <v>153</v>
      </c>
      <c r="K174" s="6" t="s">
        <v>154</v>
      </c>
      <c r="L174" s="8" t="n">
        <v>4.3</v>
      </c>
      <c r="M174" s="6" t="s">
        <v>155</v>
      </c>
      <c r="N174" s="8" t="n">
        <v>86</v>
      </c>
      <c r="O174" s="6"/>
      <c r="P174" s="6"/>
      <c r="Q174" s="8" t="n">
        <v>5.7</v>
      </c>
      <c r="R174" s="8" t="n">
        <v>3.1</v>
      </c>
      <c r="S174" s="8" t="n">
        <v>43</v>
      </c>
      <c r="T174" s="8" t="n">
        <v>11854</v>
      </c>
      <c r="U174" s="8" t="n">
        <v>19</v>
      </c>
      <c r="V174" s="8" t="n">
        <v>25</v>
      </c>
      <c r="W174" s="8" t="n">
        <v>24</v>
      </c>
      <c r="X174" s="8" t="n">
        <v>11829</v>
      </c>
      <c r="Y174" s="8" t="n">
        <v>1.88</v>
      </c>
      <c r="Z174" s="8" t="n">
        <v>11897</v>
      </c>
      <c r="AA174" s="6"/>
      <c r="AB174" s="6"/>
      <c r="AC174" s="6"/>
      <c r="AD174" s="6"/>
      <c r="AE174" s="6"/>
      <c r="AF174" s="6"/>
      <c r="AG174" s="6"/>
      <c r="AH174" s="8" t="n">
        <v>1.02</v>
      </c>
      <c r="AI174" s="6"/>
      <c r="AJ174" s="6"/>
      <c r="AK174" s="8" t="n">
        <v>1.46</v>
      </c>
      <c r="AL174" s="8" t="n">
        <v>0.59</v>
      </c>
      <c r="AM174" s="8" t="n">
        <v>51</v>
      </c>
      <c r="AN174" s="6"/>
      <c r="AO174" s="6"/>
      <c r="AP174" s="8" t="n">
        <v>61</v>
      </c>
      <c r="AQ174" s="8" t="n">
        <v>40</v>
      </c>
      <c r="AR174" s="8" t="n">
        <v>1</v>
      </c>
      <c r="AS174" s="8" t="n">
        <v>1</v>
      </c>
      <c r="AT174" s="8" t="n">
        <v>1379</v>
      </c>
      <c r="AU174" s="8" t="n">
        <v>6137.7</v>
      </c>
      <c r="AV174" s="8" t="n">
        <v>942.29</v>
      </c>
      <c r="AW174" s="8" t="n">
        <v>961.07</v>
      </c>
      <c r="AX174" s="21" t="s">
        <v>156</v>
      </c>
      <c r="AY174" s="6"/>
      <c r="AZ174" s="6"/>
      <c r="BA174" s="6"/>
      <c r="BB174" s="8" t="n">
        <v>4.9</v>
      </c>
      <c r="BC174" s="8" t="n">
        <v>3.6</v>
      </c>
      <c r="BD174" s="6"/>
      <c r="BE174" s="6"/>
      <c r="BF174" s="6"/>
      <c r="BG174" s="6"/>
      <c r="BH174" s="6"/>
      <c r="BI174" s="6"/>
      <c r="BJ174" s="8" t="n">
        <v>1.24</v>
      </c>
      <c r="BK174" s="8" t="n">
        <v>0.8</v>
      </c>
      <c r="BL174" s="6"/>
      <c r="BM174" s="6"/>
      <c r="BN174" s="8" t="n">
        <v>56</v>
      </c>
      <c r="BO174" s="8" t="n">
        <v>45</v>
      </c>
    </row>
    <row r="175" customFormat="false" ht="65.25" hidden="false" customHeight="false" outlineLevel="0" collapsed="false">
      <c r="A175" s="6" t="s">
        <v>391</v>
      </c>
      <c r="B175" s="6" t="s">
        <v>302</v>
      </c>
      <c r="C175" s="6" t="s">
        <v>303</v>
      </c>
      <c r="D175" s="6" t="n">
        <v>1</v>
      </c>
      <c r="E175" s="8" t="n">
        <v>7.26</v>
      </c>
      <c r="F175" s="6" t="s">
        <v>430</v>
      </c>
      <c r="G175" s="6" t="s">
        <v>397</v>
      </c>
      <c r="H175" s="6" t="s">
        <v>150</v>
      </c>
      <c r="I175" s="6" t="s">
        <v>151</v>
      </c>
      <c r="J175" s="6" t="s">
        <v>180</v>
      </c>
      <c r="K175" s="6" t="s">
        <v>154</v>
      </c>
      <c r="L175" s="8" t="n">
        <v>3.3</v>
      </c>
      <c r="M175" s="6" t="s">
        <v>155</v>
      </c>
      <c r="N175" s="8" t="n">
        <v>66</v>
      </c>
      <c r="O175" s="6"/>
      <c r="P175" s="6"/>
      <c r="Q175" s="8" t="n">
        <v>4.4</v>
      </c>
      <c r="R175" s="8" t="n">
        <v>2.4</v>
      </c>
      <c r="S175" s="8" t="n">
        <v>43</v>
      </c>
      <c r="T175" s="8" t="n">
        <v>15273</v>
      </c>
      <c r="U175" s="8" t="n">
        <v>16</v>
      </c>
      <c r="V175" s="8" t="n">
        <v>27</v>
      </c>
      <c r="W175" s="8" t="n">
        <v>38</v>
      </c>
      <c r="X175" s="8" t="n">
        <v>15235</v>
      </c>
      <c r="Y175" s="8" t="n">
        <v>1.22</v>
      </c>
      <c r="Z175" s="8" t="n">
        <v>15316</v>
      </c>
      <c r="AA175" s="6"/>
      <c r="AB175" s="6"/>
      <c r="AC175" s="6"/>
      <c r="AD175" s="6"/>
      <c r="AE175" s="6"/>
      <c r="AF175" s="6"/>
      <c r="AG175" s="6"/>
      <c r="AH175" s="8" t="n">
        <v>0.8</v>
      </c>
      <c r="AI175" s="6"/>
      <c r="AJ175" s="6"/>
      <c r="AK175" s="8" t="n">
        <v>1.12</v>
      </c>
      <c r="AL175" s="8" t="n">
        <v>0.48</v>
      </c>
      <c r="AM175" s="8" t="n">
        <v>44</v>
      </c>
      <c r="AN175" s="6"/>
      <c r="AO175" s="6"/>
      <c r="AP175" s="8" t="n">
        <v>54</v>
      </c>
      <c r="AQ175" s="8" t="n">
        <v>34</v>
      </c>
      <c r="AR175" s="8" t="n">
        <v>1</v>
      </c>
      <c r="AS175" s="8" t="n">
        <v>1</v>
      </c>
      <c r="AT175" s="8" t="n">
        <v>1718</v>
      </c>
      <c r="AU175" s="8" t="n">
        <v>5537.6</v>
      </c>
      <c r="AV175" s="8" t="n">
        <v>1233.3</v>
      </c>
      <c r="AW175" s="8" t="n">
        <v>1245.4</v>
      </c>
      <c r="AX175" s="21" t="s">
        <v>156</v>
      </c>
      <c r="AY175" s="6"/>
      <c r="AZ175" s="6"/>
      <c r="BA175" s="6"/>
      <c r="BB175" s="8" t="n">
        <v>3.8</v>
      </c>
      <c r="BC175" s="8" t="n">
        <v>2.8</v>
      </c>
      <c r="BD175" s="6"/>
      <c r="BE175" s="6"/>
      <c r="BF175" s="6"/>
      <c r="BG175" s="6"/>
      <c r="BH175" s="6"/>
      <c r="BI175" s="6"/>
      <c r="BJ175" s="8" t="n">
        <v>0.96</v>
      </c>
      <c r="BK175" s="8" t="n">
        <v>0.63</v>
      </c>
      <c r="BL175" s="6"/>
      <c r="BM175" s="6"/>
      <c r="BN175" s="8" t="n">
        <v>49</v>
      </c>
      <c r="BO175" s="8" t="n">
        <v>39</v>
      </c>
    </row>
    <row r="176" customFormat="false" ht="65.25" hidden="false" customHeight="false" outlineLevel="0" collapsed="false">
      <c r="A176" s="6" t="s">
        <v>401</v>
      </c>
      <c r="B176" s="6" t="s">
        <v>337</v>
      </c>
      <c r="C176" s="6" t="s">
        <v>340</v>
      </c>
      <c r="D176" s="6" t="n">
        <v>2</v>
      </c>
      <c r="E176" s="8" t="n">
        <v>9.68</v>
      </c>
      <c r="F176" s="6" t="s">
        <v>430</v>
      </c>
      <c r="G176" s="6" t="s">
        <v>408</v>
      </c>
      <c r="H176" s="6" t="s">
        <v>150</v>
      </c>
      <c r="I176" s="6" t="s">
        <v>151</v>
      </c>
      <c r="J176" s="6" t="s">
        <v>180</v>
      </c>
      <c r="K176" s="6" t="s">
        <v>154</v>
      </c>
      <c r="L176" s="8" t="n">
        <v>4.4</v>
      </c>
      <c r="M176" s="6" t="s">
        <v>155</v>
      </c>
      <c r="N176" s="8" t="n">
        <v>88</v>
      </c>
      <c r="O176" s="6"/>
      <c r="P176" s="6"/>
      <c r="Q176" s="8" t="n">
        <v>5.8</v>
      </c>
      <c r="R176" s="8" t="n">
        <v>3.2</v>
      </c>
      <c r="S176" s="8" t="n">
        <v>44</v>
      </c>
      <c r="T176" s="8" t="n">
        <v>11853</v>
      </c>
      <c r="U176" s="8" t="n">
        <v>19</v>
      </c>
      <c r="V176" s="8" t="n">
        <v>25</v>
      </c>
      <c r="W176" s="8" t="n">
        <v>24</v>
      </c>
      <c r="X176" s="8" t="n">
        <v>11829</v>
      </c>
      <c r="Y176" s="8" t="n">
        <v>1.88</v>
      </c>
      <c r="Z176" s="8" t="n">
        <v>11897</v>
      </c>
      <c r="AA176" s="6"/>
      <c r="AB176" s="6"/>
      <c r="AC176" s="6"/>
      <c r="AD176" s="6"/>
      <c r="AE176" s="6"/>
      <c r="AF176" s="6"/>
      <c r="AG176" s="6"/>
      <c r="AH176" s="8" t="n">
        <v>1.02</v>
      </c>
      <c r="AI176" s="6"/>
      <c r="AJ176" s="6"/>
      <c r="AK176" s="8" t="n">
        <v>1.46</v>
      </c>
      <c r="AL176" s="8" t="n">
        <v>0.59</v>
      </c>
      <c r="AM176" s="8" t="n">
        <v>51</v>
      </c>
      <c r="AN176" s="6"/>
      <c r="AO176" s="6"/>
      <c r="AP176" s="8" t="n">
        <v>61</v>
      </c>
      <c r="AQ176" s="8" t="n">
        <v>40</v>
      </c>
      <c r="AR176" s="8" t="n">
        <v>1</v>
      </c>
      <c r="AS176" s="8" t="n">
        <v>1</v>
      </c>
      <c r="AT176" s="8" t="n">
        <v>2014</v>
      </c>
      <c r="AU176" s="8" t="n">
        <v>6223.5</v>
      </c>
      <c r="AV176" s="8" t="n">
        <v>1328.8</v>
      </c>
      <c r="AW176" s="8" t="n">
        <v>1346.9</v>
      </c>
      <c r="AX176" s="21" t="s">
        <v>156</v>
      </c>
      <c r="AY176" s="6"/>
      <c r="AZ176" s="6"/>
      <c r="BA176" s="6"/>
      <c r="BB176" s="8" t="n">
        <v>5</v>
      </c>
      <c r="BC176" s="8" t="n">
        <v>3.7</v>
      </c>
      <c r="BD176" s="6"/>
      <c r="BE176" s="6"/>
      <c r="BF176" s="6"/>
      <c r="BG176" s="6"/>
      <c r="BH176" s="6"/>
      <c r="BI176" s="6"/>
      <c r="BJ176" s="8" t="n">
        <v>1.24</v>
      </c>
      <c r="BK176" s="8" t="n">
        <v>0.8</v>
      </c>
      <c r="BL176" s="6"/>
      <c r="BM176" s="6"/>
      <c r="BN176" s="8" t="n">
        <v>56</v>
      </c>
      <c r="BO176" s="8" t="n">
        <v>45</v>
      </c>
    </row>
    <row r="177" customFormat="false" ht="65.25" hidden="false" customHeight="false" outlineLevel="0" collapsed="false">
      <c r="A177" s="6" t="s">
        <v>401</v>
      </c>
      <c r="B177" s="6" t="s">
        <v>337</v>
      </c>
      <c r="C177" s="6" t="s">
        <v>344</v>
      </c>
      <c r="D177" s="6" t="n">
        <v>3</v>
      </c>
      <c r="E177" s="8" t="n">
        <v>11.66</v>
      </c>
      <c r="F177" s="6" t="s">
        <v>430</v>
      </c>
      <c r="G177" s="6" t="s">
        <v>409</v>
      </c>
      <c r="H177" s="6" t="s">
        <v>150</v>
      </c>
      <c r="I177" s="6" t="s">
        <v>151</v>
      </c>
      <c r="J177" s="6" t="s">
        <v>180</v>
      </c>
      <c r="K177" s="6" t="s">
        <v>154</v>
      </c>
      <c r="L177" s="8" t="n">
        <v>5.3</v>
      </c>
      <c r="M177" s="6" t="s">
        <v>155</v>
      </c>
      <c r="N177" s="8" t="n">
        <v>106</v>
      </c>
      <c r="O177" s="6"/>
      <c r="P177" s="6"/>
      <c r="Q177" s="8" t="n">
        <v>7</v>
      </c>
      <c r="R177" s="8" t="n">
        <v>3.9</v>
      </c>
      <c r="S177" s="8" t="n">
        <v>46</v>
      </c>
      <c r="T177" s="8" t="n">
        <v>10121</v>
      </c>
      <c r="U177" s="8" t="n">
        <v>21</v>
      </c>
      <c r="V177" s="8" t="n">
        <v>25</v>
      </c>
      <c r="W177" s="8" t="n">
        <v>28</v>
      </c>
      <c r="X177" s="8" t="n">
        <v>10093</v>
      </c>
      <c r="Y177" s="8" t="n">
        <v>2.42</v>
      </c>
      <c r="Z177" s="8" t="n">
        <v>10167</v>
      </c>
      <c r="AA177" s="6"/>
      <c r="AB177" s="6"/>
      <c r="AC177" s="6"/>
      <c r="AD177" s="6"/>
      <c r="AE177" s="6"/>
      <c r="AF177" s="6"/>
      <c r="AG177" s="6"/>
      <c r="AH177" s="8" t="n">
        <v>0.94</v>
      </c>
      <c r="AI177" s="6"/>
      <c r="AJ177" s="6"/>
      <c r="AK177" s="8" t="n">
        <v>1.32</v>
      </c>
      <c r="AL177" s="8" t="n">
        <v>0.56</v>
      </c>
      <c r="AM177" s="8" t="n">
        <v>48</v>
      </c>
      <c r="AN177" s="6"/>
      <c r="AO177" s="6"/>
      <c r="AP177" s="8" t="n">
        <v>59</v>
      </c>
      <c r="AQ177" s="8" t="n">
        <v>38</v>
      </c>
      <c r="AR177" s="8" t="n">
        <v>1</v>
      </c>
      <c r="AS177" s="8" t="n">
        <v>1</v>
      </c>
      <c r="AT177" s="8" t="n">
        <v>1774</v>
      </c>
      <c r="AU177" s="8" t="n">
        <v>5608.7</v>
      </c>
      <c r="AV177" s="8" t="n">
        <v>1279.1</v>
      </c>
      <c r="AW177" s="8" t="n">
        <v>1298.7</v>
      </c>
      <c r="AX177" s="21" t="s">
        <v>156</v>
      </c>
      <c r="AY177" s="6"/>
      <c r="AZ177" s="6"/>
      <c r="BA177" s="6"/>
      <c r="BB177" s="8" t="n">
        <v>6.2</v>
      </c>
      <c r="BC177" s="8" t="n">
        <v>4.6</v>
      </c>
      <c r="BD177" s="6"/>
      <c r="BE177" s="6"/>
      <c r="BF177" s="6"/>
      <c r="BG177" s="6"/>
      <c r="BH177" s="6"/>
      <c r="BI177" s="6"/>
      <c r="BJ177" s="8" t="n">
        <v>1.13</v>
      </c>
      <c r="BK177" s="8" t="n">
        <v>0.75</v>
      </c>
      <c r="BL177" s="6"/>
      <c r="BM177" s="6"/>
      <c r="BN177" s="8" t="n">
        <v>54</v>
      </c>
      <c r="BO177" s="8" t="n">
        <v>43</v>
      </c>
    </row>
    <row r="178" customFormat="false" ht="65.25" hidden="false" customHeight="false" outlineLevel="0" collapsed="false">
      <c r="A178" s="6" t="s">
        <v>431</v>
      </c>
      <c r="B178" s="6" t="s">
        <v>469</v>
      </c>
      <c r="C178" s="6" t="s">
        <v>471</v>
      </c>
      <c r="D178" s="6" t="n">
        <v>2</v>
      </c>
      <c r="E178" s="8" t="n">
        <v>8.58</v>
      </c>
      <c r="F178" s="6" t="s">
        <v>430</v>
      </c>
      <c r="G178" s="6" t="s">
        <v>310</v>
      </c>
      <c r="H178" s="6" t="s">
        <v>150</v>
      </c>
      <c r="I178" s="6" t="s">
        <v>151</v>
      </c>
      <c r="J178" s="6" t="s">
        <v>180</v>
      </c>
      <c r="K178" s="6" t="s">
        <v>154</v>
      </c>
      <c r="L178" s="8" t="n">
        <v>3.9</v>
      </c>
      <c r="M178" s="6" t="s">
        <v>155</v>
      </c>
      <c r="N178" s="8" t="n">
        <v>78</v>
      </c>
      <c r="O178" s="6"/>
      <c r="P178" s="6"/>
      <c r="Q178" s="8" t="n">
        <v>5.1</v>
      </c>
      <c r="R178" s="8" t="n">
        <v>2.9</v>
      </c>
      <c r="S178" s="8" t="n">
        <v>46</v>
      </c>
      <c r="T178" s="8" t="n">
        <v>13863</v>
      </c>
      <c r="U178" s="8" t="n">
        <v>11</v>
      </c>
      <c r="V178" s="8" t="n">
        <v>35</v>
      </c>
      <c r="W178" s="8" t="n">
        <v>37</v>
      </c>
      <c r="X178" s="8" t="n">
        <v>13826</v>
      </c>
      <c r="Y178" s="8" t="n">
        <v>0.923</v>
      </c>
      <c r="Z178" s="8" t="n">
        <v>13909</v>
      </c>
      <c r="AA178" s="6"/>
      <c r="AB178" s="6"/>
      <c r="AC178" s="6"/>
      <c r="AD178" s="6"/>
      <c r="AE178" s="6"/>
      <c r="AF178" s="6"/>
      <c r="AG178" s="6"/>
      <c r="AH178" s="8" t="n">
        <v>0.96</v>
      </c>
      <c r="AI178" s="6"/>
      <c r="AJ178" s="6"/>
      <c r="AK178" s="8" t="n">
        <v>1.35</v>
      </c>
      <c r="AL178" s="8" t="n">
        <v>0.57</v>
      </c>
      <c r="AM178" s="8" t="n">
        <v>49</v>
      </c>
      <c r="AN178" s="6"/>
      <c r="AO178" s="6"/>
      <c r="AP178" s="8" t="n">
        <v>59</v>
      </c>
      <c r="AQ178" s="8" t="n">
        <v>39</v>
      </c>
      <c r="AR178" s="8" t="n">
        <v>1</v>
      </c>
      <c r="AS178" s="8" t="n">
        <v>1</v>
      </c>
      <c r="AT178" s="8" t="n">
        <v>2267</v>
      </c>
      <c r="AU178" s="8" t="n">
        <v>6259.9</v>
      </c>
      <c r="AV178" s="8" t="n">
        <v>1413.5</v>
      </c>
      <c r="AW178" s="8" t="n">
        <v>1429.5</v>
      </c>
      <c r="AX178" s="21" t="s">
        <v>156</v>
      </c>
      <c r="AY178" s="6"/>
      <c r="AZ178" s="6"/>
      <c r="BA178" s="6"/>
      <c r="BB178" s="8" t="n">
        <v>4.5</v>
      </c>
      <c r="BC178" s="8" t="n">
        <v>3.4</v>
      </c>
      <c r="BD178" s="6"/>
      <c r="BE178" s="6"/>
      <c r="BF178" s="6"/>
      <c r="BG178" s="6"/>
      <c r="BH178" s="6"/>
      <c r="BI178" s="6"/>
      <c r="BJ178" s="8" t="n">
        <v>1.16</v>
      </c>
      <c r="BK178" s="8" t="n">
        <v>0.76</v>
      </c>
      <c r="BL178" s="6"/>
      <c r="BM178" s="6"/>
      <c r="BN178" s="8" t="n">
        <v>54</v>
      </c>
      <c r="BO178" s="8" t="n">
        <v>44</v>
      </c>
    </row>
    <row r="179" customFormat="false" ht="65.25" hidden="false" customHeight="false" outlineLevel="0" collapsed="false">
      <c r="A179" s="6" t="n">
        <v>831</v>
      </c>
      <c r="B179" s="6" t="s">
        <v>292</v>
      </c>
      <c r="C179" s="6" t="s">
        <v>293</v>
      </c>
      <c r="D179" s="6" t="n">
        <v>1</v>
      </c>
      <c r="E179" s="8" t="n">
        <v>7.48</v>
      </c>
      <c r="F179" s="6" t="s">
        <v>429</v>
      </c>
      <c r="G179" s="6" t="s">
        <v>383</v>
      </c>
      <c r="H179" s="6" t="s">
        <v>150</v>
      </c>
      <c r="I179" s="6" t="s">
        <v>151</v>
      </c>
      <c r="J179" s="6" t="s">
        <v>153</v>
      </c>
      <c r="K179" s="6" t="s">
        <v>154</v>
      </c>
      <c r="L179" s="8" t="n">
        <v>3.4</v>
      </c>
      <c r="M179" s="6" t="s">
        <v>155</v>
      </c>
      <c r="N179" s="8" t="n">
        <v>68</v>
      </c>
      <c r="O179" s="6"/>
      <c r="P179" s="6"/>
      <c r="Q179" s="8" t="n">
        <v>4.4</v>
      </c>
      <c r="R179" s="8" t="n">
        <v>2.5</v>
      </c>
      <c r="S179" s="8" t="n">
        <v>46</v>
      </c>
      <c r="T179" s="8" t="n">
        <v>16026</v>
      </c>
      <c r="U179" s="8" t="n">
        <v>6</v>
      </c>
      <c r="V179" s="8" t="n">
        <v>28</v>
      </c>
      <c r="W179" s="8" t="n">
        <v>40</v>
      </c>
      <c r="X179" s="8" t="n">
        <v>15998</v>
      </c>
      <c r="Y179" s="8" t="n">
        <v>0.434</v>
      </c>
      <c r="Z179" s="8" t="n">
        <v>16072</v>
      </c>
      <c r="AA179" s="6"/>
      <c r="AB179" s="6"/>
      <c r="AC179" s="6"/>
      <c r="AD179" s="6"/>
      <c r="AE179" s="6"/>
      <c r="AF179" s="6"/>
      <c r="AG179" s="6"/>
      <c r="AH179" s="8" t="n">
        <v>0.74</v>
      </c>
      <c r="AI179" s="6"/>
      <c r="AJ179" s="6"/>
      <c r="AK179" s="8" t="n">
        <v>1.07</v>
      </c>
      <c r="AL179" s="8" t="n">
        <v>0.41</v>
      </c>
      <c r="AM179" s="8" t="n">
        <v>42</v>
      </c>
      <c r="AN179" s="6"/>
      <c r="AO179" s="6"/>
      <c r="AP179" s="8" t="n">
        <v>53</v>
      </c>
      <c r="AQ179" s="8" t="n">
        <v>32</v>
      </c>
      <c r="AR179" s="8" t="n">
        <v>1</v>
      </c>
      <c r="AS179" s="8" t="n">
        <v>1</v>
      </c>
      <c r="AT179" s="8" t="n">
        <v>1622</v>
      </c>
      <c r="AU179" s="8" t="n">
        <v>6373.2</v>
      </c>
      <c r="AV179" s="8" t="n">
        <v>922.45</v>
      </c>
      <c r="AW179" s="8" t="n">
        <v>938.05</v>
      </c>
      <c r="AX179" s="21" t="s">
        <v>156</v>
      </c>
      <c r="AY179" s="6"/>
      <c r="AZ179" s="6"/>
      <c r="BA179" s="6"/>
      <c r="BB179" s="8" t="n">
        <v>3.89</v>
      </c>
      <c r="BC179" s="8" t="n">
        <v>2.9</v>
      </c>
      <c r="BD179" s="6"/>
      <c r="BE179" s="6"/>
      <c r="BF179" s="6"/>
      <c r="BG179" s="6"/>
      <c r="BH179" s="6"/>
      <c r="BI179" s="6"/>
      <c r="BJ179" s="8" t="n">
        <v>0.91</v>
      </c>
      <c r="BK179" s="8" t="n">
        <v>0.57</v>
      </c>
      <c r="BL179" s="6"/>
      <c r="BM179" s="6"/>
      <c r="BN179" s="8" t="n">
        <v>48</v>
      </c>
      <c r="BO179" s="8" t="n">
        <v>37</v>
      </c>
    </row>
    <row r="180" customFormat="false" ht="65.25" hidden="false" customHeight="false" outlineLevel="0" collapsed="false">
      <c r="A180" s="6" t="n">
        <v>901</v>
      </c>
      <c r="B180" s="6" t="s">
        <v>327</v>
      </c>
      <c r="C180" s="6" t="s">
        <v>331</v>
      </c>
      <c r="D180" s="6" t="n">
        <v>2</v>
      </c>
      <c r="E180" s="8" t="n">
        <v>9.24</v>
      </c>
      <c r="F180" s="6" t="s">
        <v>429</v>
      </c>
      <c r="G180" s="6" t="s">
        <v>462</v>
      </c>
      <c r="H180" s="6" t="s">
        <v>150</v>
      </c>
      <c r="I180" s="6" t="s">
        <v>151</v>
      </c>
      <c r="J180" s="6" t="s">
        <v>153</v>
      </c>
      <c r="K180" s="6" t="s">
        <v>154</v>
      </c>
      <c r="L180" s="8" t="n">
        <v>4.2</v>
      </c>
      <c r="M180" s="6" t="s">
        <v>155</v>
      </c>
      <c r="N180" s="8" t="n">
        <v>84</v>
      </c>
      <c r="O180" s="6"/>
      <c r="P180" s="6"/>
      <c r="Q180" s="8" t="n">
        <v>5.6</v>
      </c>
      <c r="R180" s="8" t="n">
        <v>3.1</v>
      </c>
      <c r="S180" s="8" t="n">
        <v>47</v>
      </c>
      <c r="T180" s="8" t="n">
        <v>12992</v>
      </c>
      <c r="U180" s="8" t="n">
        <v>1</v>
      </c>
      <c r="V180" s="8" t="n">
        <v>22</v>
      </c>
      <c r="W180" s="8" t="n">
        <v>46</v>
      </c>
      <c r="X180" s="8" t="n">
        <v>12970</v>
      </c>
      <c r="Y180" s="8" t="n">
        <v>0.0832</v>
      </c>
      <c r="Z180" s="8" t="n">
        <v>13039</v>
      </c>
      <c r="AA180" s="6"/>
      <c r="AB180" s="6"/>
      <c r="AC180" s="6"/>
      <c r="AD180" s="6"/>
      <c r="AE180" s="6"/>
      <c r="AF180" s="6"/>
      <c r="AG180" s="6"/>
      <c r="AH180" s="8" t="n">
        <v>0.49</v>
      </c>
      <c r="AI180" s="6"/>
      <c r="AJ180" s="6"/>
      <c r="AK180" s="8" t="n">
        <v>0.73</v>
      </c>
      <c r="AL180" s="8" t="n">
        <v>0.24</v>
      </c>
      <c r="AM180" s="8" t="n">
        <v>33</v>
      </c>
      <c r="AN180" s="6"/>
      <c r="AO180" s="6"/>
      <c r="AP180" s="8" t="n">
        <v>44</v>
      </c>
      <c r="AQ180" s="8" t="n">
        <v>22</v>
      </c>
      <c r="AR180" s="8" t="n">
        <v>1</v>
      </c>
      <c r="AS180" s="8" t="n">
        <v>1</v>
      </c>
      <c r="AT180" s="8" t="n">
        <v>1566</v>
      </c>
      <c r="AU180" s="8" t="n">
        <v>5825.3</v>
      </c>
      <c r="AV180" s="8" t="n">
        <v>907.35</v>
      </c>
      <c r="AW180" s="8" t="n">
        <v>925.07</v>
      </c>
      <c r="AX180" s="21" t="s">
        <v>156</v>
      </c>
      <c r="AY180" s="6"/>
      <c r="AZ180" s="6"/>
      <c r="BA180" s="6"/>
      <c r="BB180" s="8" t="n">
        <v>4.9</v>
      </c>
      <c r="BC180" s="8" t="n">
        <v>3.7</v>
      </c>
      <c r="BD180" s="6"/>
      <c r="BE180" s="6"/>
      <c r="BF180" s="6"/>
      <c r="BG180" s="6"/>
      <c r="BH180" s="6"/>
      <c r="BI180" s="6"/>
      <c r="BJ180" s="8" t="n">
        <v>0.61</v>
      </c>
      <c r="BK180" s="8" t="n">
        <v>0.36</v>
      </c>
      <c r="BL180" s="6"/>
      <c r="BM180" s="6"/>
      <c r="BN180" s="8" t="n">
        <v>38</v>
      </c>
      <c r="BO180" s="8" t="n">
        <v>27</v>
      </c>
    </row>
    <row r="181" customFormat="false" ht="65.25" hidden="false" customHeight="false" outlineLevel="0" collapsed="false">
      <c r="A181" s="6" t="s">
        <v>431</v>
      </c>
      <c r="B181" s="6" t="s">
        <v>469</v>
      </c>
      <c r="C181" s="6" t="s">
        <v>471</v>
      </c>
      <c r="D181" s="6" t="n">
        <v>2</v>
      </c>
      <c r="E181" s="8" t="n">
        <v>9.02</v>
      </c>
      <c r="F181" s="6" t="s">
        <v>429</v>
      </c>
      <c r="G181" s="6" t="s">
        <v>310</v>
      </c>
      <c r="H181" s="6" t="s">
        <v>150</v>
      </c>
      <c r="I181" s="6" t="s">
        <v>151</v>
      </c>
      <c r="J181" s="6" t="s">
        <v>153</v>
      </c>
      <c r="K181" s="6" t="s">
        <v>154</v>
      </c>
      <c r="L181" s="8" t="n">
        <v>4.1</v>
      </c>
      <c r="M181" s="6" t="s">
        <v>155</v>
      </c>
      <c r="N181" s="8" t="n">
        <v>82</v>
      </c>
      <c r="O181" s="6"/>
      <c r="P181" s="6"/>
      <c r="Q181" s="8" t="n">
        <v>5.3</v>
      </c>
      <c r="R181" s="8" t="n">
        <v>3</v>
      </c>
      <c r="S181" s="8" t="n">
        <v>48</v>
      </c>
      <c r="T181" s="8" t="n">
        <v>13861</v>
      </c>
      <c r="U181" s="8" t="n">
        <v>11</v>
      </c>
      <c r="V181" s="8" t="n">
        <v>35</v>
      </c>
      <c r="W181" s="8" t="n">
        <v>37</v>
      </c>
      <c r="X181" s="8" t="n">
        <v>13826</v>
      </c>
      <c r="Y181" s="8" t="n">
        <v>0.923</v>
      </c>
      <c r="Z181" s="8" t="n">
        <v>13909</v>
      </c>
      <c r="AA181" s="6"/>
      <c r="AB181" s="6"/>
      <c r="AC181" s="6"/>
      <c r="AD181" s="6"/>
      <c r="AE181" s="6"/>
      <c r="AF181" s="6"/>
      <c r="AG181" s="6"/>
      <c r="AH181" s="8" t="n">
        <v>0.96</v>
      </c>
      <c r="AI181" s="6"/>
      <c r="AJ181" s="6"/>
      <c r="AK181" s="8" t="n">
        <v>1.35</v>
      </c>
      <c r="AL181" s="8" t="n">
        <v>0.57</v>
      </c>
      <c r="AM181" s="8" t="n">
        <v>49</v>
      </c>
      <c r="AN181" s="6"/>
      <c r="AO181" s="6"/>
      <c r="AP181" s="8" t="n">
        <v>59</v>
      </c>
      <c r="AQ181" s="8" t="n">
        <v>39</v>
      </c>
      <c r="AR181" s="8" t="n">
        <v>1</v>
      </c>
      <c r="AS181" s="8" t="n">
        <v>1</v>
      </c>
      <c r="AT181" s="8" t="n">
        <v>1574</v>
      </c>
      <c r="AU181" s="8" t="n">
        <v>6178.3</v>
      </c>
      <c r="AV181" s="8" t="n">
        <v>1019.7</v>
      </c>
      <c r="AW181" s="8" t="n">
        <v>1037.5</v>
      </c>
      <c r="AX181" s="21" t="s">
        <v>156</v>
      </c>
      <c r="AY181" s="6"/>
      <c r="AZ181" s="6"/>
      <c r="BA181" s="6"/>
      <c r="BB181" s="8" t="n">
        <v>4.7</v>
      </c>
      <c r="BC181" s="8" t="n">
        <v>3.5</v>
      </c>
      <c r="BD181" s="6"/>
      <c r="BE181" s="6"/>
      <c r="BF181" s="6"/>
      <c r="BG181" s="6"/>
      <c r="BH181" s="6"/>
      <c r="BI181" s="6"/>
      <c r="BJ181" s="8" t="n">
        <v>1.16</v>
      </c>
      <c r="BK181" s="8" t="n">
        <v>0.76</v>
      </c>
      <c r="BL181" s="6"/>
      <c r="BM181" s="6"/>
      <c r="BN181" s="8" t="n">
        <v>54</v>
      </c>
      <c r="BO181" s="8" t="n">
        <v>44</v>
      </c>
    </row>
    <row r="182" customFormat="false" ht="65.25" hidden="false" customHeight="false" outlineLevel="0" collapsed="false">
      <c r="A182" s="6" t="s">
        <v>401</v>
      </c>
      <c r="B182" s="6" t="s">
        <v>337</v>
      </c>
      <c r="C182" s="6" t="s">
        <v>344</v>
      </c>
      <c r="D182" s="6" t="n">
        <v>3</v>
      </c>
      <c r="E182" s="8" t="n">
        <v>12.54</v>
      </c>
      <c r="F182" s="6" t="s">
        <v>429</v>
      </c>
      <c r="G182" s="6" t="s">
        <v>409</v>
      </c>
      <c r="H182" s="6" t="s">
        <v>150</v>
      </c>
      <c r="I182" s="6" t="s">
        <v>151</v>
      </c>
      <c r="J182" s="6" t="s">
        <v>153</v>
      </c>
      <c r="K182" s="6" t="s">
        <v>154</v>
      </c>
      <c r="L182" s="8" t="n">
        <v>5.7</v>
      </c>
      <c r="M182" s="6" t="s">
        <v>155</v>
      </c>
      <c r="N182" s="8" t="n">
        <v>114</v>
      </c>
      <c r="O182" s="6"/>
      <c r="P182" s="6"/>
      <c r="Q182" s="8" t="n">
        <v>7.4</v>
      </c>
      <c r="R182" s="8" t="n">
        <v>4.2</v>
      </c>
      <c r="S182" s="8" t="n">
        <v>49</v>
      </c>
      <c r="T182" s="8" t="n">
        <v>10118</v>
      </c>
      <c r="U182" s="8" t="n">
        <v>21</v>
      </c>
      <c r="V182" s="8" t="n">
        <v>25</v>
      </c>
      <c r="W182" s="8" t="n">
        <v>28</v>
      </c>
      <c r="X182" s="8" t="n">
        <v>10093</v>
      </c>
      <c r="Y182" s="8" t="n">
        <v>2.42</v>
      </c>
      <c r="Z182" s="8" t="n">
        <v>10167</v>
      </c>
      <c r="AA182" s="6"/>
      <c r="AB182" s="6"/>
      <c r="AC182" s="6"/>
      <c r="AD182" s="6"/>
      <c r="AE182" s="6"/>
      <c r="AF182" s="6"/>
      <c r="AG182" s="6"/>
      <c r="AH182" s="8" t="n">
        <v>0.94</v>
      </c>
      <c r="AI182" s="6"/>
      <c r="AJ182" s="6"/>
      <c r="AK182" s="8" t="n">
        <v>1.32</v>
      </c>
      <c r="AL182" s="8" t="n">
        <v>0.56</v>
      </c>
      <c r="AM182" s="8" t="n">
        <v>48</v>
      </c>
      <c r="AN182" s="6"/>
      <c r="AO182" s="6"/>
      <c r="AP182" s="8" t="n">
        <v>59</v>
      </c>
      <c r="AQ182" s="8" t="n">
        <v>38</v>
      </c>
      <c r="AR182" s="8" t="n">
        <v>1</v>
      </c>
      <c r="AS182" s="8" t="n">
        <v>1</v>
      </c>
      <c r="AT182" s="8" t="n">
        <v>1310</v>
      </c>
      <c r="AU182" s="8" t="n">
        <v>5713.8</v>
      </c>
      <c r="AV182" s="8" t="n">
        <v>851.39</v>
      </c>
      <c r="AW182" s="8" t="n">
        <v>874.82</v>
      </c>
      <c r="AX182" s="21" t="s">
        <v>156</v>
      </c>
      <c r="AY182" s="6"/>
      <c r="AZ182" s="6"/>
      <c r="BA182" s="6"/>
      <c r="BB182" s="8" t="n">
        <v>6.5</v>
      </c>
      <c r="BC182" s="8" t="n">
        <v>4.9</v>
      </c>
      <c r="BD182" s="6"/>
      <c r="BE182" s="6"/>
      <c r="BF182" s="6"/>
      <c r="BG182" s="6"/>
      <c r="BH182" s="6"/>
      <c r="BI182" s="6"/>
      <c r="BJ182" s="8" t="n">
        <v>1.13</v>
      </c>
      <c r="BK182" s="8" t="n">
        <v>0.75</v>
      </c>
      <c r="BL182" s="6"/>
      <c r="BM182" s="6"/>
      <c r="BN182" s="8" t="n">
        <v>54</v>
      </c>
      <c r="BO182" s="8" t="n">
        <v>43</v>
      </c>
    </row>
    <row r="183" customFormat="false" ht="65.25" hidden="false" customHeight="false" outlineLevel="0" collapsed="false">
      <c r="A183" s="6" t="s">
        <v>467</v>
      </c>
      <c r="B183" s="6" t="s">
        <v>327</v>
      </c>
      <c r="C183" s="6" t="s">
        <v>331</v>
      </c>
      <c r="D183" s="6" t="n">
        <v>2</v>
      </c>
      <c r="E183" s="8" t="n">
        <v>10.12</v>
      </c>
      <c r="F183" s="6" t="s">
        <v>429</v>
      </c>
      <c r="G183" s="6" t="s">
        <v>359</v>
      </c>
      <c r="H183" s="6" t="s">
        <v>150</v>
      </c>
      <c r="I183" s="6" t="s">
        <v>151</v>
      </c>
      <c r="J183" s="6" t="s">
        <v>153</v>
      </c>
      <c r="K183" s="6" t="s">
        <v>154</v>
      </c>
      <c r="L183" s="8" t="n">
        <v>4.6</v>
      </c>
      <c r="M183" s="6" t="s">
        <v>155</v>
      </c>
      <c r="N183" s="8" t="n">
        <v>92</v>
      </c>
      <c r="O183" s="6"/>
      <c r="P183" s="6"/>
      <c r="Q183" s="8" t="n">
        <v>6</v>
      </c>
      <c r="R183" s="8" t="n">
        <v>3.4</v>
      </c>
      <c r="S183" s="8" t="n">
        <v>51</v>
      </c>
      <c r="T183" s="8" t="n">
        <v>13078</v>
      </c>
      <c r="U183" s="8" t="n">
        <v>10</v>
      </c>
      <c r="V183" s="8" t="n">
        <v>30</v>
      </c>
      <c r="W183" s="8" t="n">
        <v>41</v>
      </c>
      <c r="X183" s="8" t="n">
        <v>13048</v>
      </c>
      <c r="Y183" s="8" t="n">
        <v>0.888</v>
      </c>
      <c r="Z183" s="8" t="n">
        <v>13129</v>
      </c>
      <c r="AA183" s="6"/>
      <c r="AB183" s="6"/>
      <c r="AC183" s="6"/>
      <c r="AD183" s="6"/>
      <c r="AE183" s="6"/>
      <c r="AF183" s="6"/>
      <c r="AG183" s="6"/>
      <c r="AH183" s="8" t="n">
        <v>0.78</v>
      </c>
      <c r="AI183" s="6"/>
      <c r="AJ183" s="6"/>
      <c r="AK183" s="8" t="n">
        <v>1.11</v>
      </c>
      <c r="AL183" s="8" t="n">
        <v>0.46</v>
      </c>
      <c r="AM183" s="8" t="n">
        <v>44</v>
      </c>
      <c r="AN183" s="6"/>
      <c r="AO183" s="6"/>
      <c r="AP183" s="8" t="n">
        <v>54</v>
      </c>
      <c r="AQ183" s="8" t="n">
        <v>34</v>
      </c>
      <c r="AR183" s="8" t="n">
        <v>1</v>
      </c>
      <c r="AS183" s="8" t="n">
        <v>1</v>
      </c>
      <c r="AT183" s="8" t="n">
        <v>1410</v>
      </c>
      <c r="AU183" s="8" t="n">
        <v>6058.7</v>
      </c>
      <c r="AV183" s="8" t="n">
        <v>1008.1</v>
      </c>
      <c r="AW183" s="8" t="n">
        <v>1027.8</v>
      </c>
      <c r="AX183" s="21" t="s">
        <v>156</v>
      </c>
      <c r="AY183" s="6"/>
      <c r="AZ183" s="6"/>
      <c r="BA183" s="6"/>
      <c r="BB183" s="8" t="n">
        <v>5.2</v>
      </c>
      <c r="BC183" s="8" t="n">
        <v>4</v>
      </c>
      <c r="BD183" s="6"/>
      <c r="BE183" s="6"/>
      <c r="BF183" s="6"/>
      <c r="BG183" s="6"/>
      <c r="BH183" s="6"/>
      <c r="BI183" s="6"/>
      <c r="BJ183" s="8" t="n">
        <v>0.95</v>
      </c>
      <c r="BK183" s="8" t="n">
        <v>0.62</v>
      </c>
      <c r="BL183" s="6"/>
      <c r="BM183" s="6"/>
      <c r="BN183" s="8" t="n">
        <v>49</v>
      </c>
      <c r="BO183" s="8" t="n">
        <v>39</v>
      </c>
    </row>
    <row r="184" customFormat="false" ht="65.25" hidden="false" customHeight="false" outlineLevel="0" collapsed="false">
      <c r="A184" s="6" t="s">
        <v>431</v>
      </c>
      <c r="B184" s="6" t="s">
        <v>455</v>
      </c>
      <c r="C184" s="6" t="s">
        <v>472</v>
      </c>
      <c r="D184" s="6" t="n">
        <v>1</v>
      </c>
      <c r="E184" s="8" t="n">
        <v>10.34</v>
      </c>
      <c r="F184" s="6" t="s">
        <v>430</v>
      </c>
      <c r="G184" s="6" t="s">
        <v>341</v>
      </c>
      <c r="H184" s="6" t="s">
        <v>150</v>
      </c>
      <c r="I184" s="6" t="s">
        <v>151</v>
      </c>
      <c r="J184" s="6" t="s">
        <v>180</v>
      </c>
      <c r="K184" s="6" t="s">
        <v>154</v>
      </c>
      <c r="L184" s="8" t="n">
        <v>4.7</v>
      </c>
      <c r="M184" s="6" t="s">
        <v>155</v>
      </c>
      <c r="N184" s="8" t="n">
        <v>94</v>
      </c>
      <c r="O184" s="6"/>
      <c r="P184" s="6"/>
      <c r="Q184" s="8" t="n">
        <v>6.1</v>
      </c>
      <c r="R184" s="8" t="n">
        <v>3.5</v>
      </c>
      <c r="S184" s="8" t="n">
        <v>52</v>
      </c>
      <c r="T184" s="8" t="n">
        <v>13018</v>
      </c>
      <c r="U184" s="8" t="n">
        <v>7</v>
      </c>
      <c r="V184" s="8" t="n">
        <v>45</v>
      </c>
      <c r="W184" s="8" t="n">
        <v>48</v>
      </c>
      <c r="X184" s="8" t="n">
        <v>12970</v>
      </c>
      <c r="Y184" s="8" t="n">
        <v>0.615</v>
      </c>
      <c r="Z184" s="8" t="n">
        <v>13070</v>
      </c>
      <c r="AA184" s="6"/>
      <c r="AB184" s="6"/>
      <c r="AC184" s="6"/>
      <c r="AD184" s="6"/>
      <c r="AE184" s="6"/>
      <c r="AF184" s="6"/>
      <c r="AG184" s="6"/>
      <c r="AH184" s="8" t="n">
        <v>0.95</v>
      </c>
      <c r="AI184" s="6"/>
      <c r="AJ184" s="6"/>
      <c r="AK184" s="8" t="n">
        <v>1.31</v>
      </c>
      <c r="AL184" s="8" t="n">
        <v>0.58</v>
      </c>
      <c r="AM184" s="8" t="n">
        <v>49</v>
      </c>
      <c r="AN184" s="6"/>
      <c r="AO184" s="6"/>
      <c r="AP184" s="8" t="n">
        <v>58</v>
      </c>
      <c r="AQ184" s="8" t="n">
        <v>39</v>
      </c>
      <c r="AR184" s="8" t="n">
        <v>1</v>
      </c>
      <c r="AS184" s="8" t="n">
        <v>1</v>
      </c>
      <c r="AT184" s="8" t="n">
        <v>2204</v>
      </c>
      <c r="AU184" s="8" t="n">
        <v>6246.7</v>
      </c>
      <c r="AV184" s="8" t="n">
        <v>1350.9</v>
      </c>
      <c r="AW184" s="8" t="n">
        <v>1370.4</v>
      </c>
      <c r="AX184" s="21" t="s">
        <v>156</v>
      </c>
      <c r="AY184" s="6"/>
      <c r="AZ184" s="6"/>
      <c r="BA184" s="6"/>
      <c r="BB184" s="8" t="n">
        <v>5.4</v>
      </c>
      <c r="BC184" s="8" t="n">
        <v>4.1</v>
      </c>
      <c r="BD184" s="6"/>
      <c r="BE184" s="6"/>
      <c r="BF184" s="6"/>
      <c r="BG184" s="6"/>
      <c r="BH184" s="6"/>
      <c r="BI184" s="6"/>
      <c r="BJ184" s="8" t="n">
        <v>1.13</v>
      </c>
      <c r="BK184" s="8" t="n">
        <v>0.76</v>
      </c>
      <c r="BL184" s="6"/>
      <c r="BM184" s="6"/>
      <c r="BN184" s="8" t="n">
        <v>53.4</v>
      </c>
      <c r="BO184" s="8" t="n">
        <v>43.8</v>
      </c>
    </row>
    <row r="185" customFormat="false" ht="65.25" hidden="false" customHeight="false" outlineLevel="0" collapsed="false">
      <c r="A185" s="6" t="s">
        <v>467</v>
      </c>
      <c r="B185" s="6" t="s">
        <v>327</v>
      </c>
      <c r="C185" s="6" t="s">
        <v>334</v>
      </c>
      <c r="D185" s="6" t="n">
        <v>3</v>
      </c>
      <c r="E185" s="8" t="n">
        <v>9.9</v>
      </c>
      <c r="F185" s="6" t="s">
        <v>429</v>
      </c>
      <c r="G185" s="6" t="s">
        <v>364</v>
      </c>
      <c r="H185" s="6" t="s">
        <v>150</v>
      </c>
      <c r="I185" s="6" t="s">
        <v>151</v>
      </c>
      <c r="J185" s="6" t="s">
        <v>153</v>
      </c>
      <c r="K185" s="6" t="s">
        <v>154</v>
      </c>
      <c r="L185" s="8" t="n">
        <v>4.5</v>
      </c>
      <c r="M185" s="6" t="s">
        <v>155</v>
      </c>
      <c r="N185" s="8" t="n">
        <v>90</v>
      </c>
      <c r="O185" s="6"/>
      <c r="P185" s="6"/>
      <c r="Q185" s="8" t="n">
        <v>5.8</v>
      </c>
      <c r="R185" s="8" t="n">
        <v>3.4</v>
      </c>
      <c r="S185" s="8" t="n">
        <v>52</v>
      </c>
      <c r="T185" s="8" t="n">
        <v>13632</v>
      </c>
      <c r="U185" s="8" t="n">
        <v>13</v>
      </c>
      <c r="V185" s="8" t="n">
        <v>39</v>
      </c>
      <c r="W185" s="8" t="n">
        <v>39</v>
      </c>
      <c r="X185" s="8" t="n">
        <v>13593</v>
      </c>
      <c r="Y185" s="8" t="n">
        <v>1.11</v>
      </c>
      <c r="Z185" s="8" t="n">
        <v>13684</v>
      </c>
      <c r="AA185" s="6"/>
      <c r="AB185" s="6"/>
      <c r="AC185" s="6"/>
      <c r="AD185" s="6"/>
      <c r="AE185" s="6"/>
      <c r="AF185" s="6"/>
      <c r="AG185" s="6"/>
      <c r="AH185" s="8" t="n">
        <v>1</v>
      </c>
      <c r="AI185" s="6"/>
      <c r="AJ185" s="6"/>
      <c r="AK185" s="8" t="n">
        <v>1.39</v>
      </c>
      <c r="AL185" s="8" t="n">
        <v>0.61</v>
      </c>
      <c r="AM185" s="8" t="n">
        <v>50</v>
      </c>
      <c r="AN185" s="6"/>
      <c r="AO185" s="6"/>
      <c r="AP185" s="8" t="n">
        <v>60</v>
      </c>
      <c r="AQ185" s="8" t="n">
        <v>40</v>
      </c>
      <c r="AR185" s="8" t="n">
        <v>1</v>
      </c>
      <c r="AS185" s="8" t="n">
        <v>1</v>
      </c>
      <c r="AT185" s="8" t="n">
        <v>1609</v>
      </c>
      <c r="AU185" s="8" t="n">
        <v>6237.3</v>
      </c>
      <c r="AV185" s="8" t="n">
        <v>1017.7</v>
      </c>
      <c r="AW185" s="8" t="n">
        <v>1037.5</v>
      </c>
      <c r="AX185" s="21" t="s">
        <v>156</v>
      </c>
      <c r="AY185" s="6"/>
      <c r="AZ185" s="6"/>
      <c r="BA185" s="6"/>
      <c r="BB185" s="8" t="n">
        <v>5.1</v>
      </c>
      <c r="BC185" s="8" t="n">
        <v>3.9</v>
      </c>
      <c r="BD185" s="6"/>
      <c r="BE185" s="6"/>
      <c r="BF185" s="6"/>
      <c r="BG185" s="6"/>
      <c r="BH185" s="6"/>
      <c r="BI185" s="6"/>
      <c r="BJ185" s="8" t="n">
        <v>1.2</v>
      </c>
      <c r="BK185" s="8" t="n">
        <v>0.8</v>
      </c>
      <c r="BL185" s="6"/>
      <c r="BM185" s="6"/>
      <c r="BN185" s="8" t="n">
        <v>54.9</v>
      </c>
      <c r="BO185" s="8" t="n">
        <v>45.1</v>
      </c>
    </row>
    <row r="186" customFormat="false" ht="65.25" hidden="false" customHeight="false" outlineLevel="0" collapsed="false">
      <c r="A186" s="6" t="s">
        <v>467</v>
      </c>
      <c r="B186" s="6" t="s">
        <v>327</v>
      </c>
      <c r="C186" s="6" t="s">
        <v>334</v>
      </c>
      <c r="D186" s="6" t="n">
        <v>3</v>
      </c>
      <c r="E186" s="8" t="n">
        <v>9.9</v>
      </c>
      <c r="F186" s="6" t="s">
        <v>430</v>
      </c>
      <c r="G186" s="6" t="s">
        <v>364</v>
      </c>
      <c r="H186" s="6" t="s">
        <v>150</v>
      </c>
      <c r="I186" s="6" t="s">
        <v>151</v>
      </c>
      <c r="J186" s="6" t="s">
        <v>180</v>
      </c>
      <c r="K186" s="6" t="s">
        <v>154</v>
      </c>
      <c r="L186" s="8" t="n">
        <v>4.5</v>
      </c>
      <c r="M186" s="6" t="s">
        <v>155</v>
      </c>
      <c r="N186" s="8" t="n">
        <v>90</v>
      </c>
      <c r="O186" s="6"/>
      <c r="P186" s="6"/>
      <c r="Q186" s="8" t="n">
        <v>5.8</v>
      </c>
      <c r="R186" s="8" t="n">
        <v>3.4</v>
      </c>
      <c r="S186" s="8" t="n">
        <v>52</v>
      </c>
      <c r="T186" s="8" t="n">
        <v>13632</v>
      </c>
      <c r="U186" s="8" t="n">
        <v>13</v>
      </c>
      <c r="V186" s="8" t="n">
        <v>39</v>
      </c>
      <c r="W186" s="8" t="n">
        <v>39</v>
      </c>
      <c r="X186" s="8" t="n">
        <v>13593</v>
      </c>
      <c r="Y186" s="8" t="n">
        <v>1.11</v>
      </c>
      <c r="Z186" s="8" t="n">
        <v>13684</v>
      </c>
      <c r="AA186" s="6"/>
      <c r="AB186" s="6"/>
      <c r="AC186" s="6"/>
      <c r="AD186" s="6"/>
      <c r="AE186" s="6"/>
      <c r="AF186" s="6"/>
      <c r="AG186" s="6"/>
      <c r="AH186" s="8" t="n">
        <v>1</v>
      </c>
      <c r="AI186" s="6"/>
      <c r="AJ186" s="6"/>
      <c r="AK186" s="8" t="n">
        <v>1.39</v>
      </c>
      <c r="AL186" s="8" t="n">
        <v>0.61</v>
      </c>
      <c r="AM186" s="8" t="n">
        <v>50</v>
      </c>
      <c r="AN186" s="6"/>
      <c r="AO186" s="6"/>
      <c r="AP186" s="8" t="n">
        <v>60</v>
      </c>
      <c r="AQ186" s="8" t="n">
        <v>40</v>
      </c>
      <c r="AR186" s="8" t="n">
        <v>1</v>
      </c>
      <c r="AS186" s="8" t="n">
        <v>1</v>
      </c>
      <c r="AT186" s="8" t="n">
        <v>2090</v>
      </c>
      <c r="AU186" s="8" t="n">
        <v>6387.8</v>
      </c>
      <c r="AV186" s="8" t="n">
        <v>1453.3</v>
      </c>
      <c r="AW186" s="8" t="n">
        <v>1472</v>
      </c>
      <c r="AX186" s="21" t="s">
        <v>156</v>
      </c>
      <c r="AY186" s="6"/>
      <c r="AZ186" s="6"/>
      <c r="BA186" s="6"/>
      <c r="BB186" s="8" t="n">
        <v>5.1</v>
      </c>
      <c r="BC186" s="8" t="n">
        <v>3.9</v>
      </c>
      <c r="BD186" s="6"/>
      <c r="BE186" s="6"/>
      <c r="BF186" s="6"/>
      <c r="BG186" s="6"/>
      <c r="BH186" s="6"/>
      <c r="BI186" s="6"/>
      <c r="BJ186" s="8" t="n">
        <v>1.2</v>
      </c>
      <c r="BK186" s="8" t="n">
        <v>0.8</v>
      </c>
      <c r="BL186" s="6"/>
      <c r="BM186" s="6"/>
      <c r="BN186" s="8" t="n">
        <v>54.9</v>
      </c>
      <c r="BO186" s="8" t="n">
        <v>45.1</v>
      </c>
    </row>
    <row r="187" customFormat="false" ht="65.25" hidden="false" customHeight="false" outlineLevel="0" collapsed="false">
      <c r="A187" s="6" t="s">
        <v>391</v>
      </c>
      <c r="B187" s="6" t="s">
        <v>302</v>
      </c>
      <c r="C187" s="6" t="s">
        <v>303</v>
      </c>
      <c r="D187" s="6" t="n">
        <v>1</v>
      </c>
      <c r="E187" s="8" t="n">
        <v>9.24</v>
      </c>
      <c r="F187" s="6" t="s">
        <v>429</v>
      </c>
      <c r="G187" s="6" t="s">
        <v>397</v>
      </c>
      <c r="H187" s="6" t="s">
        <v>150</v>
      </c>
      <c r="I187" s="6" t="s">
        <v>151</v>
      </c>
      <c r="J187" s="6" t="s">
        <v>153</v>
      </c>
      <c r="K187" s="6" t="s">
        <v>154</v>
      </c>
      <c r="L187" s="8" t="n">
        <v>4.2</v>
      </c>
      <c r="M187" s="6" t="s">
        <v>155</v>
      </c>
      <c r="N187" s="8" t="n">
        <v>84</v>
      </c>
      <c r="O187" s="6"/>
      <c r="P187" s="6"/>
      <c r="Q187" s="8" t="n">
        <v>5.4</v>
      </c>
      <c r="R187" s="8" t="n">
        <v>3.1</v>
      </c>
      <c r="S187" s="8" t="n">
        <v>54</v>
      </c>
      <c r="T187" s="8" t="n">
        <v>15262</v>
      </c>
      <c r="U187" s="8" t="n">
        <v>16</v>
      </c>
      <c r="V187" s="8" t="n">
        <v>27</v>
      </c>
      <c r="W187" s="8" t="n">
        <v>38</v>
      </c>
      <c r="X187" s="8" t="n">
        <v>15235</v>
      </c>
      <c r="Y187" s="8" t="n">
        <v>1.22</v>
      </c>
      <c r="Z187" s="8" t="n">
        <v>15316</v>
      </c>
      <c r="AA187" s="6"/>
      <c r="AB187" s="6"/>
      <c r="AC187" s="6"/>
      <c r="AD187" s="6"/>
      <c r="AE187" s="6"/>
      <c r="AF187" s="6"/>
      <c r="AG187" s="6"/>
      <c r="AH187" s="8" t="n">
        <v>0.8</v>
      </c>
      <c r="AI187" s="6"/>
      <c r="AJ187" s="6"/>
      <c r="AK187" s="8" t="n">
        <v>1.12</v>
      </c>
      <c r="AL187" s="8" t="n">
        <v>0.48</v>
      </c>
      <c r="AM187" s="8" t="n">
        <v>44</v>
      </c>
      <c r="AN187" s="6"/>
      <c r="AO187" s="6"/>
      <c r="AP187" s="8" t="n">
        <v>54</v>
      </c>
      <c r="AQ187" s="8" t="n">
        <v>34</v>
      </c>
      <c r="AR187" s="8" t="n">
        <v>1</v>
      </c>
      <c r="AS187" s="8" t="n">
        <v>1</v>
      </c>
      <c r="AT187" s="8" t="n">
        <v>1236</v>
      </c>
      <c r="AU187" s="8" t="n">
        <v>5594.7</v>
      </c>
      <c r="AV187" s="8" t="n">
        <v>847.89</v>
      </c>
      <c r="AW187" s="8" t="n">
        <v>864.63</v>
      </c>
      <c r="AX187" s="21" t="s">
        <v>156</v>
      </c>
      <c r="AY187" s="6"/>
      <c r="AZ187" s="6"/>
      <c r="BA187" s="6"/>
      <c r="BB187" s="8" t="n">
        <v>4.7</v>
      </c>
      <c r="BC187" s="8" t="n">
        <v>3.6</v>
      </c>
      <c r="BD187" s="6"/>
      <c r="BE187" s="6"/>
      <c r="BF187" s="6"/>
      <c r="BG187" s="6"/>
      <c r="BH187" s="6"/>
      <c r="BI187" s="6"/>
      <c r="BJ187" s="8" t="n">
        <v>0.96</v>
      </c>
      <c r="BK187" s="8" t="n">
        <v>0.63</v>
      </c>
      <c r="BL187" s="6"/>
      <c r="BM187" s="6"/>
      <c r="BN187" s="8" t="n">
        <v>49</v>
      </c>
      <c r="BO187" s="8" t="n">
        <v>39</v>
      </c>
    </row>
    <row r="188" customFormat="false" ht="65.25" hidden="false" customHeight="false" outlineLevel="0" collapsed="false">
      <c r="A188" s="6" t="s">
        <v>431</v>
      </c>
      <c r="B188" s="6" t="s">
        <v>455</v>
      </c>
      <c r="C188" s="6" t="s">
        <v>472</v>
      </c>
      <c r="D188" s="6" t="n">
        <v>1</v>
      </c>
      <c r="E188" s="8" t="n">
        <v>11</v>
      </c>
      <c r="F188" s="6" t="s">
        <v>429</v>
      </c>
      <c r="G188" s="6" t="s">
        <v>341</v>
      </c>
      <c r="H188" s="6" t="s">
        <v>150</v>
      </c>
      <c r="I188" s="6" t="s">
        <v>151</v>
      </c>
      <c r="J188" s="6" t="s">
        <v>153</v>
      </c>
      <c r="K188" s="6" t="s">
        <v>154</v>
      </c>
      <c r="L188" s="8" t="n">
        <v>5</v>
      </c>
      <c r="M188" s="6" t="s">
        <v>155</v>
      </c>
      <c r="N188" s="8" t="n">
        <v>100</v>
      </c>
      <c r="O188" s="6"/>
      <c r="P188" s="6"/>
      <c r="Q188" s="8" t="n">
        <v>6.4</v>
      </c>
      <c r="R188" s="8" t="n">
        <v>3.8</v>
      </c>
      <c r="S188" s="8" t="n">
        <v>55</v>
      </c>
      <c r="T188" s="8" t="n">
        <v>13015</v>
      </c>
      <c r="U188" s="8" t="n">
        <v>7</v>
      </c>
      <c r="V188" s="8" t="n">
        <v>45</v>
      </c>
      <c r="W188" s="8" t="n">
        <v>48</v>
      </c>
      <c r="X188" s="8" t="n">
        <v>12970</v>
      </c>
      <c r="Y188" s="8" t="n">
        <v>0.615</v>
      </c>
      <c r="Z188" s="8" t="n">
        <v>13070</v>
      </c>
      <c r="AA188" s="6"/>
      <c r="AB188" s="6"/>
      <c r="AC188" s="6"/>
      <c r="AD188" s="6"/>
      <c r="AE188" s="6"/>
      <c r="AF188" s="6"/>
      <c r="AG188" s="6"/>
      <c r="AH188" s="8" t="n">
        <v>0.95</v>
      </c>
      <c r="AI188" s="6"/>
      <c r="AJ188" s="6"/>
      <c r="AK188" s="8" t="n">
        <v>1.31</v>
      </c>
      <c r="AL188" s="8" t="n">
        <v>0.58</v>
      </c>
      <c r="AM188" s="8" t="n">
        <v>49</v>
      </c>
      <c r="AN188" s="6"/>
      <c r="AO188" s="6"/>
      <c r="AP188" s="8" t="n">
        <v>58</v>
      </c>
      <c r="AQ188" s="8" t="n">
        <v>39</v>
      </c>
      <c r="AR188" s="8" t="n">
        <v>1</v>
      </c>
      <c r="AS188" s="8" t="n">
        <v>1</v>
      </c>
      <c r="AT188" s="8" t="n">
        <v>1635</v>
      </c>
      <c r="AU188" s="8" t="n">
        <v>6009.4</v>
      </c>
      <c r="AV188" s="8" t="n">
        <v>978.14</v>
      </c>
      <c r="AW188" s="8" t="n">
        <v>999.31</v>
      </c>
      <c r="AX188" s="21" t="s">
        <v>156</v>
      </c>
      <c r="AY188" s="6"/>
      <c r="AZ188" s="6"/>
      <c r="BA188" s="6"/>
      <c r="BB188" s="8" t="n">
        <v>5.7</v>
      </c>
      <c r="BC188" s="8" t="n">
        <v>4.3</v>
      </c>
      <c r="BD188" s="6"/>
      <c r="BE188" s="6"/>
      <c r="BF188" s="6"/>
      <c r="BG188" s="6"/>
      <c r="BH188" s="6"/>
      <c r="BI188" s="6"/>
      <c r="BJ188" s="8" t="n">
        <v>1.13</v>
      </c>
      <c r="BK188" s="8" t="n">
        <v>0.76</v>
      </c>
      <c r="BL188" s="6"/>
      <c r="BM188" s="6"/>
      <c r="BN188" s="8" t="n">
        <v>53.4</v>
      </c>
      <c r="BO188" s="8" t="n">
        <v>43.8</v>
      </c>
    </row>
    <row r="189" customFormat="false" ht="65.25" hidden="false" customHeight="false" outlineLevel="0" collapsed="false">
      <c r="A189" s="6" t="n">
        <v>831</v>
      </c>
      <c r="B189" s="6" t="s">
        <v>292</v>
      </c>
      <c r="C189" s="6" t="s">
        <v>296</v>
      </c>
      <c r="D189" s="6" t="n">
        <v>2</v>
      </c>
      <c r="E189" s="8" t="n">
        <v>8.58</v>
      </c>
      <c r="F189" s="6" t="s">
        <v>429</v>
      </c>
      <c r="G189" s="6" t="s">
        <v>388</v>
      </c>
      <c r="H189" s="6" t="s">
        <v>150</v>
      </c>
      <c r="I189" s="6" t="s">
        <v>151</v>
      </c>
      <c r="J189" s="6" t="s">
        <v>153</v>
      </c>
      <c r="K189" s="6" t="s">
        <v>154</v>
      </c>
      <c r="L189" s="8" t="n">
        <v>3.9</v>
      </c>
      <c r="M189" s="6" t="s">
        <v>155</v>
      </c>
      <c r="N189" s="8" t="n">
        <v>78</v>
      </c>
      <c r="O189" s="6"/>
      <c r="P189" s="6"/>
      <c r="Q189" s="8" t="n">
        <v>5</v>
      </c>
      <c r="R189" s="8" t="n">
        <v>2.9</v>
      </c>
      <c r="S189" s="8" t="n">
        <v>55</v>
      </c>
      <c r="T189" s="8" t="n">
        <v>16745</v>
      </c>
      <c r="U189" s="8" t="n">
        <v>7</v>
      </c>
      <c r="V189" s="8" t="n">
        <v>34</v>
      </c>
      <c r="W189" s="8" t="n">
        <v>48</v>
      </c>
      <c r="X189" s="8" t="n">
        <v>16711</v>
      </c>
      <c r="Y189" s="8" t="n">
        <v>0.483</v>
      </c>
      <c r="Z189" s="8" t="n">
        <v>16800</v>
      </c>
      <c r="AA189" s="6"/>
      <c r="AB189" s="6"/>
      <c r="AC189" s="6"/>
      <c r="AD189" s="6"/>
      <c r="AE189" s="6"/>
      <c r="AF189" s="6"/>
      <c r="AG189" s="6"/>
      <c r="AH189" s="8" t="n">
        <v>0.75</v>
      </c>
      <c r="AI189" s="6"/>
      <c r="AJ189" s="6"/>
      <c r="AK189" s="8" t="n">
        <v>1.05</v>
      </c>
      <c r="AL189" s="8" t="n">
        <v>0.44</v>
      </c>
      <c r="AM189" s="8" t="n">
        <v>43</v>
      </c>
      <c r="AN189" s="6"/>
      <c r="AO189" s="6"/>
      <c r="AP189" s="8" t="n">
        <v>53</v>
      </c>
      <c r="AQ189" s="8" t="n">
        <v>33</v>
      </c>
      <c r="AR189" s="8" t="n">
        <v>1</v>
      </c>
      <c r="AS189" s="8" t="n">
        <v>1</v>
      </c>
      <c r="AT189" s="8" t="n">
        <v>1336</v>
      </c>
      <c r="AU189" s="8" t="n">
        <v>6005.7</v>
      </c>
      <c r="AV189" s="8" t="n">
        <v>888.88</v>
      </c>
      <c r="AW189" s="8" t="n">
        <v>905.64</v>
      </c>
      <c r="AX189" s="21" t="s">
        <v>156</v>
      </c>
      <c r="AY189" s="6"/>
      <c r="AZ189" s="6"/>
      <c r="BA189" s="6"/>
      <c r="BB189" s="8" t="n">
        <v>4.4</v>
      </c>
      <c r="BC189" s="8" t="n">
        <v>3.4</v>
      </c>
      <c r="BD189" s="6"/>
      <c r="BE189" s="6"/>
      <c r="BF189" s="6"/>
      <c r="BG189" s="6"/>
      <c r="BH189" s="6"/>
      <c r="BI189" s="6"/>
      <c r="BJ189" s="8" t="n">
        <v>0.9</v>
      </c>
      <c r="BK189" s="8" t="n">
        <v>0.59</v>
      </c>
      <c r="BL189" s="6"/>
      <c r="BM189" s="6"/>
      <c r="BN189" s="8" t="n">
        <v>48</v>
      </c>
      <c r="BO189" s="8" t="n">
        <v>38</v>
      </c>
    </row>
    <row r="190" customFormat="false" ht="65.25" hidden="false" customHeight="false" outlineLevel="0" collapsed="false">
      <c r="A190" s="6" t="s">
        <v>401</v>
      </c>
      <c r="B190" s="6" t="s">
        <v>337</v>
      </c>
      <c r="C190" s="6" t="s">
        <v>338</v>
      </c>
      <c r="D190" s="6" t="n">
        <v>1</v>
      </c>
      <c r="E190" s="8" t="n">
        <v>14.08</v>
      </c>
      <c r="F190" s="6" t="s">
        <v>430</v>
      </c>
      <c r="G190" s="6" t="s">
        <v>407</v>
      </c>
      <c r="H190" s="6" t="s">
        <v>150</v>
      </c>
      <c r="I190" s="6" t="s">
        <v>151</v>
      </c>
      <c r="J190" s="6" t="s">
        <v>180</v>
      </c>
      <c r="K190" s="6" t="s">
        <v>154</v>
      </c>
      <c r="L190" s="8" t="n">
        <v>6.4</v>
      </c>
      <c r="M190" s="6" t="s">
        <v>155</v>
      </c>
      <c r="N190" s="8" t="n">
        <v>128</v>
      </c>
      <c r="O190" s="6"/>
      <c r="P190" s="6"/>
      <c r="Q190" s="8" t="n">
        <v>8.1</v>
      </c>
      <c r="R190" s="8" t="n">
        <v>5</v>
      </c>
      <c r="S190" s="8" t="n">
        <v>70</v>
      </c>
      <c r="T190" s="8" t="n">
        <v>12738</v>
      </c>
      <c r="U190" s="8" t="n">
        <v>29</v>
      </c>
      <c r="V190" s="8" t="n">
        <v>41</v>
      </c>
      <c r="W190" s="8" t="n">
        <v>48</v>
      </c>
      <c r="X190" s="8" t="n">
        <v>12690</v>
      </c>
      <c r="Y190" s="8" t="n">
        <v>2.65</v>
      </c>
      <c r="Z190" s="8" t="n">
        <v>12808</v>
      </c>
      <c r="AA190" s="6"/>
      <c r="AB190" s="6"/>
      <c r="AC190" s="6"/>
      <c r="AD190" s="6"/>
      <c r="AE190" s="6"/>
      <c r="AF190" s="6"/>
      <c r="AG190" s="6"/>
      <c r="AH190" s="8" t="n">
        <v>0.91</v>
      </c>
      <c r="AI190" s="6"/>
      <c r="AJ190" s="6"/>
      <c r="AK190" s="8" t="n">
        <v>1.2</v>
      </c>
      <c r="AL190" s="8" t="n">
        <v>0.61</v>
      </c>
      <c r="AM190" s="8" t="n">
        <v>48</v>
      </c>
      <c r="AN190" s="6"/>
      <c r="AO190" s="6"/>
      <c r="AP190" s="8" t="n">
        <v>56</v>
      </c>
      <c r="AQ190" s="8" t="n">
        <v>39</v>
      </c>
      <c r="AR190" s="8" t="n">
        <v>1</v>
      </c>
      <c r="AS190" s="8" t="n">
        <v>1</v>
      </c>
      <c r="AT190" s="8" t="n">
        <v>2002</v>
      </c>
      <c r="AU190" s="8" t="n">
        <v>6282.4</v>
      </c>
      <c r="AV190" s="8" t="n">
        <v>1349.2</v>
      </c>
      <c r="AW190" s="8" t="n">
        <v>1376.2</v>
      </c>
      <c r="AX190" s="21" t="s">
        <v>156</v>
      </c>
      <c r="AY190" s="6"/>
      <c r="AZ190" s="6"/>
      <c r="BA190" s="6"/>
      <c r="BB190" s="8" t="n">
        <v>7.2</v>
      </c>
      <c r="BC190" s="8" t="n">
        <v>5.7</v>
      </c>
      <c r="BD190" s="6"/>
      <c r="BE190" s="6"/>
      <c r="BF190" s="6"/>
      <c r="BG190" s="6"/>
      <c r="BH190" s="6"/>
      <c r="BI190" s="6"/>
      <c r="BJ190" s="8" t="n">
        <v>1.06</v>
      </c>
      <c r="BK190" s="8" t="n">
        <v>0.76</v>
      </c>
      <c r="BL190" s="6"/>
      <c r="BM190" s="6"/>
      <c r="BN190" s="8" t="n">
        <v>51.7</v>
      </c>
      <c r="BO190" s="8" t="n">
        <v>43.5</v>
      </c>
    </row>
    <row r="191" customFormat="false" ht="65.25" hidden="false" customHeight="false" outlineLevel="0" collapsed="false">
      <c r="A191" s="6" t="s">
        <v>401</v>
      </c>
      <c r="B191" s="6" t="s">
        <v>337</v>
      </c>
      <c r="C191" s="6" t="s">
        <v>338</v>
      </c>
      <c r="D191" s="6" t="n">
        <v>1</v>
      </c>
      <c r="E191" s="8" t="n">
        <v>15.62</v>
      </c>
      <c r="F191" s="6" t="s">
        <v>429</v>
      </c>
      <c r="G191" s="6" t="s">
        <v>407</v>
      </c>
      <c r="H191" s="6" t="s">
        <v>150</v>
      </c>
      <c r="I191" s="6" t="s">
        <v>151</v>
      </c>
      <c r="J191" s="6" t="s">
        <v>153</v>
      </c>
      <c r="K191" s="6" t="s">
        <v>154</v>
      </c>
      <c r="L191" s="8" t="n">
        <v>7.1</v>
      </c>
      <c r="M191" s="6" t="s">
        <v>155</v>
      </c>
      <c r="N191" s="8" t="n">
        <v>142</v>
      </c>
      <c r="O191" s="6"/>
      <c r="P191" s="6"/>
      <c r="Q191" s="8" t="n">
        <v>8.8</v>
      </c>
      <c r="R191" s="8" t="n">
        <v>5.6</v>
      </c>
      <c r="S191" s="8" t="n">
        <v>77</v>
      </c>
      <c r="T191" s="8" t="n">
        <v>12731</v>
      </c>
      <c r="U191" s="8" t="n">
        <v>29</v>
      </c>
      <c r="V191" s="8" t="n">
        <v>41</v>
      </c>
      <c r="W191" s="8" t="n">
        <v>48</v>
      </c>
      <c r="X191" s="8" t="n">
        <v>12690</v>
      </c>
      <c r="Y191" s="8" t="n">
        <v>2.65</v>
      </c>
      <c r="Z191" s="8" t="n">
        <v>12808</v>
      </c>
      <c r="AA191" s="6"/>
      <c r="AB191" s="6"/>
      <c r="AC191" s="6"/>
      <c r="AD191" s="6"/>
      <c r="AE191" s="6"/>
      <c r="AF191" s="6"/>
      <c r="AG191" s="6"/>
      <c r="AH191" s="8" t="n">
        <v>0.91</v>
      </c>
      <c r="AI191" s="6"/>
      <c r="AJ191" s="6"/>
      <c r="AK191" s="8" t="n">
        <v>1.2</v>
      </c>
      <c r="AL191" s="8" t="n">
        <v>0.61</v>
      </c>
      <c r="AM191" s="8" t="n">
        <v>48</v>
      </c>
      <c r="AN191" s="6"/>
      <c r="AO191" s="6"/>
      <c r="AP191" s="8" t="n">
        <v>56</v>
      </c>
      <c r="AQ191" s="8" t="n">
        <v>39</v>
      </c>
      <c r="AR191" s="8" t="n">
        <v>1</v>
      </c>
      <c r="AS191" s="8" t="n">
        <v>1</v>
      </c>
      <c r="AT191" s="8" t="n">
        <v>1358</v>
      </c>
      <c r="AU191" s="8" t="n">
        <v>6241.8</v>
      </c>
      <c r="AV191" s="8" t="n">
        <v>909.28</v>
      </c>
      <c r="AW191" s="8" t="n">
        <v>941.34</v>
      </c>
      <c r="AX191" s="21" t="s">
        <v>156</v>
      </c>
      <c r="AY191" s="6"/>
      <c r="AZ191" s="6"/>
      <c r="BA191" s="6"/>
      <c r="BB191" s="8" t="n">
        <v>7.9</v>
      </c>
      <c r="BC191" s="8" t="n">
        <v>6.3</v>
      </c>
      <c r="BD191" s="6"/>
      <c r="BE191" s="6"/>
      <c r="BF191" s="6"/>
      <c r="BG191" s="6"/>
      <c r="BH191" s="6"/>
      <c r="BI191" s="6"/>
      <c r="BJ191" s="8" t="n">
        <v>1.06</v>
      </c>
      <c r="BK191" s="8" t="n">
        <v>0.76</v>
      </c>
      <c r="BL191" s="6"/>
      <c r="BM191" s="6"/>
      <c r="BN191" s="8" t="n">
        <v>51.7</v>
      </c>
      <c r="BO191" s="8" t="n">
        <v>43.5</v>
      </c>
    </row>
    <row r="192" customFormat="false" ht="65.25" hidden="false" customHeight="false" outlineLevel="0" collapsed="false">
      <c r="A192" s="6" t="n">
        <v>831</v>
      </c>
      <c r="B192" s="6" t="s">
        <v>302</v>
      </c>
      <c r="C192" s="6" t="s">
        <v>303</v>
      </c>
      <c r="D192" s="6" t="n">
        <v>1</v>
      </c>
      <c r="E192" s="8" t="n">
        <v>14.74</v>
      </c>
      <c r="F192" s="6" t="s">
        <v>430</v>
      </c>
      <c r="G192" s="6" t="s">
        <v>385</v>
      </c>
      <c r="H192" s="6" t="s">
        <v>150</v>
      </c>
      <c r="I192" s="6" t="s">
        <v>151</v>
      </c>
      <c r="J192" s="6" t="s">
        <v>180</v>
      </c>
      <c r="K192" s="6" t="s">
        <v>154</v>
      </c>
      <c r="L192" s="8" t="n">
        <v>6.7</v>
      </c>
      <c r="M192" s="6" t="s">
        <v>155</v>
      </c>
      <c r="N192" s="8" t="n">
        <v>134</v>
      </c>
      <c r="O192" s="6"/>
      <c r="P192" s="6"/>
      <c r="Q192" s="8" t="n">
        <v>8.3</v>
      </c>
      <c r="R192" s="8" t="n">
        <v>5.4</v>
      </c>
      <c r="S192" s="8" t="n">
        <v>80</v>
      </c>
      <c r="T192" s="8" t="n">
        <v>13951</v>
      </c>
      <c r="U192" s="8" t="n">
        <v>14</v>
      </c>
      <c r="V192" s="8" t="n">
        <v>66</v>
      </c>
      <c r="W192" s="8" t="n">
        <v>69</v>
      </c>
      <c r="X192" s="8" t="n">
        <v>13882</v>
      </c>
      <c r="Y192" s="8" t="n">
        <v>1.15</v>
      </c>
      <c r="Z192" s="8" t="n">
        <v>14031</v>
      </c>
      <c r="AA192" s="6"/>
      <c r="AB192" s="6"/>
      <c r="AC192" s="6"/>
      <c r="AD192" s="6"/>
      <c r="AE192" s="6"/>
      <c r="AF192" s="6"/>
      <c r="AG192" s="6"/>
      <c r="AH192" s="8" t="n">
        <v>0.96</v>
      </c>
      <c r="AI192" s="6"/>
      <c r="AJ192" s="6"/>
      <c r="AK192" s="8" t="n">
        <v>1.26</v>
      </c>
      <c r="AL192" s="8" t="n">
        <v>0.67</v>
      </c>
      <c r="AM192" s="8" t="n">
        <v>49</v>
      </c>
      <c r="AN192" s="6"/>
      <c r="AO192" s="6"/>
      <c r="AP192" s="8" t="n">
        <v>57</v>
      </c>
      <c r="AQ192" s="8" t="n">
        <v>41</v>
      </c>
      <c r="AR192" s="8" t="n">
        <v>1</v>
      </c>
      <c r="AS192" s="8" t="n">
        <v>1</v>
      </c>
      <c r="AT192" s="8" t="n">
        <v>2115</v>
      </c>
      <c r="AU192" s="8" t="n">
        <v>7247.5</v>
      </c>
      <c r="AV192" s="8" t="n">
        <v>1460.4</v>
      </c>
      <c r="AW192" s="8" t="n">
        <v>1493.4</v>
      </c>
      <c r="AX192" s="21" t="s">
        <v>156</v>
      </c>
      <c r="AY192" s="6"/>
      <c r="AZ192" s="6"/>
      <c r="BA192" s="6"/>
      <c r="BB192" s="8" t="n">
        <v>7.5</v>
      </c>
      <c r="BC192" s="8" t="n">
        <v>6</v>
      </c>
      <c r="BD192" s="6"/>
      <c r="BE192" s="6"/>
      <c r="BF192" s="6"/>
      <c r="BG192" s="6"/>
      <c r="BH192" s="6"/>
      <c r="BI192" s="6"/>
      <c r="BJ192" s="8" t="n">
        <v>1.11</v>
      </c>
      <c r="BK192" s="8" t="n">
        <v>0.81</v>
      </c>
      <c r="BL192" s="6"/>
      <c r="BM192" s="6"/>
      <c r="BN192" s="8" t="n">
        <v>53</v>
      </c>
      <c r="BO192" s="8" t="n">
        <v>45.2</v>
      </c>
    </row>
    <row r="193" customFormat="false" ht="65.25" hidden="false" customHeight="false" outlineLevel="0" collapsed="false">
      <c r="A193" s="6" t="n">
        <v>831</v>
      </c>
      <c r="B193" s="6" t="s">
        <v>302</v>
      </c>
      <c r="C193" s="6" t="s">
        <v>303</v>
      </c>
      <c r="D193" s="6" t="n">
        <v>1</v>
      </c>
      <c r="E193" s="8" t="n">
        <v>15.4</v>
      </c>
      <c r="F193" s="6" t="s">
        <v>429</v>
      </c>
      <c r="G193" s="6" t="s">
        <v>385</v>
      </c>
      <c r="H193" s="6" t="s">
        <v>150</v>
      </c>
      <c r="I193" s="6" t="s">
        <v>151</v>
      </c>
      <c r="J193" s="6" t="s">
        <v>153</v>
      </c>
      <c r="K193" s="6" t="s">
        <v>154</v>
      </c>
      <c r="L193" s="8" t="n">
        <v>7</v>
      </c>
      <c r="M193" s="6" t="s">
        <v>155</v>
      </c>
      <c r="N193" s="8" t="n">
        <v>140</v>
      </c>
      <c r="O193" s="6"/>
      <c r="P193" s="6"/>
      <c r="Q193" s="8" t="n">
        <v>8.6</v>
      </c>
      <c r="R193" s="8" t="n">
        <v>5.6</v>
      </c>
      <c r="S193" s="8" t="n">
        <v>83</v>
      </c>
      <c r="T193" s="8" t="n">
        <v>13948</v>
      </c>
      <c r="U193" s="8" t="n">
        <v>14</v>
      </c>
      <c r="V193" s="8" t="n">
        <v>66</v>
      </c>
      <c r="W193" s="8" t="n">
        <v>69</v>
      </c>
      <c r="X193" s="8" t="n">
        <v>13882</v>
      </c>
      <c r="Y193" s="8" t="n">
        <v>1.15</v>
      </c>
      <c r="Z193" s="8" t="n">
        <v>14031</v>
      </c>
      <c r="AA193" s="6"/>
      <c r="AB193" s="6"/>
      <c r="AC193" s="6"/>
      <c r="AD193" s="6"/>
      <c r="AE193" s="6"/>
      <c r="AF193" s="6"/>
      <c r="AG193" s="6"/>
      <c r="AH193" s="8" t="n">
        <v>0.96</v>
      </c>
      <c r="AI193" s="6"/>
      <c r="AJ193" s="6"/>
      <c r="AK193" s="8" t="n">
        <v>1.26</v>
      </c>
      <c r="AL193" s="8" t="n">
        <v>0.67</v>
      </c>
      <c r="AM193" s="8" t="n">
        <v>49</v>
      </c>
      <c r="AN193" s="6"/>
      <c r="AO193" s="6"/>
      <c r="AP193" s="8" t="n">
        <v>57</v>
      </c>
      <c r="AQ193" s="8" t="n">
        <v>41</v>
      </c>
      <c r="AR193" s="8" t="n">
        <v>1</v>
      </c>
      <c r="AS193" s="8" t="n">
        <v>1</v>
      </c>
      <c r="AT193" s="8" t="n">
        <v>1611</v>
      </c>
      <c r="AU193" s="8" t="n">
        <v>6773.9</v>
      </c>
      <c r="AV193" s="8" t="n">
        <v>969.94</v>
      </c>
      <c r="AW193" s="8" t="n">
        <v>1004.3</v>
      </c>
      <c r="AX193" s="21" t="s">
        <v>156</v>
      </c>
      <c r="AY193" s="6"/>
      <c r="AZ193" s="6"/>
      <c r="BA193" s="6"/>
      <c r="BB193" s="8" t="n">
        <v>7.8</v>
      </c>
      <c r="BC193" s="8" t="n">
        <v>6.2</v>
      </c>
      <c r="BD193" s="6"/>
      <c r="BE193" s="6"/>
      <c r="BF193" s="6"/>
      <c r="BG193" s="6"/>
      <c r="BH193" s="6"/>
      <c r="BI193" s="6"/>
      <c r="BJ193" s="8" t="n">
        <v>1.11</v>
      </c>
      <c r="BK193" s="8" t="n">
        <v>0.81</v>
      </c>
      <c r="BL193" s="6"/>
      <c r="BM193" s="6"/>
      <c r="BN193" s="8" t="n">
        <v>53</v>
      </c>
      <c r="BO193" s="8" t="n">
        <v>45.2</v>
      </c>
    </row>
    <row r="194" customFormat="false" ht="65.25" hidden="false" customHeight="false" outlineLevel="0" collapsed="false">
      <c r="A194" s="6" t="n">
        <v>831</v>
      </c>
      <c r="B194" s="6" t="s">
        <v>302</v>
      </c>
      <c r="C194" s="6" t="s">
        <v>306</v>
      </c>
      <c r="D194" s="6" t="n">
        <v>2</v>
      </c>
      <c r="E194" s="8" t="n">
        <v>14.52</v>
      </c>
      <c r="F194" s="6" t="s">
        <v>430</v>
      </c>
      <c r="G194" s="6" t="s">
        <v>389</v>
      </c>
      <c r="H194" s="6" t="s">
        <v>150</v>
      </c>
      <c r="I194" s="6" t="s">
        <v>151</v>
      </c>
      <c r="J194" s="6" t="s">
        <v>180</v>
      </c>
      <c r="K194" s="6" t="s">
        <v>154</v>
      </c>
      <c r="L194" s="8" t="n">
        <v>6.6</v>
      </c>
      <c r="M194" s="6" t="s">
        <v>155</v>
      </c>
      <c r="N194" s="8" t="n">
        <v>132</v>
      </c>
      <c r="O194" s="6"/>
      <c r="P194" s="6"/>
      <c r="Q194" s="8" t="n">
        <v>8</v>
      </c>
      <c r="R194" s="8" t="n">
        <v>5.3</v>
      </c>
      <c r="S194" s="8" t="n">
        <v>94</v>
      </c>
      <c r="T194" s="8" t="n">
        <v>16756</v>
      </c>
      <c r="U194" s="8" t="n">
        <v>18</v>
      </c>
      <c r="V194" s="8" t="n">
        <v>76</v>
      </c>
      <c r="W194" s="8" t="n">
        <v>94</v>
      </c>
      <c r="X194" s="8" t="n">
        <v>16662</v>
      </c>
      <c r="Y194" s="8" t="n">
        <v>1.23</v>
      </c>
      <c r="Z194" s="8" t="n">
        <v>16850</v>
      </c>
      <c r="AA194" s="6"/>
      <c r="AB194" s="6"/>
      <c r="AC194" s="6"/>
      <c r="AD194" s="6"/>
      <c r="AE194" s="6"/>
      <c r="AF194" s="6"/>
      <c r="AG194" s="6"/>
      <c r="AH194" s="8" t="n">
        <v>0.84</v>
      </c>
      <c r="AI194" s="6"/>
      <c r="AJ194" s="6"/>
      <c r="AK194" s="8" t="n">
        <v>1.07</v>
      </c>
      <c r="AL194" s="8" t="n">
        <v>0.61</v>
      </c>
      <c r="AM194" s="8" t="n">
        <v>46</v>
      </c>
      <c r="AN194" s="6"/>
      <c r="AO194" s="6"/>
      <c r="AP194" s="8" t="n">
        <v>52</v>
      </c>
      <c r="AQ194" s="8" t="n">
        <v>39</v>
      </c>
      <c r="AR194" s="8" t="n">
        <v>1</v>
      </c>
      <c r="AS194" s="8" t="n">
        <v>1</v>
      </c>
      <c r="AT194" s="8" t="n">
        <v>2103</v>
      </c>
      <c r="AU194" s="8" t="n">
        <v>7068.6</v>
      </c>
      <c r="AV194" s="8" t="n">
        <v>1407</v>
      </c>
      <c r="AW194" s="8" t="n">
        <v>1438.6</v>
      </c>
      <c r="AX194" s="21" t="s">
        <v>156</v>
      </c>
      <c r="AY194" s="6"/>
      <c r="AZ194" s="6"/>
      <c r="BA194" s="6"/>
      <c r="BB194" s="8" t="n">
        <v>7.3</v>
      </c>
      <c r="BC194" s="8" t="n">
        <v>5.9</v>
      </c>
      <c r="BD194" s="6"/>
      <c r="BE194" s="6"/>
      <c r="BF194" s="6"/>
      <c r="BG194" s="6"/>
      <c r="BH194" s="6"/>
      <c r="BI194" s="6"/>
      <c r="BJ194" s="8" t="n">
        <v>0.96</v>
      </c>
      <c r="BK194" s="8" t="n">
        <v>0.72</v>
      </c>
      <c r="BL194" s="6"/>
      <c r="BM194" s="6"/>
      <c r="BN194" s="8" t="n">
        <v>49.1</v>
      </c>
      <c r="BO194" s="8" t="n">
        <v>42.2</v>
      </c>
    </row>
    <row r="195" customFormat="false" ht="65.25" hidden="false" customHeight="false" outlineLevel="0" collapsed="false">
      <c r="A195" s="6" t="n">
        <v>831</v>
      </c>
      <c r="B195" s="6" t="s">
        <v>302</v>
      </c>
      <c r="C195" s="6" t="s">
        <v>306</v>
      </c>
      <c r="D195" s="6" t="n">
        <v>2</v>
      </c>
      <c r="E195" s="8" t="n">
        <v>17.16</v>
      </c>
      <c r="F195" s="6" t="s">
        <v>429</v>
      </c>
      <c r="G195" s="6" t="s">
        <v>389</v>
      </c>
      <c r="H195" s="6" t="s">
        <v>150</v>
      </c>
      <c r="I195" s="6" t="s">
        <v>151</v>
      </c>
      <c r="J195" s="6" t="s">
        <v>153</v>
      </c>
      <c r="K195" s="6" t="s">
        <v>154</v>
      </c>
      <c r="L195" s="8" t="n">
        <v>7.8</v>
      </c>
      <c r="M195" s="6" t="s">
        <v>155</v>
      </c>
      <c r="N195" s="8" t="n">
        <v>156</v>
      </c>
      <c r="O195" s="6"/>
      <c r="P195" s="6"/>
      <c r="Q195" s="8" t="n">
        <v>9.3</v>
      </c>
      <c r="R195" s="8" t="n">
        <v>6.4</v>
      </c>
      <c r="S195" s="8" t="n">
        <v>112</v>
      </c>
      <c r="T195" s="8" t="n">
        <v>16738</v>
      </c>
      <c r="U195" s="8" t="n">
        <v>18</v>
      </c>
      <c r="V195" s="8" t="n">
        <v>76</v>
      </c>
      <c r="W195" s="8" t="n">
        <v>94</v>
      </c>
      <c r="X195" s="8" t="n">
        <v>16662</v>
      </c>
      <c r="Y195" s="8" t="n">
        <v>1.23</v>
      </c>
      <c r="Z195" s="8" t="n">
        <v>16850</v>
      </c>
      <c r="AA195" s="6"/>
      <c r="AB195" s="6"/>
      <c r="AC195" s="6"/>
      <c r="AD195" s="6"/>
      <c r="AE195" s="6"/>
      <c r="AF195" s="6"/>
      <c r="AG195" s="6"/>
      <c r="AH195" s="8" t="n">
        <v>0.84</v>
      </c>
      <c r="AI195" s="6"/>
      <c r="AJ195" s="6"/>
      <c r="AK195" s="8" t="n">
        <v>1.07</v>
      </c>
      <c r="AL195" s="8" t="n">
        <v>0.61</v>
      </c>
      <c r="AM195" s="8" t="n">
        <v>46</v>
      </c>
      <c r="AN195" s="6"/>
      <c r="AO195" s="6"/>
      <c r="AP195" s="8" t="n">
        <v>52</v>
      </c>
      <c r="AQ195" s="8" t="n">
        <v>39</v>
      </c>
      <c r="AR195" s="8" t="n">
        <v>1</v>
      </c>
      <c r="AS195" s="8" t="n">
        <v>1</v>
      </c>
      <c r="AT195" s="8" t="n">
        <v>1562</v>
      </c>
      <c r="AU195" s="8" t="n">
        <v>6471.6</v>
      </c>
      <c r="AV195" s="8" t="n">
        <v>916.18</v>
      </c>
      <c r="AW195" s="8" t="n">
        <v>953.1</v>
      </c>
      <c r="AX195" s="21" t="s">
        <v>156</v>
      </c>
      <c r="AY195" s="6"/>
      <c r="AZ195" s="6"/>
      <c r="BA195" s="6"/>
      <c r="BB195" s="8" t="n">
        <v>8.6</v>
      </c>
      <c r="BC195" s="8" t="n">
        <v>7.1</v>
      </c>
      <c r="BD195" s="6"/>
      <c r="BE195" s="6"/>
      <c r="BF195" s="6"/>
      <c r="BG195" s="6"/>
      <c r="BH195" s="6"/>
      <c r="BI195" s="6"/>
      <c r="BJ195" s="8" t="n">
        <v>0.96</v>
      </c>
      <c r="BK195" s="8" t="n">
        <v>0.72</v>
      </c>
      <c r="BL195" s="6"/>
      <c r="BM195" s="6"/>
      <c r="BN195" s="8" t="n">
        <v>49.1</v>
      </c>
      <c r="BO195" s="8" t="n">
        <v>42.2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O79" activeCellId="0" sqref="O79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.75" hidden="false" customHeight="false" outlineLevel="0" collapsed="false">
      <c r="V1" s="6" t="s">
        <v>362</v>
      </c>
      <c r="W1" s="6"/>
      <c r="X1" s="6" t="s">
        <v>35</v>
      </c>
      <c r="Y1" s="6" t="s">
        <v>342</v>
      </c>
      <c r="Z1" s="6" t="n">
        <v>0</v>
      </c>
      <c r="AA1" s="6" t="n">
        <v>0</v>
      </c>
      <c r="AB1" s="6"/>
      <c r="AC1" s="8" t="n">
        <v>0</v>
      </c>
    </row>
    <row r="2" customFormat="false" ht="15.75" hidden="false" customHeight="false" outlineLevel="0" collapsed="false">
      <c r="V2" s="6" t="s">
        <v>434</v>
      </c>
      <c r="W2" s="6"/>
      <c r="X2" s="6" t="s">
        <v>35</v>
      </c>
      <c r="Y2" s="6" t="s">
        <v>342</v>
      </c>
      <c r="Z2" s="6" t="n">
        <v>0</v>
      </c>
      <c r="AA2" s="6" t="n">
        <v>0</v>
      </c>
      <c r="AB2" s="6"/>
      <c r="AC2" s="8" t="n">
        <v>0</v>
      </c>
    </row>
    <row r="3" customFormat="false" ht="15.75" hidden="false" customHeight="false" outlineLevel="0" collapsed="false">
      <c r="V3" s="6" t="s">
        <v>364</v>
      </c>
      <c r="W3" s="6"/>
      <c r="X3" s="6" t="s">
        <v>35</v>
      </c>
      <c r="Y3" s="6" t="s">
        <v>342</v>
      </c>
      <c r="Z3" s="6" t="n">
        <v>0</v>
      </c>
      <c r="AA3" s="6" t="n">
        <v>0</v>
      </c>
      <c r="AB3" s="6"/>
      <c r="AC3" s="8" t="n">
        <v>0</v>
      </c>
    </row>
    <row r="4" customFormat="false" ht="15.75" hidden="false" customHeight="false" outlineLevel="0" collapsed="false">
      <c r="V4" s="6" t="s">
        <v>329</v>
      </c>
      <c r="W4" s="8" t="n">
        <v>33.84043884</v>
      </c>
      <c r="X4" s="6" t="s">
        <v>35</v>
      </c>
      <c r="Y4" s="6" t="s">
        <v>283</v>
      </c>
      <c r="Z4" s="6" t="n">
        <v>2</v>
      </c>
      <c r="AA4" s="6" t="n">
        <v>2.82</v>
      </c>
      <c r="AB4" s="6" t="n">
        <v>82</v>
      </c>
      <c r="AC4" s="8" t="n">
        <v>0.3157824538</v>
      </c>
    </row>
    <row r="5" customFormat="false" ht="15.75" hidden="false" customHeight="false" outlineLevel="0" collapsed="false">
      <c r="V5" s="6" t="s">
        <v>332</v>
      </c>
      <c r="W5" s="8" t="n">
        <v>32.72411728</v>
      </c>
      <c r="X5" s="6" t="s">
        <v>35</v>
      </c>
      <c r="Y5" s="6" t="s">
        <v>283</v>
      </c>
      <c r="Z5" s="6" t="n">
        <v>2</v>
      </c>
      <c r="AA5" s="6" t="n">
        <v>2.82</v>
      </c>
      <c r="AB5" s="6" t="n">
        <v>82</v>
      </c>
      <c r="AC5" s="8" t="n">
        <v>0.7141275586</v>
      </c>
    </row>
    <row r="6" customFormat="false" ht="15.75" hidden="false" customHeight="false" outlineLevel="0" collapsed="false">
      <c r="V6" s="6" t="s">
        <v>335</v>
      </c>
      <c r="W6" s="8" t="n">
        <v>31.99208832</v>
      </c>
      <c r="X6" s="6" t="s">
        <v>35</v>
      </c>
      <c r="Y6" s="6" t="s">
        <v>283</v>
      </c>
      <c r="Z6" s="6" t="n">
        <v>2</v>
      </c>
      <c r="AA6" s="6" t="n">
        <v>2.82</v>
      </c>
      <c r="AB6" s="6" t="n">
        <v>82</v>
      </c>
      <c r="AC6" s="8" t="n">
        <v>1.219455451</v>
      </c>
    </row>
    <row r="7" customFormat="false" ht="15.75" hidden="false" customHeight="false" outlineLevel="0" collapsed="false">
      <c r="V7" s="6" t="s">
        <v>310</v>
      </c>
      <c r="W7" s="8" t="n">
        <v>30.0552597</v>
      </c>
      <c r="X7" s="6" t="s">
        <v>35</v>
      </c>
      <c r="Y7" s="6" t="s">
        <v>283</v>
      </c>
      <c r="Z7" s="6" t="n">
        <v>28</v>
      </c>
      <c r="AA7" s="6" t="n">
        <v>28.2</v>
      </c>
      <c r="AB7" s="6" t="n">
        <v>2</v>
      </c>
      <c r="AC7" s="8" t="n">
        <v>5.023797968</v>
      </c>
    </row>
    <row r="8" customFormat="false" ht="15.75" hidden="false" customHeight="false" outlineLevel="0" collapsed="false">
      <c r="V8" s="6" t="s">
        <v>315</v>
      </c>
      <c r="W8" s="8" t="n">
        <v>29.47072983</v>
      </c>
      <c r="X8" s="6" t="s">
        <v>35</v>
      </c>
      <c r="Y8" s="6" t="s">
        <v>283</v>
      </c>
      <c r="Z8" s="6" t="n">
        <v>28</v>
      </c>
      <c r="AA8" s="6" t="n">
        <v>28.2</v>
      </c>
      <c r="AB8" s="6" t="n">
        <v>2</v>
      </c>
      <c r="AC8" s="8" t="n">
        <v>7.701888129</v>
      </c>
    </row>
    <row r="9" customFormat="false" ht="15.75" hidden="false" customHeight="false" outlineLevel="0" collapsed="false">
      <c r="V9" s="6" t="s">
        <v>318</v>
      </c>
      <c r="W9" s="8" t="n">
        <v>28.9207859</v>
      </c>
      <c r="X9" s="6" t="s">
        <v>35</v>
      </c>
      <c r="Y9" s="6" t="s">
        <v>283</v>
      </c>
      <c r="Z9" s="6" t="n">
        <v>28</v>
      </c>
      <c r="AA9" s="6" t="n">
        <v>28.2</v>
      </c>
      <c r="AB9" s="6" t="n">
        <v>2</v>
      </c>
      <c r="AC9" s="8" t="n">
        <v>11.51284291</v>
      </c>
    </row>
    <row r="10" customFormat="false" ht="15.75" hidden="false" customHeight="false" outlineLevel="0" collapsed="false">
      <c r="V10" s="6" t="s">
        <v>300</v>
      </c>
      <c r="W10" s="8" t="n">
        <v>26.74518967</v>
      </c>
      <c r="X10" s="6" t="s">
        <v>35</v>
      </c>
      <c r="Y10" s="6" t="s">
        <v>283</v>
      </c>
      <c r="Z10" s="6" t="n">
        <v>282</v>
      </c>
      <c r="AA10" s="6" t="n">
        <v>282</v>
      </c>
      <c r="AB10" s="6"/>
      <c r="AC10" s="8" t="n">
        <v>56.47393517</v>
      </c>
    </row>
    <row r="11" customFormat="false" ht="15.75" hidden="false" customHeight="false" outlineLevel="0" collapsed="false">
      <c r="V11" s="6" t="s">
        <v>304</v>
      </c>
      <c r="W11" s="8" t="n">
        <v>26.3820858</v>
      </c>
      <c r="X11" s="6" t="s">
        <v>35</v>
      </c>
      <c r="Y11" s="6" t="s">
        <v>283</v>
      </c>
      <c r="Z11" s="6" t="n">
        <v>282</v>
      </c>
      <c r="AA11" s="6" t="n">
        <v>282</v>
      </c>
      <c r="AB11" s="6"/>
      <c r="AC11" s="8" t="n">
        <v>73.64090545</v>
      </c>
    </row>
    <row r="12" customFormat="false" ht="15.75" hidden="false" customHeight="false" outlineLevel="0" collapsed="false">
      <c r="V12" s="6" t="s">
        <v>307</v>
      </c>
      <c r="W12" s="8" t="n">
        <v>26.30673218</v>
      </c>
      <c r="X12" s="6" t="s">
        <v>35</v>
      </c>
      <c r="Y12" s="6" t="s">
        <v>283</v>
      </c>
      <c r="Z12" s="6" t="n">
        <v>282</v>
      </c>
      <c r="AA12" s="6" t="n">
        <v>282</v>
      </c>
      <c r="AB12" s="6"/>
      <c r="AC12" s="8" t="n">
        <v>77.81098349</v>
      </c>
    </row>
    <row r="13" customFormat="false" ht="15.75" hidden="false" customHeight="false" outlineLevel="0" collapsed="false">
      <c r="V13" s="6" t="s">
        <v>294</v>
      </c>
      <c r="W13" s="8" t="n">
        <v>23.45074081</v>
      </c>
      <c r="X13" s="6" t="s">
        <v>35</v>
      </c>
      <c r="Y13" s="6" t="s">
        <v>283</v>
      </c>
      <c r="Z13" s="6" t="n">
        <v>2820</v>
      </c>
      <c r="AA13" s="6" t="n">
        <v>2820</v>
      </c>
      <c r="AB13" s="6"/>
      <c r="AC13" s="8" t="n">
        <v>627.6316408</v>
      </c>
    </row>
    <row r="14" customFormat="false" ht="15.75" hidden="false" customHeight="false" outlineLevel="0" collapsed="false">
      <c r="V14" s="6" t="s">
        <v>466</v>
      </c>
      <c r="W14" s="8" t="n">
        <v>22.89103889</v>
      </c>
      <c r="X14" s="6" t="s">
        <v>35</v>
      </c>
      <c r="Y14" s="6" t="s">
        <v>283</v>
      </c>
      <c r="Z14" s="6" t="n">
        <v>2820</v>
      </c>
      <c r="AA14" s="6" t="n">
        <v>2820</v>
      </c>
      <c r="AB14" s="6"/>
      <c r="AC14" s="8" t="n">
        <v>944.9046335</v>
      </c>
    </row>
    <row r="15" customFormat="false" ht="15.75" hidden="false" customHeight="false" outlineLevel="0" collapsed="false">
      <c r="V15" s="6" t="s">
        <v>297</v>
      </c>
      <c r="W15" s="8" t="n">
        <v>22.99370575</v>
      </c>
      <c r="X15" s="6" t="s">
        <v>35</v>
      </c>
      <c r="Y15" s="6" t="s">
        <v>283</v>
      </c>
      <c r="Z15" s="6" t="n">
        <v>2820</v>
      </c>
      <c r="AA15" s="6" t="n">
        <v>2820</v>
      </c>
      <c r="AB15" s="6"/>
      <c r="AC15" s="8" t="n">
        <v>876.5876068</v>
      </c>
    </row>
    <row r="16" customFormat="false" ht="15.75" hidden="false" customHeight="false" outlineLevel="0" collapsed="false">
      <c r="V16" s="6" t="s">
        <v>282</v>
      </c>
      <c r="W16" s="8" t="n">
        <v>20.48500824</v>
      </c>
      <c r="X16" s="6" t="s">
        <v>35</v>
      </c>
      <c r="Y16" s="6" t="s">
        <v>283</v>
      </c>
      <c r="Z16" s="6" t="n">
        <v>28200</v>
      </c>
      <c r="AA16" s="6" t="n">
        <v>28200</v>
      </c>
      <c r="AB16" s="6"/>
      <c r="AC16" s="8" t="n">
        <v>5485.38651</v>
      </c>
    </row>
    <row r="17" customFormat="false" ht="15.75" hidden="false" customHeight="false" outlineLevel="0" collapsed="false">
      <c r="V17" s="6" t="s">
        <v>286</v>
      </c>
      <c r="W17" s="8" t="n">
        <v>20.01238251</v>
      </c>
      <c r="X17" s="6" t="s">
        <v>35</v>
      </c>
      <c r="Y17" s="6" t="s">
        <v>283</v>
      </c>
      <c r="Z17" s="6" t="n">
        <v>28200</v>
      </c>
      <c r="AA17" s="6" t="n">
        <v>28200</v>
      </c>
      <c r="AB17" s="6"/>
      <c r="AC17" s="8" t="n">
        <v>7749.026556</v>
      </c>
    </row>
    <row r="18" customFormat="false" ht="39.75" hidden="false" customHeight="false" outlineLevel="0" collapsed="false">
      <c r="A18" s="5" t="s">
        <v>269</v>
      </c>
      <c r="B18" s="5" t="s">
        <v>270</v>
      </c>
      <c r="C18" s="5" t="s">
        <v>18</v>
      </c>
      <c r="D18" s="5" t="s">
        <v>271</v>
      </c>
      <c r="E18" s="5" t="s">
        <v>272</v>
      </c>
      <c r="F18" s="5" t="s">
        <v>273</v>
      </c>
      <c r="G18" s="5" t="s">
        <v>274</v>
      </c>
      <c r="H18" s="5" t="s">
        <v>275</v>
      </c>
      <c r="V18" s="6" t="s">
        <v>289</v>
      </c>
      <c r="W18" s="8" t="n">
        <v>20.3748951</v>
      </c>
      <c r="X18" s="6" t="s">
        <v>35</v>
      </c>
      <c r="Y18" s="6" t="s">
        <v>283</v>
      </c>
      <c r="Z18" s="6" t="n">
        <v>28200</v>
      </c>
      <c r="AA18" s="6" t="n">
        <v>28200</v>
      </c>
      <c r="AB18" s="6"/>
      <c r="AC18" s="8" t="n">
        <v>5945.163294</v>
      </c>
    </row>
    <row r="19" customFormat="false" ht="15.75" hidden="false" customHeight="false" outlineLevel="0" collapsed="false">
      <c r="A19" s="6" t="s">
        <v>277</v>
      </c>
      <c r="B19" s="8" t="n">
        <v>30.40243721</v>
      </c>
      <c r="C19" s="6" t="s">
        <v>35</v>
      </c>
      <c r="D19" s="6" t="s">
        <v>278</v>
      </c>
      <c r="E19" s="6" t="s">
        <v>279</v>
      </c>
      <c r="F19" s="6" t="s">
        <v>280</v>
      </c>
      <c r="G19" s="6" t="n">
        <v>1</v>
      </c>
      <c r="H19" s="8" t="n">
        <v>3.897777864</v>
      </c>
    </row>
    <row r="20" customFormat="false" ht="15.75" hidden="false" customHeight="false" outlineLevel="0" collapsed="false">
      <c r="A20" s="6" t="s">
        <v>284</v>
      </c>
      <c r="B20" s="8" t="n">
        <v>30.59863853</v>
      </c>
      <c r="C20" s="6" t="s">
        <v>35</v>
      </c>
      <c r="D20" s="6" t="s">
        <v>278</v>
      </c>
      <c r="E20" s="6" t="s">
        <v>279</v>
      </c>
      <c r="F20" s="6" t="s">
        <v>285</v>
      </c>
      <c r="G20" s="6" t="n">
        <v>2</v>
      </c>
      <c r="H20" s="8" t="n">
        <v>3.37699914</v>
      </c>
    </row>
    <row r="21" customFormat="false" ht="15.75" hidden="false" customHeight="false" outlineLevel="0" collapsed="false">
      <c r="A21" s="6" t="s">
        <v>287</v>
      </c>
      <c r="B21" s="8" t="n">
        <v>31.00569725</v>
      </c>
      <c r="C21" s="6" t="s">
        <v>35</v>
      </c>
      <c r="D21" s="6" t="s">
        <v>278</v>
      </c>
      <c r="E21" s="6" t="s">
        <v>279</v>
      </c>
      <c r="F21" s="6" t="s">
        <v>288</v>
      </c>
      <c r="G21" s="6" t="n">
        <v>3</v>
      </c>
      <c r="H21" s="8" t="n">
        <v>2.507875432</v>
      </c>
    </row>
    <row r="22" customFormat="false" ht="15.75" hidden="false" customHeight="false" outlineLevel="0" collapsed="false">
      <c r="A22" s="6" t="s">
        <v>291</v>
      </c>
      <c r="B22" s="8" t="n">
        <v>30.27039146</v>
      </c>
      <c r="C22" s="6" t="s">
        <v>35</v>
      </c>
      <c r="D22" s="6" t="s">
        <v>278</v>
      </c>
      <c r="E22" s="6" t="s">
        <v>292</v>
      </c>
      <c r="F22" s="6" t="s">
        <v>293</v>
      </c>
      <c r="G22" s="6" t="n">
        <v>1</v>
      </c>
      <c r="H22" s="8" t="n">
        <v>4.292757634</v>
      </c>
    </row>
    <row r="23" customFormat="false" ht="15.75" hidden="false" customHeight="false" outlineLevel="0" collapsed="false">
      <c r="A23" s="6" t="s">
        <v>295</v>
      </c>
      <c r="B23" s="8" t="n">
        <v>30.23506927</v>
      </c>
      <c r="C23" s="6" t="s">
        <v>35</v>
      </c>
      <c r="D23" s="6" t="s">
        <v>278</v>
      </c>
      <c r="E23" s="6" t="s">
        <v>292</v>
      </c>
      <c r="F23" s="6" t="s">
        <v>296</v>
      </c>
      <c r="G23" s="6" t="n">
        <v>2</v>
      </c>
      <c r="H23" s="8" t="n">
        <v>4.40503905</v>
      </c>
    </row>
    <row r="24" customFormat="false" ht="15.75" hidden="false" customHeight="false" outlineLevel="0" collapsed="false">
      <c r="A24" s="6" t="s">
        <v>298</v>
      </c>
      <c r="B24" s="8" t="n">
        <v>30.66387939</v>
      </c>
      <c r="C24" s="6" t="s">
        <v>35</v>
      </c>
      <c r="D24" s="6" t="s">
        <v>278</v>
      </c>
      <c r="E24" s="6" t="s">
        <v>292</v>
      </c>
      <c r="F24" s="6" t="s">
        <v>299</v>
      </c>
      <c r="G24" s="6" t="n">
        <v>3</v>
      </c>
      <c r="H24" s="8" t="n">
        <v>3.219730829</v>
      </c>
    </row>
    <row r="25" customFormat="false" ht="15.75" hidden="false" customHeight="false" outlineLevel="0" collapsed="false">
      <c r="A25" s="6" t="s">
        <v>301</v>
      </c>
      <c r="B25" s="8" t="n">
        <v>30.57913971</v>
      </c>
      <c r="C25" s="6" t="s">
        <v>35</v>
      </c>
      <c r="D25" s="6" t="s">
        <v>278</v>
      </c>
      <c r="E25" s="6" t="s">
        <v>302</v>
      </c>
      <c r="F25" s="6" t="s">
        <v>303</v>
      </c>
      <c r="G25" s="6" t="n">
        <v>1</v>
      </c>
      <c r="H25" s="8" t="n">
        <v>3.42547698</v>
      </c>
    </row>
    <row r="26" customFormat="false" ht="15.75" hidden="false" customHeight="false" outlineLevel="0" collapsed="false">
      <c r="A26" s="6" t="s">
        <v>305</v>
      </c>
      <c r="B26" s="8" t="n">
        <v>30.29565811</v>
      </c>
      <c r="C26" s="6" t="s">
        <v>35</v>
      </c>
      <c r="D26" s="6" t="s">
        <v>278</v>
      </c>
      <c r="E26" s="6" t="s">
        <v>302</v>
      </c>
      <c r="F26" s="6" t="s">
        <v>306</v>
      </c>
      <c r="G26" s="6" t="n">
        <v>2</v>
      </c>
      <c r="H26" s="8" t="n">
        <v>4.214200665</v>
      </c>
    </row>
    <row r="27" customFormat="false" ht="15.75" hidden="false" customHeight="false" outlineLevel="0" collapsed="false">
      <c r="A27" s="6" t="s">
        <v>308</v>
      </c>
      <c r="B27" s="8" t="n">
        <v>30.36670113</v>
      </c>
      <c r="C27" s="6" t="s">
        <v>35</v>
      </c>
      <c r="D27" s="6" t="s">
        <v>278</v>
      </c>
      <c r="E27" s="6" t="s">
        <v>302</v>
      </c>
      <c r="F27" s="6" t="s">
        <v>309</v>
      </c>
      <c r="G27" s="6" t="n">
        <v>3</v>
      </c>
      <c r="H27" s="8" t="n">
        <v>4.000938479</v>
      </c>
    </row>
    <row r="28" customFormat="false" ht="15.75" hidden="false" customHeight="false" outlineLevel="0" collapsed="false">
      <c r="A28" s="6" t="s">
        <v>311</v>
      </c>
      <c r="B28" s="8" t="n">
        <v>30.79252625</v>
      </c>
      <c r="C28" s="6" t="s">
        <v>35</v>
      </c>
      <c r="D28" s="6" t="s">
        <v>312</v>
      </c>
      <c r="E28" s="6" t="s">
        <v>313</v>
      </c>
      <c r="F28" s="6" t="s">
        <v>314</v>
      </c>
      <c r="G28" s="6" t="n">
        <v>1</v>
      </c>
      <c r="H28" s="8" t="n">
        <v>2.930753524</v>
      </c>
    </row>
    <row r="29" customFormat="false" ht="15.75" hidden="false" customHeight="false" outlineLevel="0" collapsed="false">
      <c r="A29" s="6" t="s">
        <v>316</v>
      </c>
      <c r="B29" s="8" t="n">
        <v>30.17972374</v>
      </c>
      <c r="C29" s="6" t="s">
        <v>35</v>
      </c>
      <c r="D29" s="6" t="s">
        <v>312</v>
      </c>
      <c r="E29" s="6" t="s">
        <v>313</v>
      </c>
      <c r="F29" s="6" t="s">
        <v>317</v>
      </c>
      <c r="G29" s="6" t="n">
        <v>2</v>
      </c>
      <c r="H29" s="8" t="n">
        <v>4.5869053</v>
      </c>
    </row>
    <row r="30" customFormat="false" ht="15.75" hidden="false" customHeight="false" outlineLevel="0" collapsed="false">
      <c r="A30" s="6" t="s">
        <v>320</v>
      </c>
      <c r="B30" s="8" t="n">
        <v>29.90187645</v>
      </c>
      <c r="C30" s="6" t="s">
        <v>35</v>
      </c>
      <c r="D30" s="6" t="s">
        <v>312</v>
      </c>
      <c r="E30" s="6" t="s">
        <v>313</v>
      </c>
      <c r="F30" s="6" t="s">
        <v>321</v>
      </c>
      <c r="G30" s="6" t="n">
        <v>3</v>
      </c>
      <c r="H30" s="8" t="n">
        <v>5.619856973</v>
      </c>
    </row>
    <row r="31" customFormat="false" ht="15.75" hidden="false" customHeight="false" outlineLevel="0" collapsed="false">
      <c r="A31" s="6" t="s">
        <v>445</v>
      </c>
      <c r="B31" s="8" t="n">
        <v>27.46255684</v>
      </c>
      <c r="C31" s="6" t="s">
        <v>35</v>
      </c>
      <c r="D31" s="6" t="s">
        <v>312</v>
      </c>
      <c r="E31" s="6" t="s">
        <v>202</v>
      </c>
      <c r="F31" s="6" t="s">
        <v>473</v>
      </c>
      <c r="G31" s="6" t="n">
        <v>1</v>
      </c>
      <c r="H31" s="8" t="n">
        <v>33.42815758</v>
      </c>
    </row>
    <row r="32" customFormat="false" ht="15.75" hidden="false" customHeight="false" outlineLevel="0" collapsed="false">
      <c r="A32" s="6" t="s">
        <v>462</v>
      </c>
      <c r="B32" s="8" t="n">
        <v>27.84716606</v>
      </c>
      <c r="C32" s="6" t="s">
        <v>35</v>
      </c>
      <c r="D32" s="6" t="s">
        <v>312</v>
      </c>
      <c r="E32" s="6" t="s">
        <v>202</v>
      </c>
      <c r="F32" s="6" t="s">
        <v>474</v>
      </c>
      <c r="G32" s="6" t="n">
        <v>2</v>
      </c>
      <c r="H32" s="8" t="n">
        <v>25.23563719</v>
      </c>
    </row>
    <row r="33" customFormat="false" ht="15.75" hidden="false" customHeight="false" outlineLevel="0" collapsed="false">
      <c r="A33" s="6" t="s">
        <v>460</v>
      </c>
      <c r="B33" s="6"/>
      <c r="C33" s="6" t="s">
        <v>35</v>
      </c>
      <c r="D33" s="6" t="s">
        <v>312</v>
      </c>
      <c r="E33" s="6" t="s">
        <v>202</v>
      </c>
      <c r="F33" s="6" t="s">
        <v>475</v>
      </c>
      <c r="G33" s="6" t="n">
        <v>3</v>
      </c>
      <c r="H33" s="8" t="n">
        <v>0</v>
      </c>
    </row>
    <row r="34" customFormat="false" ht="15.75" hidden="false" customHeight="false" outlineLevel="0" collapsed="false">
      <c r="A34" s="6" t="s">
        <v>326</v>
      </c>
      <c r="B34" s="8" t="n">
        <v>30.0621109</v>
      </c>
      <c r="C34" s="6" t="s">
        <v>35</v>
      </c>
      <c r="D34" s="6" t="s">
        <v>312</v>
      </c>
      <c r="E34" s="6" t="s">
        <v>327</v>
      </c>
      <c r="F34" s="6" t="s">
        <v>328</v>
      </c>
      <c r="G34" s="6" t="n">
        <v>1</v>
      </c>
      <c r="H34" s="8" t="n">
        <v>4.998701265</v>
      </c>
    </row>
    <row r="35" customFormat="false" ht="15.75" hidden="false" customHeight="false" outlineLevel="0" collapsed="false">
      <c r="A35" s="6" t="s">
        <v>330</v>
      </c>
      <c r="B35" s="8" t="n">
        <v>30.56323624</v>
      </c>
      <c r="C35" s="6" t="s">
        <v>35</v>
      </c>
      <c r="D35" s="6" t="s">
        <v>312</v>
      </c>
      <c r="E35" s="6" t="s">
        <v>327</v>
      </c>
      <c r="F35" s="6" t="s">
        <v>331</v>
      </c>
      <c r="G35" s="6" t="n">
        <v>2</v>
      </c>
      <c r="H35" s="8" t="n">
        <v>3.465530894</v>
      </c>
    </row>
    <row r="36" customFormat="false" ht="15.75" hidden="false" customHeight="false" outlineLevel="0" collapsed="false">
      <c r="A36" s="6" t="s">
        <v>333</v>
      </c>
      <c r="B36" s="8" t="n">
        <v>30.40016174</v>
      </c>
      <c r="C36" s="6" t="s">
        <v>35</v>
      </c>
      <c r="D36" s="6" t="s">
        <v>312</v>
      </c>
      <c r="E36" s="6" t="s">
        <v>327</v>
      </c>
      <c r="F36" s="6" t="s">
        <v>334</v>
      </c>
      <c r="G36" s="6" t="n">
        <v>3</v>
      </c>
      <c r="H36" s="8" t="n">
        <v>3.904266508</v>
      </c>
    </row>
    <row r="37" customFormat="false" ht="15.75" hidden="false" customHeight="false" outlineLevel="0" collapsed="false">
      <c r="A37" s="6" t="s">
        <v>336</v>
      </c>
      <c r="B37" s="8" t="n">
        <v>30.48082924</v>
      </c>
      <c r="C37" s="6" t="s">
        <v>35</v>
      </c>
      <c r="D37" s="6" t="s">
        <v>312</v>
      </c>
      <c r="E37" s="6" t="s">
        <v>337</v>
      </c>
      <c r="F37" s="6" t="s">
        <v>338</v>
      </c>
      <c r="G37" s="6" t="n">
        <v>1</v>
      </c>
      <c r="H37" s="8" t="n">
        <v>3.680702587</v>
      </c>
    </row>
    <row r="38" customFormat="false" ht="15.75" hidden="false" customHeight="false" outlineLevel="0" collapsed="false">
      <c r="A38" s="6" t="s">
        <v>339</v>
      </c>
      <c r="B38" s="8" t="n">
        <v>31.03146935</v>
      </c>
      <c r="C38" s="6" t="s">
        <v>35</v>
      </c>
      <c r="D38" s="6" t="s">
        <v>312</v>
      </c>
      <c r="E38" s="6" t="s">
        <v>337</v>
      </c>
      <c r="F38" s="6" t="s">
        <v>340</v>
      </c>
      <c r="G38" s="6" t="n">
        <v>2</v>
      </c>
      <c r="H38" s="8" t="n">
        <v>2.461072137</v>
      </c>
    </row>
    <row r="39" customFormat="false" ht="15.75" hidden="false" customHeight="false" outlineLevel="0" collapsed="false">
      <c r="A39" s="6" t="s">
        <v>343</v>
      </c>
      <c r="B39" s="8" t="n">
        <v>30.77871132</v>
      </c>
      <c r="C39" s="6" t="s">
        <v>35</v>
      </c>
      <c r="D39" s="6" t="s">
        <v>312</v>
      </c>
      <c r="E39" s="6" t="s">
        <v>337</v>
      </c>
      <c r="F39" s="6" t="s">
        <v>344</v>
      </c>
      <c r="G39" s="6" t="n">
        <v>3</v>
      </c>
      <c r="H39" s="8" t="n">
        <v>2.960499464</v>
      </c>
    </row>
    <row r="40" customFormat="false" ht="15.75" hidden="false" customHeight="false" outlineLevel="0" collapsed="false">
      <c r="A40" s="6" t="s">
        <v>346</v>
      </c>
      <c r="B40" s="6"/>
      <c r="C40" s="6" t="s">
        <v>35</v>
      </c>
      <c r="D40" s="6" t="s">
        <v>312</v>
      </c>
      <c r="E40" s="6" t="s">
        <v>347</v>
      </c>
      <c r="F40" s="6" t="s">
        <v>348</v>
      </c>
      <c r="G40" s="6" t="n">
        <v>1</v>
      </c>
      <c r="H40" s="8" t="n">
        <v>0</v>
      </c>
    </row>
    <row r="41" customFormat="false" ht="15.75" hidden="false" customHeight="false" outlineLevel="0" collapsed="false">
      <c r="A41" s="6" t="s">
        <v>350</v>
      </c>
      <c r="B41" s="8" t="n">
        <v>30.80768776</v>
      </c>
      <c r="C41" s="6" t="s">
        <v>35</v>
      </c>
      <c r="D41" s="6" t="s">
        <v>312</v>
      </c>
      <c r="E41" s="6" t="s">
        <v>347</v>
      </c>
      <c r="F41" s="6" t="s">
        <v>351</v>
      </c>
      <c r="G41" s="6" t="n">
        <v>2</v>
      </c>
      <c r="H41" s="8" t="n">
        <v>2.898452028</v>
      </c>
    </row>
    <row r="42" customFormat="false" ht="15.75" hidden="false" customHeight="false" outlineLevel="0" collapsed="false">
      <c r="A42" s="6" t="s">
        <v>352</v>
      </c>
      <c r="B42" s="8" t="n">
        <v>30.45470428</v>
      </c>
      <c r="C42" s="6" t="s">
        <v>35</v>
      </c>
      <c r="D42" s="6" t="s">
        <v>312</v>
      </c>
      <c r="E42" s="6" t="s">
        <v>347</v>
      </c>
      <c r="F42" s="6" t="s">
        <v>353</v>
      </c>
      <c r="G42" s="6" t="n">
        <v>3</v>
      </c>
      <c r="H42" s="8" t="n">
        <v>3.751667687</v>
      </c>
    </row>
    <row r="43" customFormat="false" ht="15.75" hidden="false" customHeight="false" outlineLevel="0" collapsed="false">
      <c r="A43" s="6" t="s">
        <v>355</v>
      </c>
      <c r="B43" s="8" t="n">
        <v>28.49034882</v>
      </c>
      <c r="C43" s="6" t="s">
        <v>35</v>
      </c>
      <c r="D43" s="6" t="s">
        <v>356</v>
      </c>
      <c r="E43" s="6" t="s">
        <v>279</v>
      </c>
      <c r="F43" s="6" t="s">
        <v>280</v>
      </c>
      <c r="G43" s="6" t="n">
        <v>1</v>
      </c>
      <c r="H43" s="8" t="n">
        <v>15.76991213</v>
      </c>
    </row>
    <row r="44" customFormat="false" ht="15.75" hidden="false" customHeight="false" outlineLevel="0" collapsed="false">
      <c r="A44" s="6" t="s">
        <v>358</v>
      </c>
      <c r="B44" s="8" t="n">
        <v>28.69526672</v>
      </c>
      <c r="C44" s="6" t="s">
        <v>35</v>
      </c>
      <c r="D44" s="6" t="s">
        <v>356</v>
      </c>
      <c r="E44" s="6" t="s">
        <v>279</v>
      </c>
      <c r="F44" s="6" t="s">
        <v>285</v>
      </c>
      <c r="G44" s="6" t="n">
        <v>2</v>
      </c>
      <c r="H44" s="8" t="n">
        <v>13.57612942</v>
      </c>
    </row>
    <row r="45" customFormat="false" ht="15.75" hidden="false" customHeight="false" outlineLevel="0" collapsed="false">
      <c r="A45" s="6" t="s">
        <v>360</v>
      </c>
      <c r="B45" s="8" t="n">
        <v>28.98801613</v>
      </c>
      <c r="C45" s="6" t="s">
        <v>35</v>
      </c>
      <c r="D45" s="6" t="s">
        <v>356</v>
      </c>
      <c r="E45" s="6" t="s">
        <v>279</v>
      </c>
      <c r="F45" s="6" t="s">
        <v>288</v>
      </c>
      <c r="G45" s="6" t="n">
        <v>3</v>
      </c>
      <c r="H45" s="8" t="n">
        <v>10.96073431</v>
      </c>
    </row>
    <row r="46" customFormat="false" ht="15.75" hidden="false" customHeight="false" outlineLevel="0" collapsed="false">
      <c r="A46" s="6" t="s">
        <v>363</v>
      </c>
      <c r="B46" s="8" t="n">
        <v>27.78378868</v>
      </c>
      <c r="C46" s="6" t="s">
        <v>35</v>
      </c>
      <c r="D46" s="6" t="s">
        <v>356</v>
      </c>
      <c r="E46" s="6" t="s">
        <v>292</v>
      </c>
      <c r="F46" s="6" t="s">
        <v>293</v>
      </c>
      <c r="G46" s="6" t="n">
        <v>1</v>
      </c>
      <c r="H46" s="8" t="n">
        <v>26.43224665</v>
      </c>
    </row>
    <row r="47" customFormat="false" ht="15.75" hidden="false" customHeight="false" outlineLevel="0" collapsed="false">
      <c r="A47" s="6" t="s">
        <v>365</v>
      </c>
      <c r="B47" s="8" t="n">
        <v>27.66683388</v>
      </c>
      <c r="C47" s="6" t="s">
        <v>35</v>
      </c>
      <c r="D47" s="6" t="s">
        <v>356</v>
      </c>
      <c r="E47" s="6" t="s">
        <v>292</v>
      </c>
      <c r="F47" s="6" t="s">
        <v>296</v>
      </c>
      <c r="G47" s="6" t="n">
        <v>2</v>
      </c>
      <c r="H47" s="8" t="n">
        <v>28.79138701</v>
      </c>
    </row>
    <row r="48" customFormat="false" ht="15.75" hidden="false" customHeight="false" outlineLevel="0" collapsed="false">
      <c r="A48" s="6" t="s">
        <v>366</v>
      </c>
      <c r="B48" s="8" t="n">
        <v>27.507658</v>
      </c>
      <c r="C48" s="6" t="s">
        <v>35</v>
      </c>
      <c r="D48" s="6" t="s">
        <v>356</v>
      </c>
      <c r="E48" s="6" t="s">
        <v>292</v>
      </c>
      <c r="F48" s="6" t="s">
        <v>299</v>
      </c>
      <c r="G48" s="6" t="n">
        <v>3</v>
      </c>
      <c r="H48" s="8" t="n">
        <v>32.34406569</v>
      </c>
    </row>
    <row r="49" customFormat="false" ht="15.75" hidden="false" customHeight="false" outlineLevel="0" collapsed="false">
      <c r="A49" s="6" t="s">
        <v>367</v>
      </c>
      <c r="B49" s="8" t="n">
        <v>27.15467453</v>
      </c>
      <c r="C49" s="6" t="s">
        <v>35</v>
      </c>
      <c r="D49" s="6" t="s">
        <v>356</v>
      </c>
      <c r="E49" s="6" t="s">
        <v>302</v>
      </c>
      <c r="F49" s="6" t="s">
        <v>303</v>
      </c>
      <c r="G49" s="6" t="n">
        <v>1</v>
      </c>
      <c r="H49" s="8" t="n">
        <v>41.86516973</v>
      </c>
    </row>
    <row r="50" customFormat="false" ht="15.75" hidden="false" customHeight="false" outlineLevel="0" collapsed="false">
      <c r="A50" s="6" t="s">
        <v>368</v>
      </c>
      <c r="B50" s="8" t="n">
        <v>27.37973404</v>
      </c>
      <c r="C50" s="6" t="s">
        <v>35</v>
      </c>
      <c r="D50" s="6" t="s">
        <v>356</v>
      </c>
      <c r="E50" s="6" t="s">
        <v>302</v>
      </c>
      <c r="F50" s="6" t="s">
        <v>306</v>
      </c>
      <c r="G50" s="6" t="n">
        <v>2</v>
      </c>
      <c r="H50" s="8" t="n">
        <v>35.51447451</v>
      </c>
    </row>
    <row r="51" customFormat="false" ht="15.75" hidden="false" customHeight="false" outlineLevel="0" collapsed="false">
      <c r="A51" s="6" t="s">
        <v>369</v>
      </c>
      <c r="B51" s="8" t="n">
        <v>27.04297638</v>
      </c>
      <c r="C51" s="6" t="s">
        <v>35</v>
      </c>
      <c r="D51" s="6" t="s">
        <v>356</v>
      </c>
      <c r="E51" s="6" t="s">
        <v>302</v>
      </c>
      <c r="F51" s="6" t="s">
        <v>309</v>
      </c>
      <c r="G51" s="6" t="n">
        <v>3</v>
      </c>
      <c r="H51" s="8" t="n">
        <v>45.42684621</v>
      </c>
    </row>
    <row r="52" customFormat="false" ht="15.75" hidden="false" customHeight="false" outlineLevel="0" collapsed="false">
      <c r="A52" s="6" t="s">
        <v>370</v>
      </c>
      <c r="B52" s="8" t="n">
        <v>28.24835777</v>
      </c>
      <c r="C52" s="6" t="s">
        <v>35</v>
      </c>
      <c r="D52" s="6" t="s">
        <v>371</v>
      </c>
      <c r="E52" s="6" t="s">
        <v>313</v>
      </c>
      <c r="F52" s="6" t="s">
        <v>314</v>
      </c>
      <c r="G52" s="6" t="n">
        <v>1</v>
      </c>
      <c r="H52" s="8" t="n">
        <v>18.82139576</v>
      </c>
    </row>
    <row r="53" customFormat="false" ht="15.75" hidden="false" customHeight="false" outlineLevel="0" collapsed="false">
      <c r="A53" s="6" t="s">
        <v>372</v>
      </c>
      <c r="B53" s="8" t="n">
        <v>28.51651001</v>
      </c>
      <c r="C53" s="6" t="s">
        <v>35</v>
      </c>
      <c r="D53" s="6" t="s">
        <v>371</v>
      </c>
      <c r="E53" s="6" t="s">
        <v>313</v>
      </c>
      <c r="F53" s="6" t="s">
        <v>317</v>
      </c>
      <c r="G53" s="6" t="n">
        <v>2</v>
      </c>
      <c r="H53" s="8" t="n">
        <v>15.47120471</v>
      </c>
    </row>
    <row r="54" customFormat="false" ht="15.75" hidden="false" customHeight="false" outlineLevel="0" collapsed="false">
      <c r="A54" s="6" t="s">
        <v>373</v>
      </c>
      <c r="B54" s="8" t="n">
        <v>28.37951279</v>
      </c>
      <c r="C54" s="6" t="s">
        <v>35</v>
      </c>
      <c r="D54" s="6" t="s">
        <v>371</v>
      </c>
      <c r="E54" s="6" t="s">
        <v>313</v>
      </c>
      <c r="F54" s="6" t="s">
        <v>321</v>
      </c>
      <c r="G54" s="6" t="n">
        <v>3</v>
      </c>
      <c r="H54" s="8" t="n">
        <v>17.10075616</v>
      </c>
    </row>
    <row r="55" customFormat="false" ht="15.75" hidden="false" customHeight="false" outlineLevel="0" collapsed="false">
      <c r="A55" s="6" t="s">
        <v>374</v>
      </c>
      <c r="B55" s="8" t="n">
        <v>28.03440094</v>
      </c>
      <c r="C55" s="6" t="s">
        <v>35</v>
      </c>
      <c r="D55" s="6" t="s">
        <v>371</v>
      </c>
      <c r="E55" s="6" t="s">
        <v>327</v>
      </c>
      <c r="F55" s="6" t="s">
        <v>328</v>
      </c>
      <c r="G55" s="6" t="n">
        <v>1</v>
      </c>
      <c r="H55" s="8" t="n">
        <v>22.00769866</v>
      </c>
    </row>
    <row r="56" customFormat="false" ht="15.75" hidden="false" customHeight="false" outlineLevel="0" collapsed="false">
      <c r="A56" s="6" t="s">
        <v>375</v>
      </c>
      <c r="B56" s="8" t="n">
        <v>27.87835503</v>
      </c>
      <c r="C56" s="6" t="s">
        <v>35</v>
      </c>
      <c r="D56" s="6" t="s">
        <v>371</v>
      </c>
      <c r="E56" s="6" t="s">
        <v>327</v>
      </c>
      <c r="F56" s="6" t="s">
        <v>331</v>
      </c>
      <c r="G56" s="6" t="n">
        <v>2</v>
      </c>
      <c r="H56" s="8" t="n">
        <v>24.66681157</v>
      </c>
    </row>
    <row r="57" customFormat="false" ht="15.75" hidden="false" customHeight="false" outlineLevel="0" collapsed="false">
      <c r="A57" s="6" t="s">
        <v>376</v>
      </c>
      <c r="B57" s="8" t="n">
        <v>27.77574539</v>
      </c>
      <c r="C57" s="6" t="s">
        <v>35</v>
      </c>
      <c r="D57" s="6" t="s">
        <v>371</v>
      </c>
      <c r="E57" s="6" t="s">
        <v>327</v>
      </c>
      <c r="F57" s="6" t="s">
        <v>334</v>
      </c>
      <c r="G57" s="6" t="n">
        <v>3</v>
      </c>
      <c r="H57" s="8" t="n">
        <v>26.58811223</v>
      </c>
    </row>
    <row r="58" customFormat="false" ht="15.75" hidden="false" customHeight="false" outlineLevel="0" collapsed="false">
      <c r="A58" s="6" t="s">
        <v>377</v>
      </c>
      <c r="B58" s="8" t="n">
        <v>29.44779968</v>
      </c>
      <c r="C58" s="6" t="s">
        <v>35</v>
      </c>
      <c r="D58" s="6" t="s">
        <v>371</v>
      </c>
      <c r="E58" s="6" t="s">
        <v>337</v>
      </c>
      <c r="F58" s="6" t="s">
        <v>338</v>
      </c>
      <c r="G58" s="6" t="n">
        <v>1</v>
      </c>
      <c r="H58" s="8" t="n">
        <v>7.832071028</v>
      </c>
    </row>
    <row r="59" customFormat="false" ht="15.75" hidden="false" customHeight="false" outlineLevel="0" collapsed="false">
      <c r="A59" s="6" t="s">
        <v>378</v>
      </c>
      <c r="B59" s="8" t="n">
        <v>29.28121376</v>
      </c>
      <c r="C59" s="6" t="s">
        <v>35</v>
      </c>
      <c r="D59" s="6" t="s">
        <v>371</v>
      </c>
      <c r="E59" s="6" t="s">
        <v>337</v>
      </c>
      <c r="F59" s="6" t="s">
        <v>340</v>
      </c>
      <c r="G59" s="6" t="n">
        <v>2</v>
      </c>
      <c r="H59" s="8" t="n">
        <v>8.846287245</v>
      </c>
    </row>
    <row r="60" customFormat="false" ht="15.75" hidden="false" customHeight="false" outlineLevel="0" collapsed="false">
      <c r="A60" s="6" t="s">
        <v>379</v>
      </c>
      <c r="B60" s="8" t="n">
        <v>29.89237213</v>
      </c>
      <c r="C60" s="6" t="s">
        <v>35</v>
      </c>
      <c r="D60" s="6" t="s">
        <v>371</v>
      </c>
      <c r="E60" s="6" t="s">
        <v>337</v>
      </c>
      <c r="F60" s="6" t="s">
        <v>344</v>
      </c>
      <c r="G60" s="6" t="n">
        <v>3</v>
      </c>
      <c r="H60" s="8" t="n">
        <v>5.659036651</v>
      </c>
    </row>
    <row r="61" customFormat="false" ht="15.75" hidden="false" customHeight="false" outlineLevel="0" collapsed="false">
      <c r="A61" s="6" t="s">
        <v>380</v>
      </c>
      <c r="B61" s="6"/>
      <c r="C61" s="6" t="s">
        <v>35</v>
      </c>
      <c r="D61" s="6" t="s">
        <v>371</v>
      </c>
      <c r="E61" s="6" t="s">
        <v>381</v>
      </c>
      <c r="F61" s="6" t="s">
        <v>382</v>
      </c>
      <c r="G61" s="6" t="n">
        <v>1</v>
      </c>
      <c r="H61" s="8" t="n">
        <v>0</v>
      </c>
    </row>
    <row r="62" customFormat="false" ht="15.75" hidden="false" customHeight="false" outlineLevel="0" collapsed="false">
      <c r="A62" s="6" t="s">
        <v>383</v>
      </c>
      <c r="B62" s="8" t="n">
        <v>27.86880875</v>
      </c>
      <c r="C62" s="6" t="s">
        <v>35</v>
      </c>
      <c r="D62" s="6" t="s">
        <v>371</v>
      </c>
      <c r="E62" s="6" t="s">
        <v>381</v>
      </c>
      <c r="F62" s="6" t="s">
        <v>384</v>
      </c>
      <c r="G62" s="6" t="n">
        <v>2</v>
      </c>
      <c r="H62" s="8" t="n">
        <v>24.83954185</v>
      </c>
    </row>
    <row r="63" customFormat="false" ht="15.75" hidden="false" customHeight="false" outlineLevel="0" collapsed="false">
      <c r="A63" s="6" t="s">
        <v>385</v>
      </c>
      <c r="B63" s="8" t="n">
        <v>28.15427589</v>
      </c>
      <c r="C63" s="6" t="s">
        <v>35</v>
      </c>
      <c r="D63" s="6" t="s">
        <v>371</v>
      </c>
      <c r="E63" s="6" t="s">
        <v>381</v>
      </c>
      <c r="F63" s="6" t="s">
        <v>386</v>
      </c>
      <c r="G63" s="6" t="n">
        <v>3</v>
      </c>
      <c r="H63" s="8" t="n">
        <v>20.1613259</v>
      </c>
    </row>
    <row r="64" customFormat="false" ht="15.75" hidden="false" customHeight="false" outlineLevel="0" collapsed="false">
      <c r="A64" s="6" t="s">
        <v>387</v>
      </c>
      <c r="B64" s="6"/>
      <c r="C64" s="6" t="s">
        <v>35</v>
      </c>
      <c r="D64" s="6" t="s">
        <v>371</v>
      </c>
      <c r="E64" s="6" t="s">
        <v>347</v>
      </c>
      <c r="F64" s="6" t="s">
        <v>348</v>
      </c>
      <c r="G64" s="6" t="n">
        <v>1</v>
      </c>
      <c r="H64" s="8" t="n">
        <v>0</v>
      </c>
    </row>
    <row r="65" customFormat="false" ht="15.75" hidden="false" customHeight="false" outlineLevel="0" collapsed="false">
      <c r="A65" s="6" t="s">
        <v>388</v>
      </c>
      <c r="B65" s="6"/>
      <c r="C65" s="6" t="s">
        <v>35</v>
      </c>
      <c r="D65" s="6" t="s">
        <v>371</v>
      </c>
      <c r="E65" s="6" t="s">
        <v>347</v>
      </c>
      <c r="F65" s="6" t="s">
        <v>351</v>
      </c>
      <c r="G65" s="6" t="n">
        <v>2</v>
      </c>
      <c r="H65" s="8" t="n">
        <v>0</v>
      </c>
    </row>
    <row r="66" customFormat="false" ht="15.75" hidden="false" customHeight="false" outlineLevel="0" collapsed="false">
      <c r="A66" s="6" t="s">
        <v>389</v>
      </c>
      <c r="B66" s="8" t="n">
        <v>26.44236565</v>
      </c>
      <c r="C66" s="6" t="s">
        <v>35</v>
      </c>
      <c r="D66" s="6" t="s">
        <v>371</v>
      </c>
      <c r="E66" s="6" t="s">
        <v>347</v>
      </c>
      <c r="F66" s="6" t="s">
        <v>353</v>
      </c>
      <c r="G66" s="6" t="n">
        <v>3</v>
      </c>
      <c r="H66" s="8" t="n">
        <v>70.46649344</v>
      </c>
    </row>
    <row r="67" customFormat="false" ht="15.75" hidden="false" customHeight="false" outlineLevel="0" collapsed="false">
      <c r="A67" s="6" t="s">
        <v>390</v>
      </c>
      <c r="B67" s="8" t="n">
        <v>27.43863106</v>
      </c>
      <c r="C67" s="6" t="s">
        <v>35</v>
      </c>
      <c r="D67" s="6" t="s">
        <v>391</v>
      </c>
      <c r="E67" s="6" t="s">
        <v>279</v>
      </c>
      <c r="F67" s="6" t="s">
        <v>280</v>
      </c>
      <c r="G67" s="6" t="n">
        <v>1</v>
      </c>
      <c r="H67" s="8" t="n">
        <v>34.01793342</v>
      </c>
    </row>
    <row r="68" customFormat="false" ht="15.75" hidden="false" customHeight="false" outlineLevel="0" collapsed="false">
      <c r="A68" s="6" t="s">
        <v>392</v>
      </c>
      <c r="B68" s="8" t="n">
        <v>28.20759964</v>
      </c>
      <c r="C68" s="6" t="s">
        <v>35</v>
      </c>
      <c r="D68" s="6" t="s">
        <v>391</v>
      </c>
      <c r="E68" s="6" t="s">
        <v>279</v>
      </c>
      <c r="F68" s="6" t="s">
        <v>285</v>
      </c>
      <c r="G68" s="6" t="n">
        <v>2</v>
      </c>
      <c r="H68" s="8" t="n">
        <v>19.39058522</v>
      </c>
    </row>
    <row r="69" customFormat="false" ht="15.75" hidden="false" customHeight="false" outlineLevel="0" collapsed="false">
      <c r="A69" s="6" t="s">
        <v>393</v>
      </c>
      <c r="B69" s="8" t="n">
        <v>25.96776009</v>
      </c>
      <c r="C69" s="6" t="s">
        <v>35</v>
      </c>
      <c r="D69" s="6" t="s">
        <v>391</v>
      </c>
      <c r="E69" s="6" t="s">
        <v>279</v>
      </c>
      <c r="F69" s="6" t="s">
        <v>288</v>
      </c>
      <c r="G69" s="6" t="n">
        <v>3</v>
      </c>
      <c r="H69" s="8" t="n">
        <v>99.68988442</v>
      </c>
    </row>
    <row r="70" customFormat="false" ht="15.75" hidden="false" customHeight="false" outlineLevel="0" collapsed="false">
      <c r="A70" s="6" t="s">
        <v>394</v>
      </c>
      <c r="B70" s="8" t="n">
        <v>25.25004768</v>
      </c>
      <c r="C70" s="6" t="s">
        <v>35</v>
      </c>
      <c r="D70" s="6" t="s">
        <v>391</v>
      </c>
      <c r="E70" s="6" t="s">
        <v>292</v>
      </c>
      <c r="F70" s="6" t="s">
        <v>293</v>
      </c>
      <c r="G70" s="6" t="n">
        <v>1</v>
      </c>
      <c r="H70" s="8" t="n">
        <v>168.4598073</v>
      </c>
    </row>
    <row r="71" customFormat="false" ht="15.75" hidden="false" customHeight="false" outlineLevel="0" collapsed="false">
      <c r="A71" s="6" t="s">
        <v>395</v>
      </c>
      <c r="B71" s="8" t="n">
        <v>24.46488953</v>
      </c>
      <c r="C71" s="6" t="s">
        <v>35</v>
      </c>
      <c r="D71" s="6" t="s">
        <v>391</v>
      </c>
      <c r="E71" s="6" t="s">
        <v>292</v>
      </c>
      <c r="F71" s="6" t="s">
        <v>296</v>
      </c>
      <c r="G71" s="6" t="n">
        <v>2</v>
      </c>
      <c r="H71" s="8" t="n">
        <v>299.0562323</v>
      </c>
    </row>
    <row r="72" customFormat="false" ht="15.75" hidden="false" customHeight="false" outlineLevel="0" collapsed="false">
      <c r="A72" s="6" t="s">
        <v>396</v>
      </c>
      <c r="B72" s="8" t="n">
        <v>25.13827896</v>
      </c>
      <c r="C72" s="6" t="s">
        <v>35</v>
      </c>
      <c r="D72" s="6" t="s">
        <v>391</v>
      </c>
      <c r="E72" s="6" t="s">
        <v>292</v>
      </c>
      <c r="F72" s="6" t="s">
        <v>299</v>
      </c>
      <c r="G72" s="6" t="n">
        <v>3</v>
      </c>
      <c r="H72" s="8" t="n">
        <v>182.8009438</v>
      </c>
    </row>
    <row r="73" customFormat="false" ht="15.75" hidden="false" customHeight="false" outlineLevel="0" collapsed="false">
      <c r="A73" s="6" t="s">
        <v>397</v>
      </c>
      <c r="B73" s="8" t="n">
        <v>24.78135681</v>
      </c>
      <c r="C73" s="6" t="s">
        <v>35</v>
      </c>
      <c r="D73" s="6" t="s">
        <v>391</v>
      </c>
      <c r="E73" s="6" t="s">
        <v>302</v>
      </c>
      <c r="F73" s="6" t="s">
        <v>303</v>
      </c>
      <c r="G73" s="6" t="n">
        <v>1</v>
      </c>
      <c r="H73" s="8" t="n">
        <v>237.2941614</v>
      </c>
    </row>
    <row r="74" customFormat="false" ht="15.75" hidden="false" customHeight="false" outlineLevel="0" collapsed="false">
      <c r="A74" s="6" t="s">
        <v>398</v>
      </c>
      <c r="B74" s="8" t="n">
        <v>24.76416397</v>
      </c>
      <c r="C74" s="6" t="s">
        <v>35</v>
      </c>
      <c r="D74" s="6" t="s">
        <v>391</v>
      </c>
      <c r="E74" s="6" t="s">
        <v>302</v>
      </c>
      <c r="F74" s="6" t="s">
        <v>306</v>
      </c>
      <c r="G74" s="6" t="n">
        <v>2</v>
      </c>
      <c r="H74" s="8" t="n">
        <v>240.2952009</v>
      </c>
    </row>
    <row r="75" customFormat="false" ht="15.75" hidden="false" customHeight="false" outlineLevel="0" collapsed="false">
      <c r="A75" s="6" t="s">
        <v>399</v>
      </c>
      <c r="B75" s="8" t="n">
        <v>25.13361168</v>
      </c>
      <c r="C75" s="6" t="s">
        <v>35</v>
      </c>
      <c r="D75" s="6" t="s">
        <v>391</v>
      </c>
      <c r="E75" s="6" t="s">
        <v>302</v>
      </c>
      <c r="F75" s="6" t="s">
        <v>309</v>
      </c>
      <c r="G75" s="6" t="n">
        <v>3</v>
      </c>
      <c r="H75" s="8" t="n">
        <v>183.4256685</v>
      </c>
    </row>
    <row r="76" customFormat="false" ht="15.75" hidden="false" customHeight="false" outlineLevel="0" collapsed="false">
      <c r="A76" s="6" t="s">
        <v>400</v>
      </c>
      <c r="B76" s="8" t="n">
        <v>25.6638031</v>
      </c>
      <c r="C76" s="6" t="s">
        <v>35</v>
      </c>
      <c r="D76" s="6" t="s">
        <v>401</v>
      </c>
      <c r="E76" s="6" t="s">
        <v>313</v>
      </c>
      <c r="F76" s="6" t="s">
        <v>314</v>
      </c>
      <c r="G76" s="6" t="n">
        <v>1</v>
      </c>
      <c r="H76" s="8" t="n">
        <v>124.4931264</v>
      </c>
    </row>
    <row r="77" customFormat="false" ht="15.75" hidden="false" customHeight="false" outlineLevel="0" collapsed="false">
      <c r="A77" s="6" t="s">
        <v>402</v>
      </c>
      <c r="B77" s="8" t="n">
        <v>25.52682304</v>
      </c>
      <c r="C77" s="6" t="s">
        <v>35</v>
      </c>
      <c r="D77" s="6" t="s">
        <v>401</v>
      </c>
      <c r="E77" s="6" t="s">
        <v>313</v>
      </c>
      <c r="F77" s="6" t="s">
        <v>317</v>
      </c>
      <c r="G77" s="6" t="n">
        <v>2</v>
      </c>
      <c r="H77" s="8" t="n">
        <v>137.604015</v>
      </c>
    </row>
    <row r="78" customFormat="false" ht="15.75" hidden="false" customHeight="false" outlineLevel="0" collapsed="false">
      <c r="A78" s="6" t="s">
        <v>403</v>
      </c>
      <c r="B78" s="8" t="n">
        <v>25.51675415</v>
      </c>
      <c r="C78" s="6" t="s">
        <v>35</v>
      </c>
      <c r="D78" s="6" t="s">
        <v>401</v>
      </c>
      <c r="E78" s="6" t="s">
        <v>313</v>
      </c>
      <c r="F78" s="6" t="s">
        <v>321</v>
      </c>
      <c r="G78" s="6" t="n">
        <v>3</v>
      </c>
      <c r="H78" s="8" t="n">
        <v>138.620538</v>
      </c>
    </row>
    <row r="79" customFormat="false" ht="15.75" hidden="false" customHeight="false" outlineLevel="0" collapsed="false">
      <c r="A79" s="6" t="s">
        <v>438</v>
      </c>
      <c r="B79" s="6"/>
      <c r="C79" s="6" t="s">
        <v>35</v>
      </c>
      <c r="D79" s="6" t="s">
        <v>401</v>
      </c>
      <c r="E79" s="6" t="s">
        <v>202</v>
      </c>
      <c r="F79" s="6" t="s">
        <v>473</v>
      </c>
      <c r="G79" s="6" t="n">
        <v>1</v>
      </c>
      <c r="H79" s="8" t="n">
        <v>0</v>
      </c>
    </row>
    <row r="80" customFormat="false" ht="15.75" hidden="false" customHeight="false" outlineLevel="0" collapsed="false">
      <c r="A80" s="6" t="s">
        <v>441</v>
      </c>
      <c r="B80" s="8" t="n">
        <v>24.26194572</v>
      </c>
      <c r="C80" s="6" t="s">
        <v>35</v>
      </c>
      <c r="D80" s="6" t="s">
        <v>401</v>
      </c>
      <c r="E80" s="6" t="s">
        <v>202</v>
      </c>
      <c r="F80" s="6" t="s">
        <v>474</v>
      </c>
      <c r="G80" s="6" t="n">
        <v>2</v>
      </c>
      <c r="H80" s="8" t="n">
        <v>346.8801603</v>
      </c>
    </row>
    <row r="81" customFormat="false" ht="15.75" hidden="false" customHeight="false" outlineLevel="0" collapsed="false">
      <c r="A81" s="6" t="s">
        <v>435</v>
      </c>
      <c r="B81" s="8" t="n">
        <v>26.1319294</v>
      </c>
      <c r="C81" s="6" t="s">
        <v>35</v>
      </c>
      <c r="D81" s="6" t="s">
        <v>401</v>
      </c>
      <c r="E81" s="6" t="s">
        <v>202</v>
      </c>
      <c r="F81" s="6" t="s">
        <v>475</v>
      </c>
      <c r="G81" s="6" t="n">
        <v>3</v>
      </c>
      <c r="H81" s="8" t="n">
        <v>88.41660821</v>
      </c>
    </row>
    <row r="82" customFormat="false" ht="15.75" hidden="false" customHeight="false" outlineLevel="0" collapsed="false">
      <c r="A82" s="6" t="s">
        <v>404</v>
      </c>
      <c r="B82" s="8" t="n">
        <v>25.80662918</v>
      </c>
      <c r="C82" s="6" t="s">
        <v>35</v>
      </c>
      <c r="D82" s="6" t="s">
        <v>401</v>
      </c>
      <c r="E82" s="6" t="s">
        <v>327</v>
      </c>
      <c r="F82" s="6" t="s">
        <v>328</v>
      </c>
      <c r="G82" s="6" t="n">
        <v>1</v>
      </c>
      <c r="H82" s="8" t="n">
        <v>112.1511576</v>
      </c>
    </row>
    <row r="83" customFormat="false" ht="15.75" hidden="false" customHeight="false" outlineLevel="0" collapsed="false">
      <c r="A83" s="6" t="s">
        <v>405</v>
      </c>
      <c r="B83" s="8" t="n">
        <v>25.29151154</v>
      </c>
      <c r="C83" s="6" t="s">
        <v>35</v>
      </c>
      <c r="D83" s="6" t="s">
        <v>401</v>
      </c>
      <c r="E83" s="6" t="s">
        <v>327</v>
      </c>
      <c r="F83" s="6" t="s">
        <v>331</v>
      </c>
      <c r="G83" s="6" t="n">
        <v>2</v>
      </c>
      <c r="H83" s="8" t="n">
        <v>163.4305235</v>
      </c>
    </row>
    <row r="84" customFormat="false" ht="15.75" hidden="false" customHeight="false" outlineLevel="0" collapsed="false">
      <c r="A84" s="6" t="s">
        <v>406</v>
      </c>
      <c r="B84" s="8" t="n">
        <v>25.17866325</v>
      </c>
      <c r="C84" s="6" t="s">
        <v>35</v>
      </c>
      <c r="D84" s="6" t="s">
        <v>401</v>
      </c>
      <c r="E84" s="6" t="s">
        <v>327</v>
      </c>
      <c r="F84" s="6" t="s">
        <v>334</v>
      </c>
      <c r="G84" s="6" t="n">
        <v>3</v>
      </c>
      <c r="H84" s="8" t="n">
        <v>177.4835159</v>
      </c>
    </row>
    <row r="85" customFormat="false" ht="15.75" hidden="false" customHeight="false" outlineLevel="0" collapsed="false">
      <c r="A85" s="6" t="s">
        <v>407</v>
      </c>
      <c r="B85" s="8" t="n">
        <v>25.69768143</v>
      </c>
      <c r="C85" s="6" t="s">
        <v>35</v>
      </c>
      <c r="D85" s="6" t="s">
        <v>401</v>
      </c>
      <c r="E85" s="6" t="s">
        <v>337</v>
      </c>
      <c r="F85" s="6" t="s">
        <v>338</v>
      </c>
      <c r="G85" s="6" t="n">
        <v>1</v>
      </c>
      <c r="H85" s="8" t="n">
        <v>121.447995</v>
      </c>
    </row>
    <row r="86" customFormat="false" ht="15.75" hidden="false" customHeight="false" outlineLevel="0" collapsed="false">
      <c r="A86" s="6" t="s">
        <v>408</v>
      </c>
      <c r="B86" s="8" t="n">
        <v>25.91258049</v>
      </c>
      <c r="C86" s="6" t="s">
        <v>35</v>
      </c>
      <c r="D86" s="6" t="s">
        <v>401</v>
      </c>
      <c r="E86" s="6" t="s">
        <v>337</v>
      </c>
      <c r="F86" s="6" t="s">
        <v>340</v>
      </c>
      <c r="G86" s="6" t="n">
        <v>2</v>
      </c>
      <c r="H86" s="8" t="n">
        <v>103.793086</v>
      </c>
    </row>
    <row r="87" customFormat="false" ht="15.75" hidden="false" customHeight="false" outlineLevel="0" collapsed="false">
      <c r="A87" s="6" t="s">
        <v>409</v>
      </c>
      <c r="B87" s="8" t="n">
        <v>25.65457344</v>
      </c>
      <c r="C87" s="6" t="s">
        <v>35</v>
      </c>
      <c r="D87" s="6" t="s">
        <v>401</v>
      </c>
      <c r="E87" s="6" t="s">
        <v>337</v>
      </c>
      <c r="F87" s="6" t="s">
        <v>344</v>
      </c>
      <c r="G87" s="6" t="n">
        <v>3</v>
      </c>
      <c r="H87" s="8" t="n">
        <v>125.3358828</v>
      </c>
    </row>
    <row r="88" customFormat="false" ht="15.75" hidden="false" customHeight="false" outlineLevel="0" collapsed="false">
      <c r="A88" s="6" t="s">
        <v>410</v>
      </c>
      <c r="B88" s="8" t="n">
        <v>27.11331749</v>
      </c>
      <c r="C88" s="6" t="s">
        <v>35</v>
      </c>
      <c r="D88" s="6" t="s">
        <v>401</v>
      </c>
      <c r="E88" s="6" t="s">
        <v>347</v>
      </c>
      <c r="F88" s="6" t="s">
        <v>348</v>
      </c>
      <c r="G88" s="6" t="n">
        <v>1</v>
      </c>
      <c r="H88" s="8" t="n">
        <v>43.15012672</v>
      </c>
    </row>
    <row r="89" customFormat="false" ht="15.75" hidden="false" customHeight="false" outlineLevel="0" collapsed="false">
      <c r="A89" s="6" t="s">
        <v>411</v>
      </c>
      <c r="B89" s="8" t="n">
        <v>27.34443092</v>
      </c>
      <c r="C89" s="6" t="s">
        <v>35</v>
      </c>
      <c r="D89" s="6" t="s">
        <v>401</v>
      </c>
      <c r="E89" s="6" t="s">
        <v>347</v>
      </c>
      <c r="F89" s="6" t="s">
        <v>351</v>
      </c>
      <c r="G89" s="6" t="n">
        <v>2</v>
      </c>
      <c r="H89" s="8" t="n">
        <v>36.44288339</v>
      </c>
    </row>
    <row r="90" customFormat="false" ht="15.75" hidden="false" customHeight="false" outlineLevel="0" collapsed="false">
      <c r="A90" s="6" t="s">
        <v>412</v>
      </c>
      <c r="B90" s="8" t="n">
        <v>27.3510704</v>
      </c>
      <c r="C90" s="6" t="s">
        <v>35</v>
      </c>
      <c r="D90" s="6" t="s">
        <v>401</v>
      </c>
      <c r="E90" s="6" t="s">
        <v>347</v>
      </c>
      <c r="F90" s="6" t="s">
        <v>353</v>
      </c>
      <c r="G90" s="6" t="n">
        <v>3</v>
      </c>
      <c r="H90" s="8" t="n">
        <v>36.2664428</v>
      </c>
    </row>
    <row r="91" customFormat="false" ht="15.75" hidden="false" customHeight="false" outlineLevel="0" collapsed="false">
      <c r="A91" s="6" t="s">
        <v>341</v>
      </c>
      <c r="B91" s="8" t="n">
        <v>19.46032906</v>
      </c>
      <c r="C91" s="6" t="s">
        <v>35</v>
      </c>
      <c r="D91" s="6" t="s">
        <v>243</v>
      </c>
      <c r="E91" s="6" t="s">
        <v>417</v>
      </c>
      <c r="F91" s="6" t="s">
        <v>418</v>
      </c>
      <c r="G91" s="6" t="n">
        <v>1</v>
      </c>
      <c r="H91" s="8" t="n">
        <v>11601.18128</v>
      </c>
    </row>
    <row r="92" customFormat="false" ht="15.75" hidden="false" customHeight="false" outlineLevel="0" collapsed="false">
      <c r="A92" s="6" t="s">
        <v>345</v>
      </c>
      <c r="B92" s="8" t="n">
        <v>19.49165535</v>
      </c>
      <c r="C92" s="6" t="s">
        <v>35</v>
      </c>
      <c r="D92" s="6" t="s">
        <v>243</v>
      </c>
      <c r="E92" s="6" t="s">
        <v>417</v>
      </c>
      <c r="F92" s="6" t="s">
        <v>418</v>
      </c>
      <c r="G92" s="6" t="n">
        <v>1</v>
      </c>
      <c r="H92" s="8" t="n">
        <v>11338.54578</v>
      </c>
    </row>
    <row r="93" customFormat="false" ht="15.75" hidden="false" customHeight="false" outlineLevel="0" collapsed="false">
      <c r="A93" s="6" t="s">
        <v>349</v>
      </c>
      <c r="B93" s="8" t="n">
        <v>19.56547546</v>
      </c>
      <c r="C93" s="6" t="s">
        <v>35</v>
      </c>
      <c r="D93" s="6" t="s">
        <v>243</v>
      </c>
      <c r="E93" s="6" t="s">
        <v>417</v>
      </c>
      <c r="F93" s="6" t="s">
        <v>419</v>
      </c>
      <c r="G93" s="6" t="n">
        <v>3</v>
      </c>
      <c r="H93" s="8" t="n">
        <v>10742.92147</v>
      </c>
    </row>
    <row r="94" customFormat="false" ht="15.75" hidden="false" customHeight="false" outlineLevel="0" collapsed="false">
      <c r="A94" s="6" t="s">
        <v>354</v>
      </c>
      <c r="B94" s="8" t="n">
        <v>19.4159832</v>
      </c>
      <c r="C94" s="6" t="s">
        <v>35</v>
      </c>
      <c r="D94" s="6" t="s">
        <v>243</v>
      </c>
      <c r="E94" s="6" t="s">
        <v>417</v>
      </c>
      <c r="F94" s="6" t="s">
        <v>420</v>
      </c>
      <c r="G94" s="6" t="n">
        <v>4</v>
      </c>
      <c r="H94" s="8" t="n">
        <v>11983.4057</v>
      </c>
    </row>
    <row r="95" customFormat="false" ht="15.75" hidden="false" customHeight="false" outlineLevel="0" collapsed="false">
      <c r="A95" s="6" t="s">
        <v>357</v>
      </c>
      <c r="B95" s="8" t="n">
        <v>19.32192421</v>
      </c>
      <c r="C95" s="6" t="s">
        <v>35</v>
      </c>
      <c r="D95" s="6" t="s">
        <v>243</v>
      </c>
      <c r="E95" s="6" t="s">
        <v>417</v>
      </c>
      <c r="F95" s="6" t="s">
        <v>421</v>
      </c>
      <c r="G95" s="6" t="n">
        <v>5</v>
      </c>
      <c r="H95" s="8" t="n">
        <v>12836.31185</v>
      </c>
    </row>
    <row r="96" customFormat="false" ht="15.75" hidden="false" customHeight="false" outlineLevel="0" collapsed="false">
      <c r="A96" s="6" t="s">
        <v>359</v>
      </c>
      <c r="B96" s="8" t="n">
        <v>19.29025269</v>
      </c>
      <c r="C96" s="6" t="s">
        <v>35</v>
      </c>
      <c r="D96" s="6" t="s">
        <v>243</v>
      </c>
      <c r="E96" s="6" t="s">
        <v>417</v>
      </c>
      <c r="F96" s="6" t="s">
        <v>422</v>
      </c>
      <c r="G96" s="6" t="n">
        <v>6</v>
      </c>
      <c r="H96" s="8" t="n">
        <v>13136.95498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R16" activeCellId="0" sqref="R16"/>
    </sheetView>
  </sheetViews>
  <sheetFormatPr defaultRowHeight="15" zeroHeight="false" outlineLevelRow="0" outlineLevelCol="0"/>
  <cols>
    <col collapsed="false" customWidth="true" hidden="false" outlineLevel="0" max="1" min="1" style="0" width="8.54"/>
    <col collapsed="false" customWidth="true" hidden="false" outlineLevel="0" max="2" min="2" style="0" width="12.71"/>
    <col collapsed="false" customWidth="true" hidden="false" outlineLevel="0" max="3" min="3" style="0" width="13.43"/>
    <col collapsed="false" customWidth="true" hidden="false" outlineLevel="0" max="1025" min="4" style="0" width="8.54"/>
  </cols>
  <sheetData>
    <row r="1" customFormat="false" ht="15" hidden="false" customHeight="false" outlineLevel="0" collapsed="false">
      <c r="A1" s="0" t="s">
        <v>82</v>
      </c>
    </row>
    <row r="2" customFormat="false" ht="15.75" hidden="false" customHeight="false" outlineLevel="0" collapsed="false">
      <c r="B2" s="0" t="s">
        <v>13</v>
      </c>
      <c r="C2" s="0" t="s">
        <v>258</v>
      </c>
      <c r="D2" s="0" t="s">
        <v>261</v>
      </c>
      <c r="E2" s="0" t="s">
        <v>264</v>
      </c>
    </row>
    <row r="3" customFormat="false" ht="27" hidden="false" customHeight="false" outlineLevel="0" collapsed="false">
      <c r="A3" s="6" t="s">
        <v>33</v>
      </c>
      <c r="B3" s="0" t="n">
        <f aca="false">'HA Filtration'!J19</f>
        <v>15814.8571428571</v>
      </c>
      <c r="C3" s="13" t="n">
        <f aca="false">Elution!N3</f>
        <v>11733.3333333333</v>
      </c>
      <c r="D3" s="13" t="n">
        <f aca="false">Ultrafiltration!N3</f>
        <v>1386</v>
      </c>
      <c r="E3" s="0" t="n">
        <f aca="false">'Direct Extraction'!N3</f>
        <v>36666.6666666667</v>
      </c>
    </row>
    <row r="4" customFormat="false" ht="27" hidden="false" customHeight="false" outlineLevel="0" collapsed="false">
      <c r="A4" s="6" t="s">
        <v>33</v>
      </c>
      <c r="B4" s="0" t="n">
        <f aca="false">'HA Filtration'!J20</f>
        <v>20466.2857142857</v>
      </c>
      <c r="C4" s="13" t="n">
        <f aca="false">Elution!N4</f>
        <v>12466.6666666667</v>
      </c>
      <c r="D4" s="13" t="n">
        <f aca="false">Ultrafiltration!N4</f>
        <v>176</v>
      </c>
      <c r="E4" s="0" t="n">
        <f aca="false">'Direct Extraction'!N4</f>
        <v>58666.6666666667</v>
      </c>
    </row>
    <row r="5" customFormat="false" ht="27" hidden="false" customHeight="false" outlineLevel="0" collapsed="false">
      <c r="A5" s="6" t="s">
        <v>33</v>
      </c>
      <c r="C5" s="13" t="n">
        <f aca="false">Elution!N5</f>
        <v>0</v>
      </c>
      <c r="D5" s="13" t="n">
        <f aca="false">Ultrafiltration!N5</f>
        <v>990</v>
      </c>
      <c r="E5" s="0" t="n">
        <f aca="false">'Direct Extraction'!N5</f>
        <v>99000</v>
      </c>
    </row>
    <row r="6" customFormat="false" ht="27" hidden="false" customHeight="false" outlineLevel="0" collapsed="false">
      <c r="A6" s="6" t="s">
        <v>40</v>
      </c>
      <c r="B6" s="0" t="n">
        <f aca="false">'HA Filtration'!J21</f>
        <v>14419.4285714286</v>
      </c>
      <c r="C6" s="13" t="n">
        <f aca="false">Elution!N6</f>
        <v>58666.6666666667</v>
      </c>
      <c r="D6" s="13" t="n">
        <f aca="false">Ultrafiltration!N6</f>
        <v>3300</v>
      </c>
      <c r="E6" s="0" t="n">
        <f aca="false">'Direct Extraction'!N6</f>
        <v>179666.666666667</v>
      </c>
    </row>
    <row r="7" customFormat="false" ht="27" hidden="false" customHeight="false" outlineLevel="0" collapsed="false">
      <c r="A7" s="6" t="s">
        <v>40</v>
      </c>
      <c r="B7" s="0" t="n">
        <f aca="false">'HA Filtration'!J22</f>
        <v>22792</v>
      </c>
      <c r="C7" s="13" t="n">
        <f aca="false">Elution!N7</f>
        <v>66000</v>
      </c>
      <c r="D7" s="13" t="n">
        <f aca="false">Ultrafiltration!N7</f>
        <v>3520</v>
      </c>
      <c r="E7" s="0" t="n">
        <f aca="false">'Direct Extraction'!N7</f>
        <v>36666.6666666667</v>
      </c>
    </row>
    <row r="8" customFormat="false" ht="27" hidden="false" customHeight="false" outlineLevel="0" collapsed="false">
      <c r="A8" s="6" t="s">
        <v>40</v>
      </c>
      <c r="C8" s="13" t="n">
        <f aca="false">Elution!N8</f>
        <v>11000</v>
      </c>
      <c r="D8" s="13" t="n">
        <f aca="false">Ultrafiltration!N8</f>
        <v>1980</v>
      </c>
      <c r="E8" s="0" t="n">
        <f aca="false">'Direct Extraction'!N8</f>
        <v>0</v>
      </c>
    </row>
    <row r="9" customFormat="false" ht="27" hidden="false" customHeight="false" outlineLevel="0" collapsed="false">
      <c r="A9" s="6" t="s">
        <v>46</v>
      </c>
      <c r="B9" s="0" t="n">
        <f aca="false">'HA Filtration'!J23</f>
        <v>61864</v>
      </c>
      <c r="C9" s="13" t="n">
        <f aca="false">Elution!N9</f>
        <v>11733.3333333333</v>
      </c>
      <c r="D9" s="13" t="n">
        <f aca="false">Ultrafiltration!N9</f>
        <v>11880</v>
      </c>
      <c r="E9" s="0" t="n">
        <f aca="false">'Direct Extraction'!N9</f>
        <v>91666.6666666666</v>
      </c>
    </row>
    <row r="10" customFormat="false" ht="27" hidden="false" customHeight="false" outlineLevel="0" collapsed="false">
      <c r="A10" s="6" t="s">
        <v>46</v>
      </c>
      <c r="B10" s="0" t="n">
        <f aca="false">'HA Filtration'!J24</f>
        <v>48374.8571428571</v>
      </c>
      <c r="C10" s="13" t="n">
        <f aca="false">Elution!N10</f>
        <v>66000</v>
      </c>
      <c r="D10" s="13" t="n">
        <f aca="false">Ultrafiltration!N10</f>
        <v>4400</v>
      </c>
      <c r="E10" s="0" t="n">
        <f aca="false">'Direct Extraction'!N10</f>
        <v>55000</v>
      </c>
    </row>
    <row r="11" customFormat="false" ht="27" hidden="false" customHeight="false" outlineLevel="0" collapsed="false">
      <c r="A11" s="6" t="s">
        <v>46</v>
      </c>
      <c r="C11" s="13" t="n">
        <f aca="false">Elution!N11</f>
        <v>32266.6666666667</v>
      </c>
      <c r="D11" s="13" t="n">
        <f aca="false">Ultrafiltration!N11</f>
        <v>4840</v>
      </c>
      <c r="E11" s="0" t="n">
        <f aca="false">'Direct Extraction'!N11</f>
        <v>36666.6666666667</v>
      </c>
    </row>
    <row r="12" customFormat="false" ht="27" hidden="false" customHeight="false" outlineLevel="0" collapsed="false">
      <c r="A12" s="6" t="s">
        <v>52</v>
      </c>
      <c r="B12" s="0" t="n">
        <f aca="false">'HA Filtration'!J25</f>
        <v>0</v>
      </c>
      <c r="C12" s="13" t="n">
        <f aca="false">Elution!N12</f>
        <v>0</v>
      </c>
      <c r="D12" s="13" t="n">
        <f aca="false">Ultrafiltration!N12</f>
        <v>1298</v>
      </c>
      <c r="E12" s="0" t="n">
        <f aca="false">'Direct Extraction'!N12</f>
        <v>29333.3333333333</v>
      </c>
    </row>
    <row r="13" customFormat="false" ht="27" hidden="false" customHeight="false" outlineLevel="0" collapsed="false">
      <c r="A13" s="6" t="s">
        <v>52</v>
      </c>
      <c r="B13" s="0" t="n">
        <f aca="false">'HA Filtration'!J26</f>
        <v>0</v>
      </c>
      <c r="C13" s="13" t="n">
        <f aca="false">Elution!N13</f>
        <v>6600</v>
      </c>
      <c r="D13" s="13" t="n">
        <f aca="false">Ultrafiltration!N13</f>
        <v>748</v>
      </c>
      <c r="E13" s="0" t="n">
        <f aca="false">'Direct Extraction'!N13</f>
        <v>55000</v>
      </c>
    </row>
    <row r="14" customFormat="false" ht="27" hidden="false" customHeight="false" outlineLevel="0" collapsed="false">
      <c r="A14" s="6" t="s">
        <v>52</v>
      </c>
      <c r="C14" s="13" t="n">
        <f aca="false">Elution!N14</f>
        <v>5866.66666666667</v>
      </c>
      <c r="D14" s="13" t="n">
        <f aca="false">Ultrafiltration!N14</f>
        <v>814</v>
      </c>
      <c r="E14" s="0" t="n">
        <f aca="false">'Direct Extraction'!N14</f>
        <v>36666.6666666667</v>
      </c>
    </row>
    <row r="15" customFormat="false" ht="27" hidden="false" customHeight="false" outlineLevel="0" collapsed="false">
      <c r="A15" s="6" t="s">
        <v>58</v>
      </c>
      <c r="B15" s="0" t="n">
        <f aca="false">'HA Filtration'!J27</f>
        <v>12093.7142857143</v>
      </c>
      <c r="C15" s="13" t="n">
        <f aca="false">Elution!N15</f>
        <v>0</v>
      </c>
      <c r="D15" s="13" t="n">
        <f aca="false">Ultrafiltration!N15</f>
        <v>550</v>
      </c>
      <c r="E15" s="0" t="n">
        <f aca="false">'Direct Extraction'!N15</f>
        <v>0</v>
      </c>
    </row>
    <row r="16" customFormat="false" ht="27" hidden="false" customHeight="false" outlineLevel="0" collapsed="false">
      <c r="A16" s="6" t="s">
        <v>58</v>
      </c>
      <c r="B16" s="0" t="n">
        <f aca="false">'HA Filtration'!J28</f>
        <v>24652.5714285714</v>
      </c>
      <c r="C16" s="13" t="n">
        <f aca="false">Elution!N16</f>
        <v>0</v>
      </c>
      <c r="D16" s="13" t="n">
        <f aca="false">Ultrafiltration!N16</f>
        <v>462</v>
      </c>
      <c r="E16" s="0" t="n">
        <f aca="false">'Direct Extraction'!N16</f>
        <v>0</v>
      </c>
    </row>
    <row r="17" customFormat="false" ht="27" hidden="false" customHeight="false" outlineLevel="0" collapsed="false">
      <c r="A17" s="6" t="s">
        <v>58</v>
      </c>
      <c r="C17" s="13" t="n">
        <f aca="false">Elution!N17</f>
        <v>0</v>
      </c>
      <c r="D17" s="13" t="n">
        <f aca="false">Ultrafiltration!N17</f>
        <v>528</v>
      </c>
      <c r="E17" s="0" t="n">
        <f aca="false">'Direct Extraction'!N17</f>
        <v>0</v>
      </c>
    </row>
    <row r="18" customFormat="false" ht="27" hidden="false" customHeight="false" outlineLevel="0" collapsed="false">
      <c r="A18" s="6" t="s">
        <v>64</v>
      </c>
      <c r="B18" s="0" t="n">
        <f aca="false">'HA Filtration'!J29</f>
        <v>9768</v>
      </c>
      <c r="C18" s="13" t="n">
        <f aca="false">Elution!N18</f>
        <v>0</v>
      </c>
      <c r="D18" s="13" t="n">
        <f aca="false">Ultrafiltration!N18</f>
        <v>19360</v>
      </c>
      <c r="E18" s="0" t="n">
        <f aca="false">'Direct Extraction'!N18</f>
        <v>99000</v>
      </c>
    </row>
    <row r="19" customFormat="false" ht="27" hidden="false" customHeight="false" outlineLevel="0" collapsed="false">
      <c r="A19" s="6" t="s">
        <v>64</v>
      </c>
      <c r="B19" s="0" t="n">
        <f aca="false">'HA Filtration'!J30</f>
        <v>930.285714285714</v>
      </c>
      <c r="C19" s="13" t="n">
        <f aca="false">Elution!N19</f>
        <v>6600</v>
      </c>
      <c r="D19" s="13" t="n">
        <f aca="false">Ultrafiltration!N19</f>
        <v>10340</v>
      </c>
      <c r="E19" s="0" t="n">
        <f aca="false">'Direct Extraction'!N19</f>
        <v>201666.666666667</v>
      </c>
    </row>
    <row r="20" customFormat="false" ht="27" hidden="false" customHeight="false" outlineLevel="0" collapsed="false">
      <c r="A20" s="6" t="s">
        <v>64</v>
      </c>
      <c r="C20" s="13" t="n">
        <f aca="false">Elution!N20</f>
        <v>5866.66666666667</v>
      </c>
      <c r="D20" s="13" t="n">
        <f aca="false">Ultrafiltration!N20</f>
        <v>17380</v>
      </c>
      <c r="E20" s="0" t="n">
        <f aca="false">'Direct Extraction'!N20</f>
        <v>102666.666666667</v>
      </c>
    </row>
    <row r="21" customFormat="false" ht="15.75" hidden="false" customHeight="false" outlineLevel="0" collapsed="false">
      <c r="A21" s="16" t="s">
        <v>70</v>
      </c>
      <c r="B21" s="0" t="n">
        <f aca="false">'HA Filtration'!J31</f>
        <v>27443.4285714286</v>
      </c>
      <c r="C21" s="13" t="n">
        <f aca="false">Elution!N21</f>
        <v>11733.3333333333</v>
      </c>
    </row>
    <row r="22" customFormat="false" ht="15.75" hidden="false" customHeight="false" outlineLevel="0" collapsed="false">
      <c r="A22" s="16" t="s">
        <v>70</v>
      </c>
      <c r="B22" s="0" t="n">
        <f aca="false">'HA Filtration'!J32</f>
        <v>19070.8571428571</v>
      </c>
      <c r="C22" s="13" t="n">
        <f aca="false">Elution!N22</f>
        <v>21266.6666666667</v>
      </c>
    </row>
    <row r="23" customFormat="false" ht="15.75" hidden="false" customHeight="false" outlineLevel="0" collapsed="false">
      <c r="A23" s="16" t="s">
        <v>70</v>
      </c>
      <c r="C23" s="13" t="n">
        <f aca="false">Elution!N23</f>
        <v>49866.6666666667</v>
      </c>
    </row>
    <row r="24" customFormat="false" ht="15.75" hidden="false" customHeight="false" outlineLevel="0" collapsed="false">
      <c r="A24" s="6" t="s">
        <v>76</v>
      </c>
      <c r="B24" s="0" t="n">
        <f aca="false">'HA Filtration'!J33</f>
        <v>7907.42857142857</v>
      </c>
      <c r="C24" s="13" t="n">
        <f aca="false">Elution!N24</f>
        <v>0</v>
      </c>
      <c r="D24" s="13" t="n">
        <f aca="false">Ultrafiltration!N21</f>
        <v>5280</v>
      </c>
      <c r="E24" s="0" t="n">
        <f aca="false">'Direct Extraction'!N21</f>
        <v>58666.6666666667</v>
      </c>
    </row>
    <row r="25" customFormat="false" ht="15.75" hidden="false" customHeight="false" outlineLevel="0" collapsed="false">
      <c r="A25" s="6" t="s">
        <v>76</v>
      </c>
      <c r="B25" s="0" t="n">
        <f aca="false">'HA Filtration'!J34</f>
        <v>8372.57142857143</v>
      </c>
      <c r="C25" s="13" t="n">
        <f aca="false">Elution!N25</f>
        <v>5866.66666666667</v>
      </c>
      <c r="D25" s="13" t="n">
        <f aca="false">Ultrafiltration!N22</f>
        <v>1980</v>
      </c>
      <c r="E25" s="0" t="n">
        <f aca="false">'Direct Extraction'!N22</f>
        <v>29333.3333333333</v>
      </c>
    </row>
    <row r="26" customFormat="false" ht="15.75" hidden="false" customHeight="false" outlineLevel="0" collapsed="false">
      <c r="A26" s="6" t="s">
        <v>76</v>
      </c>
      <c r="C26" s="13" t="n">
        <f aca="false">Elution!N26</f>
        <v>16866.6666666667</v>
      </c>
      <c r="D26" s="13" t="n">
        <f aca="false">Ultrafiltration!N23</f>
        <v>6380</v>
      </c>
      <c r="E26" s="0" t="n">
        <f aca="false">'Direct Extraction'!N23</f>
        <v>88000</v>
      </c>
    </row>
    <row r="28" customFormat="false" ht="26.25" hidden="false" customHeight="false" outlineLevel="0" collapsed="false">
      <c r="A28" s="22" t="s">
        <v>324</v>
      </c>
    </row>
    <row r="29" customFormat="false" ht="15.75" hidden="false" customHeight="false" outlineLevel="0" collapsed="false">
      <c r="B29" s="0" t="s">
        <v>13</v>
      </c>
      <c r="C29" s="0" t="s">
        <v>258</v>
      </c>
      <c r="D29" s="0" t="s">
        <v>261</v>
      </c>
      <c r="E29" s="0" t="s">
        <v>264</v>
      </c>
    </row>
    <row r="30" customFormat="false" ht="27" hidden="false" customHeight="false" outlineLevel="0" collapsed="false">
      <c r="A30" s="6" t="s">
        <v>33</v>
      </c>
      <c r="B30" s="0" t="n">
        <f aca="false">'BCoV (Requant)'!L83</f>
        <v>0.152718240030979</v>
      </c>
      <c r="C30" s="0" t="n">
        <f aca="false">'BCoV (Requant)'!K23</f>
        <v>0.0605355518670796</v>
      </c>
      <c r="D30" s="0" t="n">
        <f aca="false">'BCoV (Requant)'!K47</f>
        <v>0.00479418082574168</v>
      </c>
      <c r="E30" s="0" t="n">
        <f aca="false">'BCoV (Requant)'!K2</f>
        <v>0.0915529448731043</v>
      </c>
    </row>
    <row r="31" customFormat="false" ht="27" hidden="false" customHeight="false" outlineLevel="0" collapsed="false">
      <c r="A31" s="6" t="s">
        <v>33</v>
      </c>
      <c r="B31" s="0" t="n">
        <f aca="false">'BCoV (Requant)'!L84</f>
        <v>0.264616636816872</v>
      </c>
      <c r="C31" s="0" t="n">
        <f aca="false">'BCoV (Requant)'!K24</f>
        <v>0.0521143351899321</v>
      </c>
      <c r="D31" s="0" t="n">
        <f aca="false">'BCoV (Requant)'!K48</f>
        <v>0.00273273425266272</v>
      </c>
      <c r="E31" s="0" t="n">
        <f aca="false">'BCoV (Requant)'!K3</f>
        <v>0.0793206352153835</v>
      </c>
    </row>
    <row r="32" customFormat="false" ht="27" hidden="false" customHeight="false" outlineLevel="0" collapsed="false">
      <c r="A32" s="6" t="s">
        <v>33</v>
      </c>
      <c r="C32" s="0" t="n">
        <f aca="false">'BCoV (Requant)'!K25</f>
        <v>0.0420746859497108</v>
      </c>
      <c r="D32" s="0" t="n">
        <f aca="false">'BCoV (Requant)'!K49</f>
        <v>0.0140493934921332</v>
      </c>
      <c r="E32" s="0" t="n">
        <f aca="false">'BCoV (Requant)'!K4</f>
        <v>0.0589062253380658</v>
      </c>
    </row>
    <row r="33" customFormat="false" ht="27" hidden="false" customHeight="false" outlineLevel="0" collapsed="false">
      <c r="A33" s="6" t="s">
        <v>40</v>
      </c>
      <c r="B33" s="0" t="n">
        <f aca="false">'BCoV (Requant)'!L85</f>
        <v>0.136103871221115</v>
      </c>
      <c r="C33" s="0" t="n">
        <f aca="false">'BCoV (Requant)'!K26</f>
        <v>0.101464778297691</v>
      </c>
      <c r="D33" s="0" t="n">
        <f aca="false">'BCoV (Requant)'!K50</f>
        <v>0.0227535767128648</v>
      </c>
      <c r="E33" s="0" t="n">
        <f aca="false">'BCoV (Requant)'!K5</f>
        <v>0.0966358995858384</v>
      </c>
    </row>
    <row r="34" customFormat="false" ht="27" hidden="false" customHeight="false" outlineLevel="0" collapsed="false">
      <c r="A34" s="6" t="s">
        <v>40</v>
      </c>
      <c r="B34" s="0" t="n">
        <f aca="false">'BCoV (Requant)'!L86</f>
        <v>0.204879715657912</v>
      </c>
      <c r="C34" s="0" t="n">
        <f aca="false">'BCoV (Requant)'!K27</f>
        <v>0.110520749088601</v>
      </c>
      <c r="D34" s="0" t="n">
        <f aca="false">'BCoV (Requant)'!K51</f>
        <v>0.040393011437918</v>
      </c>
      <c r="E34" s="0" t="n">
        <f aca="false">'BCoV (Requant)'!K6</f>
        <v>0.0991635092407589</v>
      </c>
    </row>
    <row r="35" customFormat="false" ht="27" hidden="false" customHeight="false" outlineLevel="0" collapsed="false">
      <c r="A35" s="6" t="s">
        <v>40</v>
      </c>
      <c r="C35" s="0" t="n">
        <f aca="false">'BCoV (Requant)'!K28</f>
        <v>0.124158324410982</v>
      </c>
      <c r="D35" s="0" t="n">
        <f aca="false">'BCoV (Requant)'!K52</f>
        <v>0.0246906093779996</v>
      </c>
      <c r="E35" s="0" t="n">
        <f aca="false">'BCoV (Requant)'!K7</f>
        <v>0.0724805851186036</v>
      </c>
    </row>
    <row r="36" customFormat="false" ht="27" hidden="false" customHeight="false" outlineLevel="0" collapsed="false">
      <c r="A36" s="6" t="s">
        <v>46</v>
      </c>
      <c r="B36" s="0" t="n">
        <f aca="false">'BCoV (Requant)'!L87</f>
        <v>0.157777074122883</v>
      </c>
      <c r="C36" s="0" t="n">
        <f aca="false">'BCoV (Requant)'!K29</f>
        <v>0.163628679766274</v>
      </c>
      <c r="D36" s="0" t="n">
        <f aca="false">'BCoV (Requant)'!K53</f>
        <v>0.0300635075239598</v>
      </c>
      <c r="E36" s="0" t="n">
        <f aca="false">'BCoV (Requant)'!K8</f>
        <v>0.0723306551622141</v>
      </c>
    </row>
    <row r="37" customFormat="false" ht="27" hidden="false" customHeight="false" outlineLevel="0" collapsed="false">
      <c r="A37" s="6" t="s">
        <v>46</v>
      </c>
      <c r="B37" s="0" t="n">
        <f aca="false">'BCoV (Requant)'!L88</f>
        <v>0.14939683626302</v>
      </c>
      <c r="C37" s="0" t="n">
        <f aca="false">'BCoV (Requant)'!K30</f>
        <v>0.138807190180817</v>
      </c>
      <c r="D37" s="0" t="n">
        <f aca="false">'BCoV (Requant)'!K54</f>
        <v>0.0304437182002598</v>
      </c>
      <c r="E37" s="0" t="n">
        <f aca="false">'BCoV (Requant)'!K9</f>
        <v>0.088984949209756</v>
      </c>
    </row>
    <row r="38" customFormat="false" ht="27" hidden="false" customHeight="false" outlineLevel="0" collapsed="false">
      <c r="A38" s="6" t="s">
        <v>46</v>
      </c>
      <c r="C38" s="0" t="n">
        <f aca="false">'BCoV (Requant)'!K31</f>
        <v>0.177549378617743</v>
      </c>
      <c r="D38" s="0" t="n">
        <f aca="false">'BCoV (Requant)'!K55</f>
        <v>0.0232387469312471</v>
      </c>
      <c r="E38" s="0" t="n">
        <f aca="false">'BCoV (Requant)'!K10</f>
        <v>0.0844818117708624</v>
      </c>
    </row>
    <row r="39" customFormat="false" ht="27" hidden="false" customHeight="false" outlineLevel="0" collapsed="false">
      <c r="A39" s="6" t="s">
        <v>52</v>
      </c>
      <c r="B39" s="0" t="n">
        <f aca="false">'BCoV (Requant)'!L89</f>
        <v>0.0944021666097135</v>
      </c>
      <c r="C39" s="0" t="n">
        <f aca="false">'BCoV (Requant)'!K32</f>
        <v>0.0735628246446701</v>
      </c>
      <c r="D39" s="0" t="n">
        <f aca="false">'BCoV (Requant)'!K56</f>
        <v>0.0156681402006531</v>
      </c>
      <c r="E39" s="0" t="n">
        <f aca="false">'BCoV (Requant)'!K11</f>
        <v>0.0614752241555484</v>
      </c>
    </row>
    <row r="40" customFormat="false" ht="27" hidden="false" customHeight="false" outlineLevel="0" collapsed="false">
      <c r="A40" s="6" t="s">
        <v>52</v>
      </c>
      <c r="B40" s="0" t="n">
        <f aca="false">'BCoV (Requant)'!L90</f>
        <v>0.111109474019789</v>
      </c>
      <c r="C40" s="0" t="n">
        <f aca="false">'BCoV (Requant)'!K33</f>
        <v>0.0604687098468155</v>
      </c>
      <c r="D40" s="0" t="n">
        <f aca="false">'BCoV (Requant)'!K57</f>
        <v>0.0173182171702033</v>
      </c>
      <c r="E40" s="0" t="n">
        <f aca="false">'BCoV (Requant)'!K12</f>
        <v>0.0962145158876803</v>
      </c>
    </row>
    <row r="41" customFormat="false" ht="27" hidden="false" customHeight="false" outlineLevel="0" collapsed="false">
      <c r="A41" s="6" t="s">
        <v>52</v>
      </c>
      <c r="C41" s="0" t="n">
        <f aca="false">'BCoV (Requant)'!K34</f>
        <v>0.0668377596821407</v>
      </c>
      <c r="D41" s="0" t="n">
        <f aca="false">'BCoV (Requant)'!K58</f>
        <v>0.0174461521441393</v>
      </c>
      <c r="E41" s="0" t="n">
        <f aca="false">'BCoV (Requant)'!K13</f>
        <v>0.117881617921172</v>
      </c>
    </row>
    <row r="42" customFormat="false" ht="27" hidden="false" customHeight="false" outlineLevel="0" collapsed="false">
      <c r="A42" s="6" t="s">
        <v>58</v>
      </c>
      <c r="B42" s="0" t="n">
        <f aca="false">'BCoV (Requant)'!L91</f>
        <v>0.0541587128292316</v>
      </c>
      <c r="C42" s="0" t="n">
        <f aca="false">'BCoV (Requant)'!K35</f>
        <v>0.0860163878387264</v>
      </c>
      <c r="D42" s="0" t="n">
        <f aca="false">'BCoV (Requant)'!K59</f>
        <v>0.0151010992348051</v>
      </c>
      <c r="E42" s="0" t="n">
        <f aca="false">'BCoV (Requant)'!K14</f>
        <v>0.112178785404872</v>
      </c>
    </row>
    <row r="43" customFormat="false" ht="27" hidden="false" customHeight="false" outlineLevel="0" collapsed="false">
      <c r="A43" s="6" t="s">
        <v>58</v>
      </c>
      <c r="B43" s="0" t="n">
        <f aca="false">'BCoV (Requant)'!L92</f>
        <v>0.134712819497655</v>
      </c>
      <c r="C43" s="0" t="n">
        <f aca="false">'BCoV (Requant)'!K36</f>
        <v>0.0964094457820927</v>
      </c>
      <c r="D43" s="0" t="n">
        <f aca="false">'BCoV (Requant)'!K60</f>
        <v>0.0220058411003833</v>
      </c>
      <c r="E43" s="0" t="n">
        <f aca="false">'BCoV (Requant)'!K15</f>
        <v>0.0777720103407664</v>
      </c>
    </row>
    <row r="44" customFormat="false" ht="27" hidden="false" customHeight="false" outlineLevel="0" collapsed="false">
      <c r="A44" s="6" t="s">
        <v>58</v>
      </c>
      <c r="C44" s="0" t="n">
        <f aca="false">'BCoV (Requant)'!K37</f>
        <v>0.103918788093551</v>
      </c>
      <c r="D44" s="0" t="n">
        <f aca="false">'BCoV (Requant)'!K61</f>
        <v>0.0238980697435797</v>
      </c>
      <c r="E44" s="0" t="n">
        <f aca="false">'BCoV (Requant)'!K16</f>
        <v>0.087617933448232</v>
      </c>
    </row>
    <row r="45" customFormat="false" ht="27" hidden="false" customHeight="false" outlineLevel="0" collapsed="false">
      <c r="A45" s="6" t="s">
        <v>64</v>
      </c>
      <c r="B45" s="0" t="n">
        <f aca="false">'BCoV (Requant)'!L93</f>
        <v>0.148334798350167</v>
      </c>
      <c r="C45" s="0" t="n">
        <f aca="false">'BCoV (Requant)'!K38</f>
        <v>0.0300647675163771</v>
      </c>
      <c r="D45" s="0" t="n">
        <f aca="false">'BCoV (Requant)'!K62</f>
        <v>0.0262702436632919</v>
      </c>
      <c r="E45" s="0" t="n">
        <f aca="false">'BCoV (Requant)'!K17</f>
        <v>0.132694593287438</v>
      </c>
    </row>
    <row r="46" customFormat="false" ht="27" hidden="false" customHeight="false" outlineLevel="0" collapsed="false">
      <c r="A46" s="6" t="s">
        <v>64</v>
      </c>
      <c r="B46" s="0" t="n">
        <f aca="false">'BCoV (Requant)'!L94</f>
        <v>0.0402903483517632</v>
      </c>
      <c r="C46" s="0" t="n">
        <f aca="false">'BCoV (Requant)'!K39</f>
        <v>0.0339580129512606</v>
      </c>
      <c r="D46" s="0" t="n">
        <f aca="false">'BCoV (Requant)'!K63</f>
        <v>0.0224513353208096</v>
      </c>
      <c r="E46" s="0" t="n">
        <f aca="false">'BCoV (Requant)'!K18</f>
        <v>0.0887251709561344</v>
      </c>
    </row>
    <row r="47" customFormat="false" ht="27" hidden="false" customHeight="false" outlineLevel="0" collapsed="false">
      <c r="A47" s="6" t="s">
        <v>64</v>
      </c>
      <c r="C47" s="0" t="n">
        <f aca="false">'BCoV (Requant)'!K40</f>
        <v>0.0217231969259118</v>
      </c>
      <c r="D47" s="0" t="n">
        <f aca="false">'BCoV (Requant)'!K64</f>
        <v>0.0271112271627852</v>
      </c>
      <c r="E47" s="0" t="n">
        <f aca="false">'BCoV (Requant)'!K19</f>
        <v>0.106730240495565</v>
      </c>
    </row>
    <row r="48" customFormat="false" ht="15" hidden="false" customHeight="false" outlineLevel="0" collapsed="false">
      <c r="A48" s="16" t="s">
        <v>70</v>
      </c>
      <c r="B48" s="0" t="n">
        <f aca="false">'BCoV (Requant)'!L95</f>
        <v>0.332194622124456</v>
      </c>
      <c r="C48" s="0" t="n">
        <f aca="false">'BCoV (Requant)'!K41</f>
        <v>0</v>
      </c>
      <c r="D48" s="0" t="n">
        <f aca="false">'BCoV (Requant)'!K65</f>
        <v>0.00913497562759934</v>
      </c>
      <c r="E48" s="0" t="n">
        <f aca="false">'BCoV (Requant)'!K20</f>
        <v>0</v>
      </c>
    </row>
    <row r="49" customFormat="false" ht="15" hidden="false" customHeight="false" outlineLevel="0" collapsed="false">
      <c r="A49" s="16" t="s">
        <v>70</v>
      </c>
      <c r="B49" s="0" t="n">
        <f aca="false">'BCoV (Requant)'!L96</f>
        <v>0.168877939647428</v>
      </c>
      <c r="C49" s="0" t="n">
        <f aca="false">'BCoV (Requant)'!K42</f>
        <v>0.0970845565688001</v>
      </c>
      <c r="D49" s="0" t="n">
        <f aca="false">'BCoV (Requant)'!K66</f>
        <v>0.00771503763424162</v>
      </c>
      <c r="E49" s="0" t="n">
        <f aca="false">'BCoV (Requant)'!K21</f>
        <v>0.102268099177538</v>
      </c>
    </row>
    <row r="50" customFormat="false" ht="15.75" hidden="false" customHeight="false" outlineLevel="0" collapsed="false">
      <c r="A50" s="16" t="s">
        <v>70</v>
      </c>
      <c r="C50" s="0" t="n">
        <f aca="false">'BCoV (Requant)'!K43</f>
        <v>0.0787998988331004</v>
      </c>
      <c r="D50" s="0" t="n">
        <f aca="false">'BCoV (Requant)'!K67</f>
        <v>0.00767768477778703</v>
      </c>
      <c r="E50" s="0" t="n">
        <f aca="false">'BCoV (Requant)'!K22</f>
        <v>0.132372700803341</v>
      </c>
    </row>
    <row r="51" customFormat="false" ht="15.75" hidden="false" customHeight="false" outlineLevel="0" collapsed="false">
      <c r="A51" s="6" t="s">
        <v>76</v>
      </c>
      <c r="B51" s="0" t="n">
        <f aca="false">'BCoV (Requant)'!L97</f>
        <v>0.15546721402927</v>
      </c>
      <c r="C51" s="0" t="n">
        <f aca="false">'BCoV (Requant)'!K44</f>
        <v>0</v>
      </c>
      <c r="D51" s="0" t="n">
        <f aca="false">'BCoV (Requant)'!K68</f>
        <v>0</v>
      </c>
      <c r="E51" s="0" t="n">
        <f aca="false">'BCoV (Requant)'!K23</f>
        <v>0.0605355518670796</v>
      </c>
    </row>
    <row r="52" customFormat="false" ht="15.75" hidden="false" customHeight="false" outlineLevel="0" collapsed="false">
      <c r="A52" s="6" t="s">
        <v>76</v>
      </c>
      <c r="B52" s="0" t="n">
        <f aca="false">'BCoV (Requant)'!L98</f>
        <v>0.163509582386752</v>
      </c>
      <c r="C52" s="0" t="n">
        <f aca="false">'BCoV (Requant)'!K45</f>
        <v>0</v>
      </c>
      <c r="D52" s="0" t="n">
        <f aca="false">'BCoV (Requant)'!K69</f>
        <v>0</v>
      </c>
      <c r="E52" s="0" t="n">
        <f aca="false">'BCoV (Requant)'!K24</f>
        <v>0.0521143351899321</v>
      </c>
    </row>
    <row r="53" customFormat="false" ht="15.75" hidden="false" customHeight="false" outlineLevel="0" collapsed="false">
      <c r="A53" s="6" t="s">
        <v>76</v>
      </c>
      <c r="C53" s="0" t="n">
        <f aca="false">'BCoV (Requant)'!K46</f>
        <v>0.260661609927323</v>
      </c>
      <c r="D53" s="0" t="n">
        <f aca="false">'BCoV (Requant)'!K70</f>
        <v>0</v>
      </c>
      <c r="E53" s="0" t="n">
        <f aca="false">'BCoV (Requant)'!K25</f>
        <v>0.0420746859497108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184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2020-09-08T17:16:24Z</dcterms:created>
  <dc:creator>Admin</dc:creator>
  <dc:description/>
  <dc:language>en-GB</dc:language>
  <cp:lastModifiedBy>Prashant </cp:lastModifiedBy>
  <dcterms:modified xsi:type="dcterms:W3CDTF">2020-10-03T10:01:12Z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