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kuhschelm 1/Documents/2020-02 Basel/Texte und Statistiken/Abbildungen Basel Stadtgeschichte/"/>
    </mc:Choice>
  </mc:AlternateContent>
  <xr:revisionPtr revIDLastSave="0" documentId="13_ncr:1_{C348979A-D2C5-1B47-9C9D-3E0BCF2B4682}" xr6:coauthVersionLast="47" xr6:coauthVersionMax="47" xr10:uidLastSave="{00000000-0000-0000-0000-000000000000}"/>
  <bookViews>
    <workbookView xWindow="3720" yWindow="500" windowWidth="27920" windowHeight="30060" activeTab="5" xr2:uid="{A8663006-B039-944B-82DF-9971D1182AEE}"/>
  </bookViews>
  <sheets>
    <sheet name="ABB90886 Erwerbstätige Branchen" sheetId="4" r:id="rId1"/>
    <sheet name="ABB90893  Exportwerte" sheetId="5" r:id="rId2"/>
    <sheet name="ABB90894 Exporte Zielländer" sheetId="6" r:id="rId3"/>
    <sheet name="ABB90940 Gemeindesteuer" sheetId="2" r:id="rId4"/>
    <sheet name="ABB90945 Arbeitsstunden R" sheetId="1" r:id="rId5"/>
    <sheet name="ABB90946 Grösste Banken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G14" i="6" s="1"/>
  <c r="C14" i="6"/>
  <c r="F14" i="6" s="1"/>
  <c r="B14" i="6"/>
  <c r="B15" i="6" s="1"/>
  <c r="F13" i="6"/>
  <c r="G12" i="6"/>
  <c r="F12" i="6"/>
  <c r="F11" i="6"/>
  <c r="G10" i="6"/>
  <c r="F10" i="6"/>
  <c r="E10" i="6"/>
  <c r="F9" i="6"/>
  <c r="G8" i="6"/>
  <c r="F8" i="6"/>
  <c r="G7" i="6"/>
  <c r="F7" i="6"/>
  <c r="G6" i="6"/>
  <c r="F6" i="6"/>
  <c r="E6" i="6"/>
  <c r="G5" i="6"/>
  <c r="F5" i="6"/>
  <c r="G4" i="6"/>
  <c r="D27" i="6" s="1"/>
  <c r="F4" i="6"/>
  <c r="E4" i="6"/>
  <c r="G3" i="6"/>
  <c r="F3" i="6"/>
  <c r="G2" i="6"/>
  <c r="F2" i="6"/>
  <c r="E2" i="6"/>
  <c r="E5" i="6" l="1"/>
  <c r="E9" i="6"/>
  <c r="G11" i="6"/>
  <c r="E13" i="6"/>
  <c r="B26" i="6"/>
  <c r="E8" i="6"/>
  <c r="E12" i="6"/>
  <c r="E3" i="6"/>
  <c r="E7" i="6"/>
  <c r="G9" i="6"/>
  <c r="E11" i="6"/>
  <c r="G13" i="6"/>
  <c r="E14" i="6"/>
  <c r="C15" i="6"/>
  <c r="D26" i="6"/>
  <c r="C26" i="6"/>
  <c r="D15" i="6"/>
  <c r="B27" i="6"/>
  <c r="C27" i="6"/>
  <c r="D14" i="5"/>
  <c r="G13" i="5" s="1"/>
  <c r="C14" i="5"/>
  <c r="F13" i="5" s="1"/>
  <c r="B14" i="5"/>
  <c r="B15" i="5" s="1"/>
  <c r="G11" i="5"/>
  <c r="G10" i="5"/>
  <c r="G6" i="5"/>
  <c r="G5" i="5"/>
  <c r="G3" i="5"/>
  <c r="F3" i="5"/>
  <c r="F8" i="5" l="1"/>
  <c r="G4" i="5"/>
  <c r="G8" i="5"/>
  <c r="F12" i="5"/>
  <c r="F10" i="5"/>
  <c r="E7" i="5"/>
  <c r="E2" i="5"/>
  <c r="E3" i="5"/>
  <c r="G14" i="5"/>
  <c r="E6" i="5"/>
  <c r="F7" i="5"/>
  <c r="G9" i="5"/>
  <c r="E11" i="5"/>
  <c r="G12" i="5"/>
  <c r="C15" i="5"/>
  <c r="F2" i="5"/>
  <c r="G2" i="5"/>
  <c r="F4" i="5"/>
  <c r="F6" i="5"/>
  <c r="G7" i="5"/>
  <c r="E10" i="5"/>
  <c r="F11" i="5"/>
  <c r="E14" i="5"/>
  <c r="F14" i="5"/>
  <c r="D15" i="5"/>
  <c r="E5" i="5"/>
  <c r="E9" i="5"/>
  <c r="E13" i="5"/>
  <c r="E4" i="5"/>
  <c r="F5" i="5"/>
  <c r="E8" i="5"/>
  <c r="F9" i="5"/>
  <c r="E12" i="5"/>
  <c r="C13" i="3" l="1"/>
  <c r="C14" i="3"/>
  <c r="M42" i="2" l="1"/>
  <c r="I42" i="2"/>
  <c r="R41" i="2"/>
  <c r="F41" i="2"/>
  <c r="O40" i="2"/>
  <c r="D36" i="2"/>
  <c r="D35" i="2"/>
  <c r="R20" i="2"/>
  <c r="R43" i="2" s="1"/>
  <c r="Q20" i="2"/>
  <c r="Q43" i="2" s="1"/>
  <c r="P20" i="2"/>
  <c r="P43" i="2" s="1"/>
  <c r="O20" i="2"/>
  <c r="O43" i="2" s="1"/>
  <c r="N20" i="2"/>
  <c r="N43" i="2" s="1"/>
  <c r="M20" i="2"/>
  <c r="M43" i="2" s="1"/>
  <c r="L20" i="2"/>
  <c r="L43" i="2" s="1"/>
  <c r="K20" i="2"/>
  <c r="K43" i="2" s="1"/>
  <c r="J20" i="2"/>
  <c r="J43" i="2" s="1"/>
  <c r="I20" i="2"/>
  <c r="I43" i="2" s="1"/>
  <c r="H20" i="2"/>
  <c r="H43" i="2" s="1"/>
  <c r="G20" i="2"/>
  <c r="G43" i="2" s="1"/>
  <c r="F20" i="2"/>
  <c r="F43" i="2" s="1"/>
  <c r="E20" i="2"/>
  <c r="E43" i="2" s="1"/>
  <c r="D20" i="2"/>
  <c r="D43" i="2" s="1"/>
  <c r="C20" i="2"/>
  <c r="C43" i="2" s="1"/>
  <c r="B20" i="2"/>
  <c r="B43" i="2" s="1"/>
  <c r="R19" i="2"/>
  <c r="R42" i="2" s="1"/>
  <c r="Q19" i="2"/>
  <c r="Q42" i="2" s="1"/>
  <c r="P19" i="2"/>
  <c r="P42" i="2" s="1"/>
  <c r="O19" i="2"/>
  <c r="O42" i="2" s="1"/>
  <c r="N19" i="2"/>
  <c r="N42" i="2" s="1"/>
  <c r="M19" i="2"/>
  <c r="L19" i="2"/>
  <c r="L42" i="2" s="1"/>
  <c r="K19" i="2"/>
  <c r="K42" i="2" s="1"/>
  <c r="J19" i="2"/>
  <c r="J42" i="2" s="1"/>
  <c r="I19" i="2"/>
  <c r="H19" i="2"/>
  <c r="H42" i="2" s="1"/>
  <c r="G19" i="2"/>
  <c r="G42" i="2" s="1"/>
  <c r="F19" i="2"/>
  <c r="F42" i="2" s="1"/>
  <c r="E19" i="2"/>
  <c r="E42" i="2" s="1"/>
  <c r="D19" i="2"/>
  <c r="D42" i="2" s="1"/>
  <c r="C19" i="2"/>
  <c r="C42" i="2" s="1"/>
  <c r="B19" i="2"/>
  <c r="B42" i="2" s="1"/>
  <c r="R18" i="2"/>
  <c r="Q18" i="2"/>
  <c r="Q41" i="2" s="1"/>
  <c r="P18" i="2"/>
  <c r="P41" i="2" s="1"/>
  <c r="O18" i="2"/>
  <c r="O41" i="2" s="1"/>
  <c r="N18" i="2"/>
  <c r="N41" i="2" s="1"/>
  <c r="M18" i="2"/>
  <c r="M41" i="2" s="1"/>
  <c r="L18" i="2"/>
  <c r="L41" i="2" s="1"/>
  <c r="K18" i="2"/>
  <c r="K41" i="2" s="1"/>
  <c r="J18" i="2"/>
  <c r="J41" i="2" s="1"/>
  <c r="I18" i="2"/>
  <c r="I41" i="2" s="1"/>
  <c r="H18" i="2"/>
  <c r="H41" i="2" s="1"/>
  <c r="G18" i="2"/>
  <c r="G41" i="2" s="1"/>
  <c r="F18" i="2"/>
  <c r="E18" i="2"/>
  <c r="E41" i="2" s="1"/>
  <c r="D18" i="2"/>
  <c r="D41" i="2" s="1"/>
  <c r="C18" i="2"/>
  <c r="C41" i="2" s="1"/>
  <c r="B18" i="2"/>
  <c r="B41" i="2" s="1"/>
  <c r="R17" i="2"/>
  <c r="R40" i="2" s="1"/>
  <c r="Q17" i="2"/>
  <c r="Q40" i="2" s="1"/>
  <c r="P17" i="2"/>
  <c r="P40" i="2" s="1"/>
  <c r="O17" i="2"/>
  <c r="N17" i="2"/>
  <c r="N40" i="2" s="1"/>
  <c r="M17" i="2"/>
  <c r="M40" i="2" s="1"/>
  <c r="L17" i="2"/>
  <c r="L40" i="2" s="1"/>
  <c r="K17" i="2"/>
  <c r="K40" i="2" s="1"/>
  <c r="J17" i="2"/>
  <c r="J40" i="2" s="1"/>
  <c r="I17" i="2"/>
  <c r="I40" i="2" s="1"/>
  <c r="H17" i="2"/>
  <c r="H40" i="2" s="1"/>
  <c r="G17" i="2"/>
  <c r="G40" i="2" s="1"/>
  <c r="F17" i="2"/>
  <c r="F40" i="2" s="1"/>
  <c r="E17" i="2"/>
  <c r="E40" i="2" s="1"/>
  <c r="D17" i="2"/>
  <c r="D40" i="2" s="1"/>
  <c r="C17" i="2"/>
  <c r="C40" i="2" s="1"/>
  <c r="B17" i="2"/>
  <c r="B40" i="2" s="1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Q39" i="2" s="1"/>
  <c r="P15" i="2"/>
  <c r="P39" i="2" s="1"/>
  <c r="O15" i="2"/>
  <c r="O39" i="2" s="1"/>
  <c r="N15" i="2"/>
  <c r="M15" i="2"/>
  <c r="M39" i="2" s="1"/>
  <c r="L15" i="2"/>
  <c r="L39" i="2" s="1"/>
  <c r="K15" i="2"/>
  <c r="K39" i="2" s="1"/>
  <c r="J15" i="2"/>
  <c r="I15" i="2"/>
  <c r="I39" i="2" s="1"/>
  <c r="H15" i="2"/>
  <c r="H39" i="2" s="1"/>
  <c r="G15" i="2"/>
  <c r="G39" i="2" s="1"/>
  <c r="F15" i="2"/>
  <c r="E15" i="2"/>
  <c r="E39" i="2" s="1"/>
  <c r="D15" i="2"/>
  <c r="D39" i="2" s="1"/>
  <c r="C15" i="2"/>
  <c r="C39" i="2" s="1"/>
  <c r="B15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D30" i="1"/>
  <c r="B30" i="1"/>
  <c r="D29" i="1"/>
  <c r="B29" i="1"/>
  <c r="D28" i="1"/>
  <c r="B28" i="1"/>
  <c r="D27" i="1"/>
  <c r="B27" i="1"/>
  <c r="D26" i="1"/>
  <c r="B26" i="1"/>
  <c r="D23" i="1"/>
  <c r="B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36" i="2" l="1"/>
  <c r="B31" i="1"/>
  <c r="D21" i="2"/>
  <c r="D31" i="1"/>
  <c r="I21" i="2"/>
  <c r="I26" i="2" s="1"/>
  <c r="C23" i="1"/>
  <c r="B21" i="2"/>
  <c r="B22" i="2" s="1"/>
  <c r="F39" i="2"/>
  <c r="J39" i="2"/>
  <c r="N39" i="2"/>
  <c r="R21" i="2"/>
  <c r="R22" i="2" s="1"/>
  <c r="E21" i="2"/>
  <c r="M21" i="2"/>
  <c r="Q21" i="2"/>
  <c r="N21" i="2"/>
  <c r="N25" i="2" s="1"/>
  <c r="B28" i="2"/>
  <c r="B31" i="2"/>
  <c r="B25" i="2"/>
  <c r="B26" i="2"/>
  <c r="R28" i="2"/>
  <c r="R31" i="2"/>
  <c r="R25" i="2"/>
  <c r="R26" i="2"/>
  <c r="E29" i="2"/>
  <c r="E25" i="2"/>
  <c r="E32" i="2"/>
  <c r="E31" i="2"/>
  <c r="E26" i="2"/>
  <c r="E22" i="2"/>
  <c r="E30" i="2"/>
  <c r="E28" i="2"/>
  <c r="M29" i="2"/>
  <c r="M25" i="2"/>
  <c r="M32" i="2"/>
  <c r="M31" i="2"/>
  <c r="M28" i="2"/>
  <c r="M22" i="2"/>
  <c r="M30" i="2"/>
  <c r="M26" i="2"/>
  <c r="Q29" i="2"/>
  <c r="Q25" i="2"/>
  <c r="Q27" i="2" s="1"/>
  <c r="Q32" i="2"/>
  <c r="Q22" i="2"/>
  <c r="Q30" i="2"/>
  <c r="Q28" i="2"/>
  <c r="Q26" i="2"/>
  <c r="Q31" i="2"/>
  <c r="D30" i="2"/>
  <c r="D26" i="2"/>
  <c r="I28" i="2"/>
  <c r="J21" i="2"/>
  <c r="P21" i="2"/>
  <c r="D22" i="2"/>
  <c r="I22" i="2"/>
  <c r="D29" i="2"/>
  <c r="I31" i="2"/>
  <c r="B39" i="2"/>
  <c r="R39" i="2"/>
  <c r="N32" i="2"/>
  <c r="N28" i="2"/>
  <c r="N22" i="2"/>
  <c r="N31" i="2"/>
  <c r="D28" i="2"/>
  <c r="I30" i="2"/>
  <c r="G21" i="2"/>
  <c r="L21" i="2"/>
  <c r="D25" i="2"/>
  <c r="D27" i="2" s="1"/>
  <c r="N26" i="2"/>
  <c r="N27" i="2" s="1"/>
  <c r="N29" i="2"/>
  <c r="D31" i="2"/>
  <c r="I29" i="2"/>
  <c r="I25" i="2"/>
  <c r="I27" i="2" s="1"/>
  <c r="I32" i="2"/>
  <c r="C21" i="2"/>
  <c r="K21" i="2"/>
  <c r="O21" i="2"/>
  <c r="F21" i="2"/>
  <c r="H21" i="2"/>
  <c r="N30" i="2"/>
  <c r="D32" i="2"/>
  <c r="C31" i="1"/>
  <c r="C30" i="1"/>
  <c r="C29" i="1"/>
  <c r="C28" i="1"/>
  <c r="C27" i="1"/>
  <c r="C26" i="1"/>
  <c r="E31" i="1"/>
  <c r="E30" i="1"/>
  <c r="E29" i="1"/>
  <c r="E28" i="1"/>
  <c r="E27" i="1"/>
  <c r="E26" i="1"/>
  <c r="R29" i="2" l="1"/>
  <c r="S32" i="2" s="1"/>
  <c r="R32" i="2"/>
  <c r="B29" i="2"/>
  <c r="B32" i="2"/>
  <c r="R30" i="2"/>
  <c r="B30" i="2"/>
  <c r="E27" i="2"/>
  <c r="H30" i="2"/>
  <c r="H26" i="2"/>
  <c r="H29" i="2"/>
  <c r="H28" i="2"/>
  <c r="H22" i="2"/>
  <c r="H32" i="2"/>
  <c r="H25" i="2"/>
  <c r="H27" i="2" s="1"/>
  <c r="H31" i="2"/>
  <c r="C31" i="2"/>
  <c r="C30" i="2"/>
  <c r="C28" i="2"/>
  <c r="C32" i="2"/>
  <c r="C26" i="2"/>
  <c r="C29" i="2"/>
  <c r="C25" i="2"/>
  <c r="C22" i="2"/>
  <c r="L30" i="2"/>
  <c r="L26" i="2"/>
  <c r="L29" i="2"/>
  <c r="L32" i="2"/>
  <c r="L22" i="2"/>
  <c r="L25" i="2"/>
  <c r="L27" i="2" s="1"/>
  <c r="L31" i="2"/>
  <c r="L28" i="2"/>
  <c r="F32" i="2"/>
  <c r="F28" i="2"/>
  <c r="F22" i="2"/>
  <c r="F31" i="2"/>
  <c r="F30" i="2"/>
  <c r="F25" i="2"/>
  <c r="F27" i="2" s="1"/>
  <c r="F29" i="2"/>
  <c r="F26" i="2"/>
  <c r="G31" i="2"/>
  <c r="G30" i="2"/>
  <c r="G29" i="2"/>
  <c r="G22" i="2"/>
  <c r="G32" i="2"/>
  <c r="G28" i="2"/>
  <c r="G26" i="2"/>
  <c r="G25" i="2"/>
  <c r="O31" i="2"/>
  <c r="O30" i="2"/>
  <c r="O29" i="2"/>
  <c r="O26" i="2"/>
  <c r="O25" i="2"/>
  <c r="O28" i="2"/>
  <c r="O32" i="2"/>
  <c r="O22" i="2"/>
  <c r="P30" i="2"/>
  <c r="P26" i="2"/>
  <c r="P29" i="2"/>
  <c r="P25" i="2"/>
  <c r="P22" i="2"/>
  <c r="P31" i="2"/>
  <c r="P32" i="2"/>
  <c r="P28" i="2"/>
  <c r="M27" i="2"/>
  <c r="R27" i="2"/>
  <c r="B27" i="2"/>
  <c r="K31" i="2"/>
  <c r="K30" i="2"/>
  <c r="K25" i="2"/>
  <c r="K26" i="2"/>
  <c r="K32" i="2"/>
  <c r="K22" i="2"/>
  <c r="K29" i="2"/>
  <c r="K28" i="2"/>
  <c r="J32" i="2"/>
  <c r="J28" i="2"/>
  <c r="J22" i="2"/>
  <c r="J31" i="2"/>
  <c r="J26" i="2"/>
  <c r="J25" i="2"/>
  <c r="J30" i="2"/>
  <c r="J29" i="2"/>
  <c r="C33" i="1"/>
  <c r="C27" i="2" l="1"/>
  <c r="P27" i="2"/>
  <c r="G27" i="2"/>
  <c r="K27" i="2"/>
  <c r="J27" i="2"/>
  <c r="O27" i="2"/>
</calcChain>
</file>

<file path=xl/sharedStrings.xml><?xml version="1.0" encoding="utf-8"?>
<sst xmlns="http://schemas.openxmlformats.org/spreadsheetml/2006/main" count="136" uniqueCount="86">
  <si>
    <t>Verteilung der Arbeitsstunden</t>
  </si>
  <si>
    <t>Mann</t>
  </si>
  <si>
    <t>Frau</t>
  </si>
  <si>
    <t>Stunden pro Tag</t>
  </si>
  <si>
    <t>Arbeitstage</t>
  </si>
  <si>
    <t>Stunden ges.</t>
  </si>
  <si>
    <t>Tage</t>
  </si>
  <si>
    <t>%</t>
  </si>
  <si>
    <t>&lt;8</t>
  </si>
  <si>
    <t>8-12 Std.</t>
  </si>
  <si>
    <t>13–14 St.</t>
  </si>
  <si>
    <t>15–16 St.</t>
  </si>
  <si>
    <t>17-19 St.</t>
  </si>
  <si>
    <t>800–1200</t>
  </si>
  <si>
    <t>1200–1500</t>
  </si>
  <si>
    <t>1500–2000</t>
  </si>
  <si>
    <t>2000–3000</t>
  </si>
  <si>
    <t>3000–6000</t>
  </si>
  <si>
    <t>6000–20.000</t>
  </si>
  <si>
    <t>20.000–40.000</t>
  </si>
  <si>
    <t>40.000–60.000</t>
  </si>
  <si>
    <t>&gt;60.000</t>
  </si>
  <si>
    <t xml:space="preserve">Quelle: Mangold, Staatseinnahmen, 1905, </t>
  </si>
  <si>
    <t>1500–3000</t>
  </si>
  <si>
    <t>&gt;20.000</t>
  </si>
  <si>
    <t>Summe</t>
  </si>
  <si>
    <t>800–1500</t>
  </si>
  <si>
    <t>Bilanzsumme in Schweizer Franken</t>
  </si>
  <si>
    <t>Schw. Bankverein</t>
  </si>
  <si>
    <t>Schw. Kreditanstalt</t>
  </si>
  <si>
    <t>CHF</t>
  </si>
  <si>
    <t>£</t>
  </si>
  <si>
    <t>Laut HSSO O.33 Wechselkurse Industrieländer</t>
  </si>
  <si>
    <t>Bilanzsummen größte Schweizer Banken 1913 in £</t>
  </si>
  <si>
    <t>Schweizerischer Bankverein</t>
  </si>
  <si>
    <t>Schweizerische Kreditanstalt</t>
  </si>
  <si>
    <t>15. Österr. Credit-Anstalt (A)</t>
  </si>
  <si>
    <t>10. Société Générale de Belgique (BL)</t>
  </si>
  <si>
    <t>5. Westminster Bank (UK)</t>
  </si>
  <si>
    <t>4. Lloyds Bank (UK)</t>
  </si>
  <si>
    <t>3. Midland Bank (UK)</t>
  </si>
  <si>
    <t>2. Deutsche Bank (D)</t>
  </si>
  <si>
    <t>1. Crédit Lyonnais (F)</t>
  </si>
  <si>
    <t>Quellen: Bauer, Bankverein, 484f. (CH Bankverein); Schweizerischer Bankverein: Finanzielle Mitteilungen 2/1914, S. 16</t>
  </si>
  <si>
    <t>Wechselkurs 1913, CHF in Pfund Sterling</t>
  </si>
  <si>
    <t>Quelle: Cassis, Capitals of Capital, 92; Schweizer Banken: eigene Berechnung</t>
  </si>
  <si>
    <t>Chemie</t>
  </si>
  <si>
    <t>Schappe</t>
  </si>
  <si>
    <t>Seidenband</t>
  </si>
  <si>
    <t>Handel</t>
  </si>
  <si>
    <t>Daten aus: Polivka 2016, S. 506</t>
  </si>
  <si>
    <t>Dienstleistungen ges.</t>
  </si>
  <si>
    <t>Industrie/Gewebe ges.</t>
  </si>
  <si>
    <t>Persönliche Dienste u. Dienstboten</t>
  </si>
  <si>
    <t>Metalle/Maschinen</t>
  </si>
  <si>
    <t>Öffentliche Dienste</t>
  </si>
  <si>
    <t>Verkehr</t>
  </si>
  <si>
    <t>Textilindustrie</t>
  </si>
  <si>
    <t>Baugewerbe</t>
  </si>
  <si>
    <t>Bekleidung/Reinigung</t>
  </si>
  <si>
    <t>Nahrungsmittel</t>
  </si>
  <si>
    <t>Teerfarben</t>
  </si>
  <si>
    <t>England</t>
  </si>
  <si>
    <t>Deutschland</t>
  </si>
  <si>
    <t>USA</t>
  </si>
  <si>
    <t>Frankreich</t>
  </si>
  <si>
    <t>Österreich-Ungarn</t>
  </si>
  <si>
    <t>Italien</t>
  </si>
  <si>
    <t>Russland</t>
  </si>
  <si>
    <t>Spanien</t>
  </si>
  <si>
    <t>Indien</t>
  </si>
  <si>
    <t>Ostasien</t>
  </si>
  <si>
    <t>Belgien</t>
  </si>
  <si>
    <t>Rest</t>
  </si>
  <si>
    <t>Index</t>
  </si>
  <si>
    <t>Exportwerte der drei wichtigsten Basler Industrien (1900)</t>
  </si>
  <si>
    <t>(Index: Seidenbandindustrie = 100)</t>
  </si>
  <si>
    <t>Exporte in die drei wichtigsten Zielländer bzw. in das Hauptzielland als Anteil am gesamten Export (1900)</t>
  </si>
  <si>
    <t>3 wichtigste Länder</t>
  </si>
  <si>
    <t>Hauptzielland</t>
  </si>
  <si>
    <t>Wichtigste Abnehmerländer in  % des Gesamtexports</t>
  </si>
  <si>
    <t>Reihung</t>
  </si>
  <si>
    <t>E, USA, F</t>
  </si>
  <si>
    <t>D, USA, F</t>
  </si>
  <si>
    <t>USA, D, E</t>
  </si>
  <si>
    <t>Reihung der Länder siehe Datentabelle links!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</si>
</sst>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 readingOrder="1"/>
    </xf>
    <xf numFmtId="0" fontId="0" fillId="0" borderId="0" xfId="0" applyFont="1"/>
    <xf numFmtId="0" fontId="4" fillId="0" borderId="0" xfId="0" applyFont="1" applyAlignment="1">
      <alignment horizontal="left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solidFill>
                  <a:schemeClr val="tx1"/>
                </a:solidFill>
              </a:rPr>
              <a:t>Anteil</a:t>
            </a:r>
            <a:r>
              <a:rPr lang="de-DE" sz="1200" baseline="0">
                <a:solidFill>
                  <a:schemeClr val="tx1"/>
                </a:solidFill>
              </a:rPr>
              <a:t> wichtiger Branchen an den </a:t>
            </a:r>
            <a:r>
              <a:rPr lang="de-DE" sz="1200">
                <a:solidFill>
                  <a:schemeClr val="tx1"/>
                </a:solidFill>
              </a:rPr>
              <a:t>Erwerbstätigen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'ABB90886 Erwerbstätige Branchen'!$C$8</c:f>
              <c:strCache>
                <c:ptCount val="1"/>
                <c:pt idx="0">
                  <c:v>1870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09829472194150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E0-CB4D-822F-4F46378BE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'ABB90886 Erwerbstätige Branchen'!$B$9:$B$18</c:f>
              <c:strCache>
                <c:ptCount val="10"/>
                <c:pt idx="0">
                  <c:v>Nahrungsmittel</c:v>
                </c:pt>
                <c:pt idx="1">
                  <c:v>Bekleidung/Reinigung</c:v>
                </c:pt>
                <c:pt idx="2">
                  <c:v>Baugewerbe</c:v>
                </c:pt>
                <c:pt idx="3">
                  <c:v>Textilindustrie</c:v>
                </c:pt>
                <c:pt idx="4">
                  <c:v>Chemie</c:v>
                </c:pt>
                <c:pt idx="5">
                  <c:v>Metalle/Maschinen</c:v>
                </c:pt>
                <c:pt idx="6">
                  <c:v>Handel</c:v>
                </c:pt>
                <c:pt idx="7">
                  <c:v>Verkehr</c:v>
                </c:pt>
                <c:pt idx="8">
                  <c:v>Öffentliche Dienste</c:v>
                </c:pt>
                <c:pt idx="9">
                  <c:v>Persönliche Dienste u. Dienstboten</c:v>
                </c:pt>
              </c:strCache>
            </c:strRef>
          </c:cat>
          <c:val>
            <c:numRef>
              <c:f>'ABB90886 Erwerbstätige Branchen'!$C$9:$C$18</c:f>
              <c:numCache>
                <c:formatCode>General</c:formatCode>
                <c:ptCount val="10"/>
                <c:pt idx="0">
                  <c:v>2.5</c:v>
                </c:pt>
                <c:pt idx="1">
                  <c:v>11.2</c:v>
                </c:pt>
                <c:pt idx="2">
                  <c:v>7</c:v>
                </c:pt>
                <c:pt idx="3">
                  <c:v>16.100000000000001</c:v>
                </c:pt>
                <c:pt idx="4">
                  <c:v>0.7</c:v>
                </c:pt>
                <c:pt idx="5">
                  <c:v>4.4000000000000004</c:v>
                </c:pt>
                <c:pt idx="6">
                  <c:v>14.4</c:v>
                </c:pt>
                <c:pt idx="7">
                  <c:v>4.5</c:v>
                </c:pt>
                <c:pt idx="8">
                  <c:v>4.5999999999999996</c:v>
                </c:pt>
                <c:pt idx="9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0-CB4D-822F-4F46378BEBFB}"/>
            </c:ext>
          </c:extLst>
        </c:ser>
        <c:ser>
          <c:idx val="1"/>
          <c:order val="1"/>
          <c:tx>
            <c:strRef>
              <c:f>'ABB90886 Erwerbstätige Branchen'!$D$8</c:f>
              <c:strCache>
                <c:ptCount val="1"/>
                <c:pt idx="0">
                  <c:v>1910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'ABB90886 Erwerbstätige Branchen'!$B$9:$B$18</c:f>
              <c:strCache>
                <c:ptCount val="10"/>
                <c:pt idx="0">
                  <c:v>Nahrungsmittel</c:v>
                </c:pt>
                <c:pt idx="1">
                  <c:v>Bekleidung/Reinigung</c:v>
                </c:pt>
                <c:pt idx="2">
                  <c:v>Baugewerbe</c:v>
                </c:pt>
                <c:pt idx="3">
                  <c:v>Textilindustrie</c:v>
                </c:pt>
                <c:pt idx="4">
                  <c:v>Chemie</c:v>
                </c:pt>
                <c:pt idx="5">
                  <c:v>Metalle/Maschinen</c:v>
                </c:pt>
                <c:pt idx="6">
                  <c:v>Handel</c:v>
                </c:pt>
                <c:pt idx="7">
                  <c:v>Verkehr</c:v>
                </c:pt>
                <c:pt idx="8">
                  <c:v>Öffentliche Dienste</c:v>
                </c:pt>
                <c:pt idx="9">
                  <c:v>Persönliche Dienste u. Dienstboten</c:v>
                </c:pt>
              </c:strCache>
            </c:strRef>
          </c:cat>
          <c:val>
            <c:numRef>
              <c:f>'ABB90886 Erwerbstätige Branchen'!$D$9:$D$18</c:f>
              <c:numCache>
                <c:formatCode>General</c:formatCode>
                <c:ptCount val="10"/>
                <c:pt idx="0">
                  <c:v>4.5</c:v>
                </c:pt>
                <c:pt idx="1">
                  <c:v>7.2</c:v>
                </c:pt>
                <c:pt idx="2">
                  <c:v>13.8</c:v>
                </c:pt>
                <c:pt idx="3">
                  <c:v>9.4</c:v>
                </c:pt>
                <c:pt idx="4">
                  <c:v>5.3</c:v>
                </c:pt>
                <c:pt idx="5">
                  <c:v>5.3</c:v>
                </c:pt>
                <c:pt idx="6">
                  <c:v>20.2</c:v>
                </c:pt>
                <c:pt idx="7">
                  <c:v>9.1999999999999993</c:v>
                </c:pt>
                <c:pt idx="8">
                  <c:v>8.5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0-CB4D-822F-4F46378B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54370752"/>
        <c:axId val="1567165712"/>
      </c:barChart>
      <c:catAx>
        <c:axId val="155437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165712"/>
        <c:crosses val="autoZero"/>
        <c:auto val="1"/>
        <c:lblAlgn val="ctr"/>
        <c:lblOffset val="100"/>
        <c:noMultiLvlLbl val="0"/>
      </c:catAx>
      <c:valAx>
        <c:axId val="1567165712"/>
        <c:scaling>
          <c:orientation val="minMax"/>
          <c:max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'ABB90893  Exportwerte'!$A$15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'ABB90893  Exportwerte'!$B$1:$D$1</c:f>
              <c:strCache>
                <c:ptCount val="3"/>
                <c:pt idx="0">
                  <c:v>Seidenband</c:v>
                </c:pt>
                <c:pt idx="1">
                  <c:v>Schappe</c:v>
                </c:pt>
                <c:pt idx="2">
                  <c:v>Teerfarben</c:v>
                </c:pt>
              </c:strCache>
            </c:strRef>
          </c:cat>
          <c:val>
            <c:numRef>
              <c:f>'ABB90893  Exportwerte'!$B$15:$D$15</c:f>
              <c:numCache>
                <c:formatCode>General</c:formatCode>
                <c:ptCount val="3"/>
                <c:pt idx="0">
                  <c:v>100</c:v>
                </c:pt>
                <c:pt idx="1">
                  <c:v>76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004B-BF06-48C89FAB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140848"/>
        <c:axId val="1988142496"/>
      </c:barChart>
      <c:catAx>
        <c:axId val="19881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142496"/>
        <c:crosses val="autoZero"/>
        <c:auto val="1"/>
        <c:lblAlgn val="ctr"/>
        <c:lblOffset val="100"/>
        <c:noMultiLvlLbl val="0"/>
      </c:catAx>
      <c:valAx>
        <c:axId val="198814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81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'ABB90894 Exporte Zielländer'!$A$26</c:f>
              <c:strCache>
                <c:ptCount val="1"/>
                <c:pt idx="0">
                  <c:v>3 wichtigste Länder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'ABB90894 Exporte Zielländer'!$B$1:$D$1</c:f>
              <c:strCache>
                <c:ptCount val="3"/>
                <c:pt idx="0">
                  <c:v>Seidenband</c:v>
                </c:pt>
                <c:pt idx="1">
                  <c:v>Schappe</c:v>
                </c:pt>
                <c:pt idx="2">
                  <c:v>Teerfarben</c:v>
                </c:pt>
              </c:strCache>
            </c:strRef>
          </c:cat>
          <c:val>
            <c:numRef>
              <c:f>'ABB90894 Exporte Zielländer'!$B$26:$D$26</c:f>
              <c:numCache>
                <c:formatCode>General</c:formatCode>
                <c:ptCount val="3"/>
                <c:pt idx="0">
                  <c:v>87</c:v>
                </c:pt>
                <c:pt idx="1">
                  <c:v>87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E-4043-83B3-E106A19EFC09}"/>
            </c:ext>
          </c:extLst>
        </c:ser>
        <c:ser>
          <c:idx val="1"/>
          <c:order val="1"/>
          <c:tx>
            <c:strRef>
              <c:f>'ABB90894 Exporte Zielländer'!$A$27</c:f>
              <c:strCache>
                <c:ptCount val="1"/>
                <c:pt idx="0">
                  <c:v>Hauptzielland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'ABB90894 Exporte Zielländer'!$B$1:$D$1</c:f>
              <c:strCache>
                <c:ptCount val="3"/>
                <c:pt idx="0">
                  <c:v>Seidenband</c:v>
                </c:pt>
                <c:pt idx="1">
                  <c:v>Schappe</c:v>
                </c:pt>
                <c:pt idx="2">
                  <c:v>Teerfarben</c:v>
                </c:pt>
              </c:strCache>
            </c:strRef>
          </c:cat>
          <c:val>
            <c:numRef>
              <c:f>'ABB90894 Exporte Zielländer'!$B$27:$D$27</c:f>
              <c:numCache>
                <c:formatCode>General</c:formatCode>
                <c:ptCount val="3"/>
                <c:pt idx="0" formatCode="#,##0">
                  <c:v>67</c:v>
                </c:pt>
                <c:pt idx="1">
                  <c:v>67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E-4043-83B3-E106A19E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140848"/>
        <c:axId val="1988142496"/>
      </c:barChart>
      <c:catAx>
        <c:axId val="19881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142496"/>
        <c:crosses val="autoZero"/>
        <c:auto val="1"/>
        <c:lblAlgn val="ctr"/>
        <c:lblOffset val="100"/>
        <c:noMultiLvlLbl val="0"/>
      </c:catAx>
      <c:valAx>
        <c:axId val="198814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81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Zahl</a:t>
            </a:r>
            <a:r>
              <a:rPr lang="de-DE" b="1" baseline="0"/>
              <a:t> der Gemeindesteuerpflichtigen nach Einkommenklassen</a:t>
            </a:r>
          </a:p>
          <a:p>
            <a:pPr>
              <a:defRPr/>
            </a:pPr>
            <a:r>
              <a:rPr lang="de-DE" baseline="0"/>
              <a:t>(Jahreseinkommen des Haushalts in Franken)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056662353493594E-2"/>
          <c:y val="0.14646196313128498"/>
          <c:w val="0.89426792846916181"/>
          <c:h val="0.72376977627587213"/>
        </c:manualLayout>
      </c:layout>
      <c:areaChart>
        <c:grouping val="stacked"/>
        <c:varyColors val="0"/>
        <c:ser>
          <c:idx val="0"/>
          <c:order val="0"/>
          <c:tx>
            <c:strRef>
              <c:f>'ABB90940 Gemeindesteuer'!$A$39</c:f>
              <c:strCache>
                <c:ptCount val="1"/>
                <c:pt idx="0">
                  <c:v>800–1500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'ABB90940 Gemeindesteuer'!$B$38:$R$38</c:f>
              <c:numCache>
                <c:formatCode>General</c:formatCode>
                <c:ptCount val="17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</c:numCache>
            </c:numRef>
          </c:cat>
          <c:val>
            <c:numRef>
              <c:f>'ABB90940 Gemeindesteuer'!$B$39:$R$39</c:f>
              <c:numCache>
                <c:formatCode>General</c:formatCode>
                <c:ptCount val="17"/>
                <c:pt idx="0">
                  <c:v>11120</c:v>
                </c:pt>
                <c:pt idx="1">
                  <c:v>11813</c:v>
                </c:pt>
                <c:pt idx="2">
                  <c:v>12331</c:v>
                </c:pt>
                <c:pt idx="3">
                  <c:v>12535</c:v>
                </c:pt>
                <c:pt idx="4">
                  <c:v>12872</c:v>
                </c:pt>
                <c:pt idx="5">
                  <c:v>14020</c:v>
                </c:pt>
                <c:pt idx="6">
                  <c:v>13899</c:v>
                </c:pt>
                <c:pt idx="7">
                  <c:v>14653</c:v>
                </c:pt>
                <c:pt idx="8">
                  <c:v>15561</c:v>
                </c:pt>
                <c:pt idx="9">
                  <c:v>16868</c:v>
                </c:pt>
                <c:pt idx="10">
                  <c:v>16385</c:v>
                </c:pt>
                <c:pt idx="11">
                  <c:v>17483</c:v>
                </c:pt>
                <c:pt idx="12">
                  <c:v>16817</c:v>
                </c:pt>
                <c:pt idx="13">
                  <c:v>17219</c:v>
                </c:pt>
                <c:pt idx="14">
                  <c:v>16906</c:v>
                </c:pt>
                <c:pt idx="15">
                  <c:v>17536</c:v>
                </c:pt>
                <c:pt idx="16">
                  <c:v>17286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6848-8F0A-F341D56A8002}"/>
            </c:ext>
          </c:extLst>
        </c:ser>
        <c:ser>
          <c:idx val="1"/>
          <c:order val="1"/>
          <c:tx>
            <c:strRef>
              <c:f>'ABB90940 Gemeindesteuer'!$A$40</c:f>
              <c:strCache>
                <c:ptCount val="1"/>
                <c:pt idx="0">
                  <c:v>1500–3000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'ABB90940 Gemeindesteuer'!$B$38:$R$38</c:f>
              <c:numCache>
                <c:formatCode>General</c:formatCode>
                <c:ptCount val="17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</c:numCache>
            </c:numRef>
          </c:cat>
          <c:val>
            <c:numRef>
              <c:f>'ABB90940 Gemeindesteuer'!$B$40:$R$40</c:f>
              <c:numCache>
                <c:formatCode>General</c:formatCode>
                <c:ptCount val="17"/>
                <c:pt idx="0">
                  <c:v>3775</c:v>
                </c:pt>
                <c:pt idx="1">
                  <c:v>3790</c:v>
                </c:pt>
                <c:pt idx="2">
                  <c:v>3869</c:v>
                </c:pt>
                <c:pt idx="3">
                  <c:v>4066</c:v>
                </c:pt>
                <c:pt idx="4">
                  <c:v>4223</c:v>
                </c:pt>
                <c:pt idx="5">
                  <c:v>4341</c:v>
                </c:pt>
                <c:pt idx="6">
                  <c:v>4731</c:v>
                </c:pt>
                <c:pt idx="7">
                  <c:v>4877</c:v>
                </c:pt>
                <c:pt idx="8">
                  <c:v>5023</c:v>
                </c:pt>
                <c:pt idx="9">
                  <c:v>5511</c:v>
                </c:pt>
                <c:pt idx="10">
                  <c:v>6603</c:v>
                </c:pt>
                <c:pt idx="11">
                  <c:v>7053</c:v>
                </c:pt>
                <c:pt idx="12">
                  <c:v>7928</c:v>
                </c:pt>
                <c:pt idx="13">
                  <c:v>8458</c:v>
                </c:pt>
                <c:pt idx="14">
                  <c:v>8978</c:v>
                </c:pt>
                <c:pt idx="15">
                  <c:v>9256</c:v>
                </c:pt>
                <c:pt idx="16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B-6848-8F0A-F341D56A8002}"/>
            </c:ext>
          </c:extLst>
        </c:ser>
        <c:ser>
          <c:idx val="2"/>
          <c:order val="2"/>
          <c:tx>
            <c:strRef>
              <c:f>'ABB90940 Gemeindesteuer'!$A$41</c:f>
              <c:strCache>
                <c:ptCount val="1"/>
                <c:pt idx="0">
                  <c:v>3000–6000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'ABB90940 Gemeindesteuer'!$B$38:$R$38</c:f>
              <c:numCache>
                <c:formatCode>General</c:formatCode>
                <c:ptCount val="17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</c:numCache>
            </c:numRef>
          </c:cat>
          <c:val>
            <c:numRef>
              <c:f>'ABB90940 Gemeindesteuer'!$B$41:$R$41</c:f>
              <c:numCache>
                <c:formatCode>General</c:formatCode>
                <c:ptCount val="17"/>
                <c:pt idx="0">
                  <c:v>1630</c:v>
                </c:pt>
                <c:pt idx="1">
                  <c:v>1604</c:v>
                </c:pt>
                <c:pt idx="2">
                  <c:v>1601</c:v>
                </c:pt>
                <c:pt idx="3">
                  <c:v>1718</c:v>
                </c:pt>
                <c:pt idx="4">
                  <c:v>1813</c:v>
                </c:pt>
                <c:pt idx="5">
                  <c:v>1823</c:v>
                </c:pt>
                <c:pt idx="6">
                  <c:v>2080</c:v>
                </c:pt>
                <c:pt idx="7">
                  <c:v>2060</c:v>
                </c:pt>
                <c:pt idx="8">
                  <c:v>2305</c:v>
                </c:pt>
                <c:pt idx="9">
                  <c:v>2393</c:v>
                </c:pt>
                <c:pt idx="10">
                  <c:v>2786</c:v>
                </c:pt>
                <c:pt idx="11">
                  <c:v>2890</c:v>
                </c:pt>
                <c:pt idx="12">
                  <c:v>3306</c:v>
                </c:pt>
                <c:pt idx="13">
                  <c:v>3307</c:v>
                </c:pt>
                <c:pt idx="14">
                  <c:v>3522</c:v>
                </c:pt>
                <c:pt idx="15">
                  <c:v>3528</c:v>
                </c:pt>
                <c:pt idx="16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B-6848-8F0A-F341D56A8002}"/>
            </c:ext>
          </c:extLst>
        </c:ser>
        <c:ser>
          <c:idx val="3"/>
          <c:order val="3"/>
          <c:tx>
            <c:strRef>
              <c:f>'ABB90940 Gemeindesteuer'!$A$42</c:f>
              <c:strCache>
                <c:ptCount val="1"/>
                <c:pt idx="0">
                  <c:v>6000–20.000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'ABB90940 Gemeindesteuer'!$B$38:$R$38</c:f>
              <c:numCache>
                <c:formatCode>General</c:formatCode>
                <c:ptCount val="17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</c:numCache>
            </c:numRef>
          </c:cat>
          <c:val>
            <c:numRef>
              <c:f>'ABB90940 Gemeindesteuer'!$B$42:$R$42</c:f>
              <c:numCache>
                <c:formatCode>General</c:formatCode>
                <c:ptCount val="17"/>
                <c:pt idx="0">
                  <c:v>845</c:v>
                </c:pt>
                <c:pt idx="1">
                  <c:v>836</c:v>
                </c:pt>
                <c:pt idx="2">
                  <c:v>837</c:v>
                </c:pt>
                <c:pt idx="3">
                  <c:v>905</c:v>
                </c:pt>
                <c:pt idx="4">
                  <c:v>973</c:v>
                </c:pt>
                <c:pt idx="5">
                  <c:v>965</c:v>
                </c:pt>
                <c:pt idx="6">
                  <c:v>1110</c:v>
                </c:pt>
                <c:pt idx="7">
                  <c:v>1107</c:v>
                </c:pt>
                <c:pt idx="8">
                  <c:v>1251</c:v>
                </c:pt>
                <c:pt idx="9">
                  <c:v>1247</c:v>
                </c:pt>
                <c:pt idx="10">
                  <c:v>1501</c:v>
                </c:pt>
                <c:pt idx="11">
                  <c:v>1491</c:v>
                </c:pt>
                <c:pt idx="12">
                  <c:v>1625</c:v>
                </c:pt>
                <c:pt idx="13">
                  <c:v>1604</c:v>
                </c:pt>
                <c:pt idx="14">
                  <c:v>1708</c:v>
                </c:pt>
                <c:pt idx="15">
                  <c:v>1724</c:v>
                </c:pt>
                <c:pt idx="16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B-6848-8F0A-F341D56A8002}"/>
            </c:ext>
          </c:extLst>
        </c:ser>
        <c:ser>
          <c:idx val="4"/>
          <c:order val="4"/>
          <c:tx>
            <c:strRef>
              <c:f>'ABB90940 Gemeindesteuer'!$A$43</c:f>
              <c:strCache>
                <c:ptCount val="1"/>
                <c:pt idx="0">
                  <c:v>&gt;20.000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'ABB90940 Gemeindesteuer'!$B$38:$R$38</c:f>
              <c:numCache>
                <c:formatCode>General</c:formatCode>
                <c:ptCount val="17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</c:numCache>
            </c:numRef>
          </c:cat>
          <c:val>
            <c:numRef>
              <c:f>'ABB90940 Gemeindesteuer'!$B$43:$R$43</c:f>
              <c:numCache>
                <c:formatCode>General</c:formatCode>
                <c:ptCount val="17"/>
                <c:pt idx="0">
                  <c:v>312</c:v>
                </c:pt>
                <c:pt idx="1">
                  <c:v>311</c:v>
                </c:pt>
                <c:pt idx="2">
                  <c:v>313</c:v>
                </c:pt>
                <c:pt idx="3">
                  <c:v>352</c:v>
                </c:pt>
                <c:pt idx="4">
                  <c:v>377</c:v>
                </c:pt>
                <c:pt idx="5">
                  <c:v>376</c:v>
                </c:pt>
                <c:pt idx="6">
                  <c:v>411</c:v>
                </c:pt>
                <c:pt idx="7">
                  <c:v>401</c:v>
                </c:pt>
                <c:pt idx="8">
                  <c:v>446</c:v>
                </c:pt>
                <c:pt idx="9">
                  <c:v>446</c:v>
                </c:pt>
                <c:pt idx="10">
                  <c:v>477</c:v>
                </c:pt>
                <c:pt idx="11">
                  <c:v>470</c:v>
                </c:pt>
                <c:pt idx="12">
                  <c:v>530</c:v>
                </c:pt>
                <c:pt idx="13">
                  <c:v>510</c:v>
                </c:pt>
                <c:pt idx="14">
                  <c:v>543</c:v>
                </c:pt>
                <c:pt idx="15">
                  <c:v>531</c:v>
                </c:pt>
                <c:pt idx="16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B-6848-8F0A-F341D56A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90591"/>
        <c:axId val="1452480943"/>
      </c:areaChart>
      <c:catAx>
        <c:axId val="147009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80943"/>
        <c:crosses val="autoZero"/>
        <c:auto val="1"/>
        <c:lblAlgn val="ctr"/>
        <c:lblOffset val="100"/>
        <c:noMultiLvlLbl val="0"/>
      </c:catAx>
      <c:valAx>
        <c:axId val="14524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9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Zahl</a:t>
            </a:r>
            <a:r>
              <a:rPr lang="de-DE" baseline="0"/>
              <a:t> der Arbeitst</a:t>
            </a:r>
            <a:r>
              <a:rPr lang="de-DE"/>
              <a:t>age</a:t>
            </a:r>
            <a:r>
              <a:rPr lang="de-DE" baseline="0"/>
              <a:t> mit 1–19 Arbeitsstunden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Mann (Schneider)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'ABB90945 Arbeitsstunden R'!$A$4:$A$22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'ABB90945 Arbeitsstunden R'!$B$4:$B$22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19</c:v>
                </c:pt>
                <c:pt idx="10">
                  <c:v>15</c:v>
                </c:pt>
                <c:pt idx="11">
                  <c:v>92</c:v>
                </c:pt>
                <c:pt idx="12">
                  <c:v>105</c:v>
                </c:pt>
                <c:pt idx="13">
                  <c:v>31</c:v>
                </c:pt>
                <c:pt idx="14">
                  <c:v>18</c:v>
                </c:pt>
                <c:pt idx="15">
                  <c:v>8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B-094F-B06D-E29183A8A095}"/>
            </c:ext>
          </c:extLst>
        </c:ser>
        <c:ser>
          <c:idx val="1"/>
          <c:order val="1"/>
          <c:tx>
            <c:v>Frau (Hilfsdienste)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'ABB90945 Arbeitsstunden R'!$A$4:$A$22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'ABB90945 Arbeitsstunden R'!$D$4:$D$22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26</c:v>
                </c:pt>
                <c:pt idx="9">
                  <c:v>50</c:v>
                </c:pt>
                <c:pt idx="10">
                  <c:v>43</c:v>
                </c:pt>
                <c:pt idx="11">
                  <c:v>56</c:v>
                </c:pt>
                <c:pt idx="12">
                  <c:v>35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B-094F-B06D-E29183A8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30192"/>
        <c:axId val="1751631840"/>
      </c:lineChart>
      <c:catAx>
        <c:axId val="17516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631840"/>
        <c:crosses val="autoZero"/>
        <c:auto val="1"/>
        <c:lblAlgn val="ctr"/>
        <c:lblOffset val="100"/>
        <c:noMultiLvlLbl val="0"/>
      </c:catAx>
      <c:valAx>
        <c:axId val="1751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6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Größte Banken der Welt,</a:t>
            </a:r>
            <a:r>
              <a:rPr lang="de-DE" baseline="0">
                <a:solidFill>
                  <a:schemeClr val="tx1"/>
                </a:solidFill>
              </a:rPr>
              <a:t> 1913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de-DE" baseline="0">
                <a:solidFill>
                  <a:schemeClr val="tx1"/>
                </a:solidFill>
              </a:rPr>
              <a:t> </a:t>
            </a:r>
            <a:r>
              <a:rPr lang="de-DE" sz="1000" baseline="0">
                <a:solidFill>
                  <a:schemeClr val="tx1"/>
                </a:solidFill>
              </a:rPr>
              <a:t>(Bilanzsumme in Mio. Pfund Sterling)</a:t>
            </a:r>
            <a:endParaRPr lang="de-DE" sz="1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'ABB90946 Grösste Banken'!$A$17:$A$25</c:f>
              <c:strCache>
                <c:ptCount val="9"/>
                <c:pt idx="0">
                  <c:v>Schweizerische Kreditanstalt</c:v>
                </c:pt>
                <c:pt idx="1">
                  <c:v>Schweizerischer Bankverein</c:v>
                </c:pt>
                <c:pt idx="2">
                  <c:v>15. Österr. Credit-Anstalt (A)</c:v>
                </c:pt>
                <c:pt idx="3">
                  <c:v>10. Société Générale de Belgique (BL)</c:v>
                </c:pt>
                <c:pt idx="4">
                  <c:v>5. Westminster Bank (UK)</c:v>
                </c:pt>
                <c:pt idx="5">
                  <c:v>4. Lloyds Bank (UK)</c:v>
                </c:pt>
                <c:pt idx="6">
                  <c:v>3. Midland Bank (UK)</c:v>
                </c:pt>
                <c:pt idx="7">
                  <c:v>2. Deutsche Bank (D)</c:v>
                </c:pt>
                <c:pt idx="8">
                  <c:v>1. Crédit Lyonnais (F)</c:v>
                </c:pt>
              </c:strCache>
            </c:strRef>
          </c:cat>
          <c:val>
            <c:numRef>
              <c:f>'ABB90946 Grösste Banken'!$B$17:$B$25</c:f>
              <c:numCache>
                <c:formatCode>General</c:formatCode>
                <c:ptCount val="9"/>
                <c:pt idx="0">
                  <c:v>21</c:v>
                </c:pt>
                <c:pt idx="1">
                  <c:v>23</c:v>
                </c:pt>
                <c:pt idx="2">
                  <c:v>50</c:v>
                </c:pt>
                <c:pt idx="3">
                  <c:v>72</c:v>
                </c:pt>
                <c:pt idx="4">
                  <c:v>104</c:v>
                </c:pt>
                <c:pt idx="5">
                  <c:v>107</c:v>
                </c:pt>
                <c:pt idx="6">
                  <c:v>109</c:v>
                </c:pt>
                <c:pt idx="7">
                  <c:v>112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C-DF46-983B-1CA6E199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2536416"/>
        <c:axId val="1092501376"/>
      </c:barChart>
      <c:catAx>
        <c:axId val="109253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2501376"/>
        <c:crosses val="autoZero"/>
        <c:auto val="1"/>
        <c:lblAlgn val="ctr"/>
        <c:lblOffset val="100"/>
        <c:noMultiLvlLbl val="0"/>
      </c:catAx>
      <c:valAx>
        <c:axId val="10925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25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725008</xdr:colOff>
      <xdr:row>4</xdr:row>
      <xdr:rowOff>179986</xdr:rowOff>
    </xdr:from>
    <xdr:to>
      <xdr:col>9</xdr:col>
      <xdr:colOff>762928</xdr:colOff>
      <xdr:row>27</xdr:row>
      <xdr:rowOff>98009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C8951-ECA0-6C44-83CA-495EF605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33866</xdr:colOff>
      <xdr:row>4</xdr:row>
      <xdr:rowOff>0</xdr:rowOff>
    </xdr:from>
    <xdr:to>
      <xdr:col>14</xdr:col>
      <xdr:colOff>457199</xdr:colOff>
      <xdr:row>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76C21E-DC0E-EB4D-A18E-0C046894B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17</xdr:row>
      <xdr:rowOff>127000</xdr:rowOff>
    </xdr:from>
    <xdr:to>
      <xdr:col>14</xdr:col>
      <xdr:colOff>423334</xdr:colOff>
      <xdr:row>31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8B71F9-0F4C-8940-ADC9-170AD848C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385232</xdr:colOff>
      <xdr:row>47</xdr:row>
      <xdr:rowOff>122766</xdr:rowOff>
    </xdr:from>
    <xdr:to>
      <xdr:col>9</xdr:col>
      <xdr:colOff>626533</xdr:colOff>
      <xdr:row>66</xdr:row>
      <xdr:rowOff>84665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326ACE-87DF-2B47-8217-7764AD1CE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12700</xdr:rowOff>
    </xdr:from>
    <xdr:to>
      <xdr:col>13</xdr:col>
      <xdr:colOff>622300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8C40DE-2875-4B4C-A529-71EF8DCB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435855</xdr:colOff>
      <xdr:row>14</xdr:row>
      <xdr:rowOff>0</xdr:rowOff>
    </xdr:from>
    <xdr:to>
      <xdr:col>8</xdr:col>
      <xdr:colOff>804333</xdr:colOff>
      <xdr:row>26</xdr:row>
      <xdr:rowOff>140357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FF3718-7121-204F-B0A5-54598E42F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kuhschelm%201/Documents/2020-02%20Basel/Texte%20und%20Statistiken/Statistiken%20und%20Diagramme/Schweizer%20Banken%20im%20Vergleich1.xlsx" TargetMode="External"/><Relationship Id="rId1" Type="http://schemas.openxmlformats.org/officeDocument/2006/relationships/externalLinkPath" Target="/Users/oliverkuhschelm%201/Documents/2020-02%20Basel/Texte%20und%20Statistiken/Statistiken%20und%20Diagramme/Schweizer%20Banken%20im%20Vergleich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kuhschelm%201/Documents/2020-02%20Basel/20-10-19+21-02-11%20Retraites/Pra&#776;sentation%20Retraite/Handelskammerbericht%201900%20&#8211;&#160;Auswertung.xlsx" TargetMode="External"/><Relationship Id="rId1" Type="http://schemas.openxmlformats.org/officeDocument/2006/relationships/externalLinkPath" Target="/Users/oliverkuhschelm%201/Documents/2020-02%20Basel/20-10-19+21-02-11%20Retraites/Pra&#776;sentation%20Retraite/Handelskammerbericht%201900%20&#8211;&#160;Auswer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ken"/>
      <sheetName val="Börsen"/>
      <sheetName val="Aktiengesellschaften"/>
    </sheetNames>
    <sheetDataSet>
      <sheetData sheetId="0">
        <row r="78">
          <cell r="A78" t="str">
            <v>Schweizerische Kreditanstalt</v>
          </cell>
          <cell r="B78">
            <v>21</v>
          </cell>
        </row>
        <row r="79">
          <cell r="A79" t="str">
            <v>Schweizerischer Bankverein</v>
          </cell>
          <cell r="B79">
            <v>23</v>
          </cell>
        </row>
        <row r="80">
          <cell r="A80" t="str">
            <v>15. Österr. Credit-Anstalt (A)</v>
          </cell>
          <cell r="B80">
            <v>50</v>
          </cell>
        </row>
        <row r="81">
          <cell r="A81" t="str">
            <v>10. Société Générale de Belgique (BL)</v>
          </cell>
          <cell r="B81">
            <v>72</v>
          </cell>
        </row>
        <row r="82">
          <cell r="A82" t="str">
            <v>5. Westminster Bank (UK)</v>
          </cell>
          <cell r="B82">
            <v>104</v>
          </cell>
        </row>
        <row r="83">
          <cell r="A83" t="str">
            <v>4. Lloyds Bank (UK)</v>
          </cell>
          <cell r="B83">
            <v>107</v>
          </cell>
        </row>
        <row r="84">
          <cell r="A84" t="str">
            <v>3. Midland Bank (UK)</v>
          </cell>
          <cell r="B84">
            <v>109</v>
          </cell>
        </row>
        <row r="85">
          <cell r="A85" t="str">
            <v>2. Deutsche Bank (D)</v>
          </cell>
          <cell r="B85">
            <v>112</v>
          </cell>
        </row>
        <row r="86">
          <cell r="A86" t="str">
            <v>1. Crédit Lyonnais (F)</v>
          </cell>
          <cell r="B86">
            <v>113</v>
          </cell>
        </row>
        <row r="93">
          <cell r="C93">
            <v>1881</v>
          </cell>
        </row>
        <row r="94">
          <cell r="C94">
            <v>1882</v>
          </cell>
        </row>
        <row r="95">
          <cell r="C95">
            <v>1883</v>
          </cell>
        </row>
        <row r="96">
          <cell r="C96">
            <v>1884</v>
          </cell>
        </row>
        <row r="97">
          <cell r="C97">
            <v>1885</v>
          </cell>
        </row>
        <row r="98">
          <cell r="C98">
            <v>1886</v>
          </cell>
        </row>
        <row r="99">
          <cell r="C99">
            <v>1887</v>
          </cell>
        </row>
        <row r="100">
          <cell r="C100">
            <v>1888</v>
          </cell>
        </row>
        <row r="101">
          <cell r="C101">
            <v>1889</v>
          </cell>
        </row>
        <row r="104">
          <cell r="C104" t="str">
            <v>MW 1889-1893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B1" t="str">
            <v>Seidenband</v>
          </cell>
          <cell r="C1" t="str">
            <v>Schappe</v>
          </cell>
          <cell r="D1" t="str">
            <v>Teerfarben</v>
          </cell>
        </row>
        <row r="2">
          <cell r="A2" t="str">
            <v>England</v>
          </cell>
          <cell r="D2">
            <v>2041</v>
          </cell>
        </row>
        <row r="3">
          <cell r="A3" t="str">
            <v>Deutschland</v>
          </cell>
          <cell r="D3">
            <v>2748</v>
          </cell>
        </row>
        <row r="4">
          <cell r="A4" t="str">
            <v>USA</v>
          </cell>
          <cell r="D4">
            <v>3675</v>
          </cell>
        </row>
        <row r="5">
          <cell r="A5" t="str">
            <v>Frankreich</v>
          </cell>
          <cell r="D5">
            <v>725</v>
          </cell>
        </row>
        <row r="6">
          <cell r="A6" t="str">
            <v>Österreich-Ungarn</v>
          </cell>
          <cell r="D6">
            <v>889</v>
          </cell>
        </row>
        <row r="7">
          <cell r="A7" t="str">
            <v>Italien</v>
          </cell>
          <cell r="D7">
            <v>1087</v>
          </cell>
        </row>
        <row r="8">
          <cell r="A8" t="str">
            <v>Russland</v>
          </cell>
          <cell r="D8">
            <v>843</v>
          </cell>
        </row>
        <row r="9">
          <cell r="A9" t="str">
            <v>Spanien</v>
          </cell>
          <cell r="D9">
            <v>469</v>
          </cell>
        </row>
        <row r="10">
          <cell r="A10" t="str">
            <v>Indien</v>
          </cell>
          <cell r="D10">
            <v>988</v>
          </cell>
        </row>
        <row r="11">
          <cell r="A11" t="str">
            <v>Ostasien</v>
          </cell>
          <cell r="D11">
            <v>755</v>
          </cell>
        </row>
        <row r="12">
          <cell r="A12" t="str">
            <v>Belgien</v>
          </cell>
          <cell r="D12">
            <v>433</v>
          </cell>
        </row>
        <row r="13">
          <cell r="A13" t="str">
            <v>Rest</v>
          </cell>
          <cell r="D13">
            <v>690</v>
          </cell>
        </row>
        <row r="15">
          <cell r="A15" t="str">
            <v>Index</v>
          </cell>
          <cell r="B15">
            <v>100</v>
          </cell>
          <cell r="C15">
            <v>76</v>
          </cell>
          <cell r="D15">
            <v>49</v>
          </cell>
        </row>
        <row r="22">
          <cell r="B22">
            <v>87</v>
          </cell>
          <cell r="C22">
            <v>87</v>
          </cell>
          <cell r="D22">
            <v>55</v>
          </cell>
        </row>
        <row r="23">
          <cell r="B23">
            <v>67</v>
          </cell>
          <cell r="C23">
            <v>67</v>
          </cell>
          <cell r="D23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2BAB-C876-D24D-AEEC-1169BFE097AC}">
  <dimension ref="B8:D21"/>
  <sheetViews>
    <sheetView zoomScale="187" zoomScaleNormal="187" workbookViewId="0">
      <selection activeCell="B26" sqref="B26"/>
    </sheetView>
  </sheetViews>
  <sheetFormatPr baseColWidth="10" defaultRowHeight="16" x14ac:dyDescent="0.2"/>
  <cols>
    <col min="1" max="1" width="4.6640625" customWidth="1"/>
    <col min="2" max="2" width="12.33203125" customWidth="1"/>
    <col min="3" max="3" width="23.33203125" customWidth="1"/>
  </cols>
  <sheetData>
    <row r="8" spans="2:4" x14ac:dyDescent="0.2">
      <c r="C8">
        <v>1870</v>
      </c>
      <c r="D8">
        <v>1910</v>
      </c>
    </row>
    <row r="9" spans="2:4" x14ac:dyDescent="0.2">
      <c r="B9" t="s">
        <v>60</v>
      </c>
      <c r="C9">
        <v>2.5</v>
      </c>
      <c r="D9">
        <v>4.5</v>
      </c>
    </row>
    <row r="10" spans="2:4" x14ac:dyDescent="0.2">
      <c r="B10" t="s">
        <v>59</v>
      </c>
      <c r="C10">
        <v>11.2</v>
      </c>
      <c r="D10">
        <v>7.2</v>
      </c>
    </row>
    <row r="11" spans="2:4" x14ac:dyDescent="0.2">
      <c r="B11" t="s">
        <v>58</v>
      </c>
      <c r="C11">
        <v>7</v>
      </c>
      <c r="D11">
        <v>13.8</v>
      </c>
    </row>
    <row r="12" spans="2:4" x14ac:dyDescent="0.2">
      <c r="B12" t="s">
        <v>57</v>
      </c>
      <c r="C12">
        <v>16.100000000000001</v>
      </c>
      <c r="D12">
        <v>9.4</v>
      </c>
    </row>
    <row r="13" spans="2:4" x14ac:dyDescent="0.2">
      <c r="B13" t="s">
        <v>46</v>
      </c>
      <c r="C13">
        <v>0.7</v>
      </c>
      <c r="D13">
        <v>5.3</v>
      </c>
    </row>
    <row r="14" spans="2:4" x14ac:dyDescent="0.2">
      <c r="B14" t="s">
        <v>54</v>
      </c>
      <c r="C14">
        <v>4.4000000000000004</v>
      </c>
      <c r="D14">
        <v>5.3</v>
      </c>
    </row>
    <row r="15" spans="2:4" x14ac:dyDescent="0.2">
      <c r="B15" t="s">
        <v>49</v>
      </c>
      <c r="C15">
        <v>14.4</v>
      </c>
      <c r="D15">
        <v>20.2</v>
      </c>
    </row>
    <row r="16" spans="2:4" x14ac:dyDescent="0.2">
      <c r="B16" t="s">
        <v>56</v>
      </c>
      <c r="C16">
        <v>4.5</v>
      </c>
      <c r="D16">
        <v>9.1999999999999993</v>
      </c>
    </row>
    <row r="17" spans="2:4" x14ac:dyDescent="0.2">
      <c r="B17" t="s">
        <v>55</v>
      </c>
      <c r="C17">
        <v>4.5999999999999996</v>
      </c>
      <c r="D17">
        <v>8.5</v>
      </c>
    </row>
    <row r="18" spans="2:4" x14ac:dyDescent="0.2">
      <c r="B18" t="s">
        <v>53</v>
      </c>
      <c r="C18">
        <v>19.5</v>
      </c>
      <c r="D18">
        <v>11</v>
      </c>
    </row>
    <row r="19" spans="2:4" x14ac:dyDescent="0.2">
      <c r="B19" t="s">
        <v>52</v>
      </c>
      <c r="C19">
        <v>52.4</v>
      </c>
      <c r="D19">
        <v>49.2</v>
      </c>
    </row>
    <row r="20" spans="2:4" x14ac:dyDescent="0.2">
      <c r="B20" t="s">
        <v>51</v>
      </c>
      <c r="C20">
        <v>27.9</v>
      </c>
      <c r="D20">
        <v>39.9</v>
      </c>
    </row>
    <row r="21" spans="2:4" x14ac:dyDescent="0.2">
      <c r="B21" t="s">
        <v>50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87F8-F90A-3F40-8866-FE167F40FE49}">
  <dimension ref="A1:L33"/>
  <sheetViews>
    <sheetView zoomScale="150" zoomScaleNormal="150" workbookViewId="0">
      <selection activeCell="B28" sqref="B28"/>
    </sheetView>
  </sheetViews>
  <sheetFormatPr baseColWidth="10" defaultRowHeight="16" x14ac:dyDescent="0.2"/>
  <sheetData>
    <row r="1" spans="1:12" x14ac:dyDescent="0.2">
      <c r="B1" t="s">
        <v>48</v>
      </c>
      <c r="C1" t="s">
        <v>47</v>
      </c>
      <c r="D1" t="s">
        <v>61</v>
      </c>
      <c r="E1" t="s">
        <v>48</v>
      </c>
      <c r="F1" t="s">
        <v>47</v>
      </c>
      <c r="G1" t="s">
        <v>61</v>
      </c>
    </row>
    <row r="2" spans="1:12" x14ac:dyDescent="0.2">
      <c r="A2" t="s">
        <v>62</v>
      </c>
      <c r="B2" s="10">
        <v>20999</v>
      </c>
      <c r="C2" s="10">
        <v>500</v>
      </c>
      <c r="D2" s="10">
        <v>2041</v>
      </c>
      <c r="E2">
        <f>ROUND(100/B$14*B2,0)</f>
        <v>67</v>
      </c>
      <c r="F2">
        <f t="shared" ref="F2:G14" si="0">ROUND(100/C$14*C2,0)</f>
        <v>2</v>
      </c>
      <c r="G2">
        <f t="shared" si="0"/>
        <v>13</v>
      </c>
    </row>
    <row r="3" spans="1:12" x14ac:dyDescent="0.2">
      <c r="A3" t="s">
        <v>63</v>
      </c>
      <c r="B3" s="10">
        <v>377</v>
      </c>
      <c r="C3" s="10">
        <v>16015</v>
      </c>
      <c r="D3" s="10">
        <v>2748</v>
      </c>
      <c r="E3">
        <f t="shared" ref="E3:E14" si="1">ROUND(100/B$14*B3,0)</f>
        <v>1</v>
      </c>
      <c r="F3">
        <f t="shared" si="0"/>
        <v>67</v>
      </c>
      <c r="G3">
        <f t="shared" si="0"/>
        <v>18</v>
      </c>
      <c r="J3" s="16" t="s">
        <v>75</v>
      </c>
      <c r="K3" s="17"/>
      <c r="L3" s="17"/>
    </row>
    <row r="4" spans="1:12" x14ac:dyDescent="0.2">
      <c r="A4" t="s">
        <v>64</v>
      </c>
      <c r="B4" s="10">
        <v>3760</v>
      </c>
      <c r="C4" s="10">
        <v>2685</v>
      </c>
      <c r="D4" s="10">
        <v>3675</v>
      </c>
      <c r="E4">
        <f t="shared" si="1"/>
        <v>12</v>
      </c>
      <c r="F4">
        <f t="shared" si="0"/>
        <v>11</v>
      </c>
      <c r="G4">
        <f t="shared" si="0"/>
        <v>24</v>
      </c>
      <c r="J4" s="18" t="s">
        <v>76</v>
      </c>
      <c r="K4" s="17"/>
      <c r="L4" s="17"/>
    </row>
    <row r="5" spans="1:12" x14ac:dyDescent="0.2">
      <c r="A5" t="s">
        <v>65</v>
      </c>
      <c r="B5" s="10">
        <v>2363</v>
      </c>
      <c r="C5" s="10">
        <v>2091</v>
      </c>
      <c r="D5" s="10">
        <v>725</v>
      </c>
      <c r="E5">
        <f t="shared" si="1"/>
        <v>8</v>
      </c>
      <c r="F5">
        <f t="shared" si="0"/>
        <v>9</v>
      </c>
      <c r="G5">
        <f t="shared" si="0"/>
        <v>5</v>
      </c>
    </row>
    <row r="6" spans="1:12" x14ac:dyDescent="0.2">
      <c r="A6" s="12" t="s">
        <v>66</v>
      </c>
      <c r="B6" s="10">
        <v>325</v>
      </c>
      <c r="C6" s="10">
        <v>1923</v>
      </c>
      <c r="D6" s="10">
        <v>889</v>
      </c>
      <c r="E6">
        <f t="shared" si="1"/>
        <v>1</v>
      </c>
      <c r="F6">
        <f t="shared" si="0"/>
        <v>8</v>
      </c>
      <c r="G6">
        <f t="shared" si="0"/>
        <v>6</v>
      </c>
    </row>
    <row r="7" spans="1:12" x14ac:dyDescent="0.2">
      <c r="A7" t="s">
        <v>67</v>
      </c>
      <c r="B7" s="10">
        <v>382</v>
      </c>
      <c r="C7" s="10">
        <v>117</v>
      </c>
      <c r="D7" s="10">
        <v>1087</v>
      </c>
      <c r="E7">
        <f t="shared" si="1"/>
        <v>1</v>
      </c>
      <c r="F7">
        <f t="shared" si="0"/>
        <v>0</v>
      </c>
      <c r="G7">
        <f t="shared" si="0"/>
        <v>7</v>
      </c>
    </row>
    <row r="8" spans="1:12" x14ac:dyDescent="0.2">
      <c r="A8" t="s">
        <v>68</v>
      </c>
      <c r="B8" s="10">
        <v>56</v>
      </c>
      <c r="C8" s="10">
        <v>11</v>
      </c>
      <c r="D8" s="10">
        <v>843</v>
      </c>
      <c r="E8">
        <f t="shared" si="1"/>
        <v>0</v>
      </c>
      <c r="F8">
        <f t="shared" si="0"/>
        <v>0</v>
      </c>
      <c r="G8">
        <f t="shared" si="0"/>
        <v>5</v>
      </c>
    </row>
    <row r="9" spans="1:12" x14ac:dyDescent="0.2">
      <c r="A9" t="s">
        <v>69</v>
      </c>
      <c r="B9" s="10">
        <v>406</v>
      </c>
      <c r="C9" s="10">
        <v>69</v>
      </c>
      <c r="D9" s="10">
        <v>469</v>
      </c>
      <c r="E9">
        <f t="shared" si="1"/>
        <v>1</v>
      </c>
      <c r="F9">
        <f t="shared" si="0"/>
        <v>0</v>
      </c>
      <c r="G9">
        <f t="shared" si="0"/>
        <v>3</v>
      </c>
    </row>
    <row r="10" spans="1:12" x14ac:dyDescent="0.2">
      <c r="A10" t="s">
        <v>70</v>
      </c>
      <c r="B10" s="10">
        <v>65</v>
      </c>
      <c r="C10" s="10">
        <v>28</v>
      </c>
      <c r="D10" s="10">
        <v>988</v>
      </c>
      <c r="E10">
        <f t="shared" si="1"/>
        <v>0</v>
      </c>
      <c r="F10">
        <f t="shared" si="0"/>
        <v>0</v>
      </c>
      <c r="G10">
        <f t="shared" si="0"/>
        <v>6</v>
      </c>
    </row>
    <row r="11" spans="1:12" x14ac:dyDescent="0.2">
      <c r="A11" t="s">
        <v>71</v>
      </c>
      <c r="B11" s="10">
        <v>133</v>
      </c>
      <c r="C11" s="10">
        <v>11</v>
      </c>
      <c r="D11" s="10">
        <v>755</v>
      </c>
      <c r="E11">
        <f t="shared" si="1"/>
        <v>0</v>
      </c>
      <c r="F11">
        <f t="shared" si="0"/>
        <v>0</v>
      </c>
      <c r="G11">
        <f t="shared" si="0"/>
        <v>5</v>
      </c>
    </row>
    <row r="12" spans="1:12" x14ac:dyDescent="0.2">
      <c r="A12" t="s">
        <v>72</v>
      </c>
      <c r="B12" s="10">
        <v>172</v>
      </c>
      <c r="C12" s="10">
        <v>232</v>
      </c>
      <c r="D12" s="10">
        <v>433</v>
      </c>
      <c r="E12">
        <f t="shared" si="1"/>
        <v>1</v>
      </c>
      <c r="F12">
        <f t="shared" si="0"/>
        <v>1</v>
      </c>
      <c r="G12">
        <f t="shared" si="0"/>
        <v>3</v>
      </c>
    </row>
    <row r="13" spans="1:12" x14ac:dyDescent="0.2">
      <c r="A13" t="s">
        <v>73</v>
      </c>
      <c r="B13" s="10">
        <v>2264</v>
      </c>
      <c r="C13" s="10">
        <v>82</v>
      </c>
      <c r="D13" s="10">
        <v>690</v>
      </c>
      <c r="E13">
        <f t="shared" si="1"/>
        <v>7</v>
      </c>
      <c r="F13">
        <f t="shared" si="0"/>
        <v>0</v>
      </c>
      <c r="G13">
        <f t="shared" si="0"/>
        <v>4</v>
      </c>
    </row>
    <row r="14" spans="1:12" x14ac:dyDescent="0.2">
      <c r="A14" t="s">
        <v>25</v>
      </c>
      <c r="B14" s="10">
        <f>SUM(B2:B13)</f>
        <v>31302</v>
      </c>
      <c r="C14" s="10">
        <f t="shared" ref="C14:D14" si="2">SUM(C2:C13)</f>
        <v>23764</v>
      </c>
      <c r="D14" s="10">
        <f t="shared" si="2"/>
        <v>15343</v>
      </c>
      <c r="E14">
        <f t="shared" si="1"/>
        <v>100</v>
      </c>
      <c r="F14">
        <f t="shared" si="0"/>
        <v>100</v>
      </c>
      <c r="G14">
        <f t="shared" si="0"/>
        <v>100</v>
      </c>
    </row>
    <row r="15" spans="1:12" x14ac:dyDescent="0.2">
      <c r="A15" t="s">
        <v>74</v>
      </c>
      <c r="B15">
        <f>ROUND(100/$B14*B14,0)</f>
        <v>100</v>
      </c>
      <c r="C15">
        <f t="shared" ref="C15:D15" si="3">ROUND(100/$B14*C14,0)</f>
        <v>76</v>
      </c>
      <c r="D15">
        <f t="shared" si="3"/>
        <v>49</v>
      </c>
    </row>
    <row r="23" spans="1:10" x14ac:dyDescent="0.2">
      <c r="J23" s="16"/>
    </row>
    <row r="30" spans="1:10" x14ac:dyDescent="0.2">
      <c r="A30" s="14"/>
    </row>
    <row r="33" spans="2:2" x14ac:dyDescent="0.2">
      <c r="B33" s="1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8AFD-2EC5-1345-8EAF-08B8BEC46F18}">
  <dimension ref="A1:L33"/>
  <sheetViews>
    <sheetView zoomScale="150" zoomScaleNormal="150" workbookViewId="0">
      <selection activeCell="D27" sqref="D27"/>
    </sheetView>
  </sheetViews>
  <sheetFormatPr baseColWidth="10" defaultRowHeight="16" x14ac:dyDescent="0.2"/>
  <sheetData>
    <row r="1" spans="1:12" x14ac:dyDescent="0.2">
      <c r="B1" t="s">
        <v>48</v>
      </c>
      <c r="C1" t="s">
        <v>47</v>
      </c>
      <c r="D1" t="s">
        <v>61</v>
      </c>
      <c r="E1" t="s">
        <v>48</v>
      </c>
      <c r="F1" t="s">
        <v>47</v>
      </c>
      <c r="G1" t="s">
        <v>61</v>
      </c>
    </row>
    <row r="2" spans="1:12" x14ac:dyDescent="0.2">
      <c r="A2" t="s">
        <v>62</v>
      </c>
      <c r="B2" s="10">
        <v>20999</v>
      </c>
      <c r="C2" s="10">
        <v>500</v>
      </c>
      <c r="D2" s="10">
        <v>2041</v>
      </c>
      <c r="E2">
        <f>ROUND(100/B$14*B2,0)</f>
        <v>67</v>
      </c>
      <c r="F2">
        <f t="shared" ref="F2:G14" si="0">ROUND(100/C$14*C2,0)</f>
        <v>2</v>
      </c>
      <c r="G2">
        <f t="shared" si="0"/>
        <v>13</v>
      </c>
    </row>
    <row r="3" spans="1:12" x14ac:dyDescent="0.2">
      <c r="A3" t="s">
        <v>63</v>
      </c>
      <c r="B3" s="10">
        <v>377</v>
      </c>
      <c r="C3" s="10">
        <v>16015</v>
      </c>
      <c r="D3" s="10">
        <v>2748</v>
      </c>
      <c r="E3">
        <f t="shared" ref="E3:E14" si="1">ROUND(100/B$14*B3,0)</f>
        <v>1</v>
      </c>
      <c r="F3">
        <f t="shared" si="0"/>
        <v>67</v>
      </c>
      <c r="G3">
        <f t="shared" si="0"/>
        <v>18</v>
      </c>
      <c r="J3" s="16"/>
      <c r="K3" s="17"/>
      <c r="L3" s="17"/>
    </row>
    <row r="4" spans="1:12" x14ac:dyDescent="0.2">
      <c r="A4" t="s">
        <v>64</v>
      </c>
      <c r="B4" s="10">
        <v>3760</v>
      </c>
      <c r="C4" s="10">
        <v>2685</v>
      </c>
      <c r="D4" s="10">
        <v>3675</v>
      </c>
      <c r="E4">
        <f t="shared" si="1"/>
        <v>12</v>
      </c>
      <c r="F4">
        <f t="shared" si="0"/>
        <v>11</v>
      </c>
      <c r="G4">
        <f t="shared" si="0"/>
        <v>24</v>
      </c>
      <c r="J4" s="18"/>
      <c r="K4" s="17"/>
      <c r="L4" s="17"/>
    </row>
    <row r="5" spans="1:12" x14ac:dyDescent="0.2">
      <c r="A5" t="s">
        <v>65</v>
      </c>
      <c r="B5" s="10">
        <v>2363</v>
      </c>
      <c r="C5" s="10">
        <v>2091</v>
      </c>
      <c r="D5" s="10">
        <v>725</v>
      </c>
      <c r="E5">
        <f t="shared" si="1"/>
        <v>8</v>
      </c>
      <c r="F5">
        <f t="shared" si="0"/>
        <v>9</v>
      </c>
      <c r="G5">
        <f t="shared" si="0"/>
        <v>5</v>
      </c>
    </row>
    <row r="6" spans="1:12" x14ac:dyDescent="0.2">
      <c r="A6" s="12" t="s">
        <v>66</v>
      </c>
      <c r="B6" s="10">
        <v>325</v>
      </c>
      <c r="C6" s="10">
        <v>1923</v>
      </c>
      <c r="D6" s="10">
        <v>889</v>
      </c>
      <c r="E6">
        <f t="shared" si="1"/>
        <v>1</v>
      </c>
      <c r="F6">
        <f t="shared" si="0"/>
        <v>8</v>
      </c>
      <c r="G6">
        <f t="shared" si="0"/>
        <v>6</v>
      </c>
    </row>
    <row r="7" spans="1:12" x14ac:dyDescent="0.2">
      <c r="A7" t="s">
        <v>67</v>
      </c>
      <c r="B7" s="10">
        <v>382</v>
      </c>
      <c r="C7" s="10">
        <v>117</v>
      </c>
      <c r="D7" s="10">
        <v>1087</v>
      </c>
      <c r="E7">
        <f t="shared" si="1"/>
        <v>1</v>
      </c>
      <c r="F7">
        <f t="shared" si="0"/>
        <v>0</v>
      </c>
      <c r="G7">
        <f t="shared" si="0"/>
        <v>7</v>
      </c>
    </row>
    <row r="8" spans="1:12" x14ac:dyDescent="0.2">
      <c r="A8" t="s">
        <v>68</v>
      </c>
      <c r="B8" s="10">
        <v>56</v>
      </c>
      <c r="C8" s="10">
        <v>11</v>
      </c>
      <c r="D8" s="10">
        <v>843</v>
      </c>
      <c r="E8">
        <f t="shared" si="1"/>
        <v>0</v>
      </c>
      <c r="F8">
        <f t="shared" si="0"/>
        <v>0</v>
      </c>
      <c r="G8">
        <f t="shared" si="0"/>
        <v>5</v>
      </c>
    </row>
    <row r="9" spans="1:12" x14ac:dyDescent="0.2">
      <c r="A9" t="s">
        <v>69</v>
      </c>
      <c r="B9" s="10">
        <v>406</v>
      </c>
      <c r="C9" s="10">
        <v>69</v>
      </c>
      <c r="D9" s="10">
        <v>469</v>
      </c>
      <c r="E9">
        <f t="shared" si="1"/>
        <v>1</v>
      </c>
      <c r="F9">
        <f t="shared" si="0"/>
        <v>0</v>
      </c>
      <c r="G9">
        <f t="shared" si="0"/>
        <v>3</v>
      </c>
    </row>
    <row r="10" spans="1:12" x14ac:dyDescent="0.2">
      <c r="A10" t="s">
        <v>70</v>
      </c>
      <c r="B10" s="10">
        <v>65</v>
      </c>
      <c r="C10" s="10">
        <v>28</v>
      </c>
      <c r="D10" s="10">
        <v>988</v>
      </c>
      <c r="E10">
        <f t="shared" si="1"/>
        <v>0</v>
      </c>
      <c r="F10">
        <f t="shared" si="0"/>
        <v>0</v>
      </c>
      <c r="G10">
        <f t="shared" si="0"/>
        <v>6</v>
      </c>
    </row>
    <row r="11" spans="1:12" x14ac:dyDescent="0.2">
      <c r="A11" t="s">
        <v>71</v>
      </c>
      <c r="B11" s="10">
        <v>133</v>
      </c>
      <c r="C11" s="10">
        <v>11</v>
      </c>
      <c r="D11" s="10">
        <v>755</v>
      </c>
      <c r="E11">
        <f t="shared" si="1"/>
        <v>0</v>
      </c>
      <c r="F11">
        <f t="shared" si="0"/>
        <v>0</v>
      </c>
      <c r="G11">
        <f t="shared" si="0"/>
        <v>5</v>
      </c>
    </row>
    <row r="12" spans="1:12" x14ac:dyDescent="0.2">
      <c r="A12" t="s">
        <v>72</v>
      </c>
      <c r="B12" s="10">
        <v>172</v>
      </c>
      <c r="C12" s="10">
        <v>232</v>
      </c>
      <c r="D12" s="10">
        <v>433</v>
      </c>
      <c r="E12">
        <f t="shared" si="1"/>
        <v>1</v>
      </c>
      <c r="F12">
        <f t="shared" si="0"/>
        <v>1</v>
      </c>
      <c r="G12">
        <f t="shared" si="0"/>
        <v>3</v>
      </c>
    </row>
    <row r="13" spans="1:12" x14ac:dyDescent="0.2">
      <c r="A13" t="s">
        <v>73</v>
      </c>
      <c r="B13" s="10">
        <v>2264</v>
      </c>
      <c r="C13" s="10">
        <v>82</v>
      </c>
      <c r="D13" s="10">
        <v>690</v>
      </c>
      <c r="E13">
        <f t="shared" si="1"/>
        <v>7</v>
      </c>
      <c r="F13">
        <f t="shared" si="0"/>
        <v>0</v>
      </c>
      <c r="G13">
        <f t="shared" si="0"/>
        <v>4</v>
      </c>
    </row>
    <row r="14" spans="1:12" x14ac:dyDescent="0.2">
      <c r="A14" t="s">
        <v>25</v>
      </c>
      <c r="B14" s="10">
        <f>SUM(B2:B13)</f>
        <v>31302</v>
      </c>
      <c r="C14" s="10">
        <f t="shared" ref="C14:D14" si="2">SUM(C2:C13)</f>
        <v>23764</v>
      </c>
      <c r="D14" s="10">
        <f t="shared" si="2"/>
        <v>15343</v>
      </c>
      <c r="E14">
        <f t="shared" si="1"/>
        <v>100</v>
      </c>
      <c r="F14">
        <f t="shared" si="0"/>
        <v>100</v>
      </c>
      <c r="G14">
        <f t="shared" si="0"/>
        <v>100</v>
      </c>
    </row>
    <row r="15" spans="1:12" x14ac:dyDescent="0.2">
      <c r="A15" t="s">
        <v>74</v>
      </c>
      <c r="B15">
        <f>ROUND(100/$B14*B14,0)</f>
        <v>100</v>
      </c>
      <c r="C15">
        <f t="shared" ref="C15:D15" si="3">ROUND(100/$B14*C14,0)</f>
        <v>76</v>
      </c>
      <c r="D15">
        <f t="shared" si="3"/>
        <v>49</v>
      </c>
    </row>
    <row r="17" spans="1:10" x14ac:dyDescent="0.2">
      <c r="J17" s="16" t="s">
        <v>77</v>
      </c>
    </row>
    <row r="24" spans="1:10" x14ac:dyDescent="0.2">
      <c r="A24" s="14" t="s">
        <v>80</v>
      </c>
    </row>
    <row r="25" spans="1:10" x14ac:dyDescent="0.2">
      <c r="B25" t="s">
        <v>48</v>
      </c>
      <c r="C25" t="s">
        <v>47</v>
      </c>
      <c r="D25" t="s">
        <v>61</v>
      </c>
    </row>
    <row r="26" spans="1:10" x14ac:dyDescent="0.2">
      <c r="A26" t="s">
        <v>78</v>
      </c>
      <c r="B26">
        <f>E2+E4+E5</f>
        <v>87</v>
      </c>
      <c r="C26">
        <f>F3+F4+F5</f>
        <v>87</v>
      </c>
      <c r="D26">
        <f>G4+G3+G2</f>
        <v>55</v>
      </c>
    </row>
    <row r="27" spans="1:10" x14ac:dyDescent="0.2">
      <c r="A27" t="s">
        <v>79</v>
      </c>
      <c r="B27" s="10">
        <f>E2</f>
        <v>67</v>
      </c>
      <c r="C27">
        <f>F3</f>
        <v>67</v>
      </c>
      <c r="D27">
        <f>G4</f>
        <v>24</v>
      </c>
    </row>
    <row r="28" spans="1:10" x14ac:dyDescent="0.2">
      <c r="A28" t="s">
        <v>81</v>
      </c>
      <c r="B28" t="s">
        <v>82</v>
      </c>
      <c r="C28" t="s">
        <v>83</v>
      </c>
      <c r="D28" t="s">
        <v>84</v>
      </c>
    </row>
    <row r="33" spans="10:10" x14ac:dyDescent="0.2">
      <c r="J33" t="s">
        <v>85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5DF0-F0D0-564B-B38A-E016175089E7}">
  <dimension ref="A1:S43"/>
  <sheetViews>
    <sheetView zoomScale="150" zoomScaleNormal="15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M52" sqref="M52"/>
    </sheetView>
  </sheetViews>
  <sheetFormatPr baseColWidth="10" defaultRowHeight="16" x14ac:dyDescent="0.2"/>
  <cols>
    <col min="1" max="1" width="12.33203125" customWidth="1"/>
    <col min="3" max="3" width="11.6640625" bestFit="1" customWidth="1"/>
  </cols>
  <sheetData>
    <row r="1" spans="1:18" x14ac:dyDescent="0.2">
      <c r="B1">
        <v>1888</v>
      </c>
      <c r="C1">
        <v>1889</v>
      </c>
      <c r="D1">
        <v>1890</v>
      </c>
      <c r="E1">
        <v>1891</v>
      </c>
      <c r="F1">
        <v>1892</v>
      </c>
      <c r="G1">
        <v>1893</v>
      </c>
      <c r="H1">
        <v>1894</v>
      </c>
      <c r="I1">
        <v>1895</v>
      </c>
      <c r="J1">
        <v>1896</v>
      </c>
      <c r="K1">
        <v>1897</v>
      </c>
      <c r="L1">
        <v>1898</v>
      </c>
      <c r="M1">
        <v>1899</v>
      </c>
      <c r="N1">
        <v>1900</v>
      </c>
      <c r="O1">
        <v>1901</v>
      </c>
      <c r="P1">
        <v>1902</v>
      </c>
      <c r="Q1">
        <v>1903</v>
      </c>
      <c r="R1">
        <v>1904</v>
      </c>
    </row>
    <row r="2" spans="1:18" x14ac:dyDescent="0.2">
      <c r="A2" t="s">
        <v>13</v>
      </c>
      <c r="B2">
        <v>8891</v>
      </c>
      <c r="C2">
        <v>9482</v>
      </c>
      <c r="D2">
        <v>9863</v>
      </c>
      <c r="E2">
        <v>10061</v>
      </c>
      <c r="F2">
        <v>10389</v>
      </c>
      <c r="G2">
        <v>11244</v>
      </c>
      <c r="H2">
        <v>11288</v>
      </c>
      <c r="I2">
        <v>11757</v>
      </c>
      <c r="J2">
        <v>12361</v>
      </c>
      <c r="K2">
        <v>12217</v>
      </c>
      <c r="L2">
        <v>8415</v>
      </c>
      <c r="M2">
        <v>9290</v>
      </c>
      <c r="N2">
        <v>7901</v>
      </c>
      <c r="O2">
        <v>8602</v>
      </c>
      <c r="P2">
        <v>8237</v>
      </c>
      <c r="Q2">
        <v>9032</v>
      </c>
      <c r="R2">
        <v>8748</v>
      </c>
    </row>
    <row r="3" spans="1:18" x14ac:dyDescent="0.2">
      <c r="A3" t="s">
        <v>14</v>
      </c>
      <c r="B3">
        <v>2229</v>
      </c>
      <c r="C3">
        <v>2331</v>
      </c>
      <c r="D3">
        <v>2468</v>
      </c>
      <c r="E3">
        <v>2474</v>
      </c>
      <c r="F3">
        <v>2483</v>
      </c>
      <c r="G3">
        <v>2776</v>
      </c>
      <c r="H3">
        <v>2611</v>
      </c>
      <c r="I3">
        <v>2896</v>
      </c>
      <c r="J3">
        <v>3200</v>
      </c>
      <c r="K3">
        <v>4651</v>
      </c>
      <c r="L3">
        <v>7970</v>
      </c>
      <c r="M3">
        <v>8193</v>
      </c>
      <c r="N3">
        <v>8916</v>
      </c>
      <c r="O3">
        <v>8617</v>
      </c>
      <c r="P3">
        <v>8669</v>
      </c>
      <c r="Q3">
        <v>8504</v>
      </c>
      <c r="R3">
        <v>8538</v>
      </c>
    </row>
    <row r="4" spans="1:18" x14ac:dyDescent="0.2">
      <c r="A4" t="s">
        <v>15</v>
      </c>
      <c r="B4">
        <v>2120</v>
      </c>
      <c r="C4">
        <v>2173</v>
      </c>
      <c r="D4">
        <v>2268</v>
      </c>
      <c r="E4">
        <v>2434</v>
      </c>
      <c r="F4">
        <v>2581</v>
      </c>
      <c r="G4">
        <v>2696</v>
      </c>
      <c r="H4">
        <v>2994</v>
      </c>
      <c r="I4">
        <v>3125</v>
      </c>
      <c r="J4">
        <v>3226</v>
      </c>
      <c r="K4">
        <v>3571</v>
      </c>
      <c r="L4">
        <v>4350</v>
      </c>
      <c r="M4">
        <v>4682</v>
      </c>
      <c r="N4">
        <v>5295</v>
      </c>
      <c r="O4">
        <v>5693</v>
      </c>
      <c r="P4">
        <v>5982</v>
      </c>
      <c r="Q4">
        <v>6190</v>
      </c>
      <c r="R4">
        <v>6473</v>
      </c>
    </row>
    <row r="5" spans="1:18" x14ac:dyDescent="0.2">
      <c r="A5" t="s">
        <v>16</v>
      </c>
      <c r="B5">
        <v>1655</v>
      </c>
      <c r="C5">
        <v>1617</v>
      </c>
      <c r="D5">
        <v>1601</v>
      </c>
      <c r="E5">
        <v>1632</v>
      </c>
      <c r="F5">
        <v>1642</v>
      </c>
      <c r="G5">
        <v>1645</v>
      </c>
      <c r="H5">
        <v>1737</v>
      </c>
      <c r="I5">
        <v>1752</v>
      </c>
      <c r="J5">
        <v>1797</v>
      </c>
      <c r="K5">
        <v>1940</v>
      </c>
      <c r="L5">
        <v>2253</v>
      </c>
      <c r="M5">
        <v>2371</v>
      </c>
      <c r="N5">
        <v>2633</v>
      </c>
      <c r="O5">
        <v>2765</v>
      </c>
      <c r="P5">
        <v>2996</v>
      </c>
      <c r="Q5">
        <v>3066</v>
      </c>
      <c r="R5">
        <v>3319</v>
      </c>
    </row>
    <row r="6" spans="1:18" x14ac:dyDescent="0.2">
      <c r="A6" t="s">
        <v>17</v>
      </c>
      <c r="B6">
        <v>1630</v>
      </c>
      <c r="C6">
        <v>1604</v>
      </c>
      <c r="D6">
        <v>1601</v>
      </c>
      <c r="E6">
        <v>1718</v>
      </c>
      <c r="F6">
        <v>1813</v>
      </c>
      <c r="G6">
        <v>1823</v>
      </c>
      <c r="H6">
        <v>2080</v>
      </c>
      <c r="I6">
        <v>2060</v>
      </c>
      <c r="J6">
        <v>2305</v>
      </c>
      <c r="K6">
        <v>2393</v>
      </c>
      <c r="L6">
        <v>2786</v>
      </c>
      <c r="M6">
        <v>2890</v>
      </c>
      <c r="N6">
        <v>3306</v>
      </c>
      <c r="O6">
        <v>3307</v>
      </c>
      <c r="P6">
        <v>3522</v>
      </c>
      <c r="Q6">
        <v>3528</v>
      </c>
      <c r="R6">
        <v>3794</v>
      </c>
    </row>
    <row r="7" spans="1:18" x14ac:dyDescent="0.2">
      <c r="A7" t="s">
        <v>18</v>
      </c>
      <c r="B7">
        <v>845</v>
      </c>
      <c r="C7">
        <v>836</v>
      </c>
      <c r="D7">
        <v>837</v>
      </c>
      <c r="E7">
        <v>905</v>
      </c>
      <c r="F7">
        <v>973</v>
      </c>
      <c r="G7">
        <v>965</v>
      </c>
      <c r="H7">
        <v>1110</v>
      </c>
      <c r="I7">
        <v>1107</v>
      </c>
      <c r="J7">
        <v>1251</v>
      </c>
      <c r="K7">
        <v>1247</v>
      </c>
      <c r="L7">
        <v>1501</v>
      </c>
      <c r="M7">
        <v>1491</v>
      </c>
      <c r="N7">
        <v>1625</v>
      </c>
      <c r="O7">
        <v>1604</v>
      </c>
      <c r="P7">
        <v>1708</v>
      </c>
      <c r="Q7">
        <v>1724</v>
      </c>
      <c r="R7">
        <v>1780</v>
      </c>
    </row>
    <row r="8" spans="1:18" x14ac:dyDescent="0.2">
      <c r="A8" s="10" t="s">
        <v>19</v>
      </c>
      <c r="B8">
        <v>185</v>
      </c>
      <c r="C8">
        <v>182</v>
      </c>
      <c r="D8">
        <v>184</v>
      </c>
      <c r="E8">
        <v>202</v>
      </c>
      <c r="F8">
        <v>210</v>
      </c>
      <c r="G8">
        <v>211</v>
      </c>
      <c r="H8">
        <v>255</v>
      </c>
      <c r="I8">
        <v>249</v>
      </c>
      <c r="J8">
        <v>264</v>
      </c>
      <c r="K8">
        <v>262</v>
      </c>
      <c r="L8">
        <v>273</v>
      </c>
      <c r="M8">
        <v>264</v>
      </c>
      <c r="N8">
        <v>286</v>
      </c>
      <c r="O8">
        <v>272</v>
      </c>
      <c r="P8">
        <v>302</v>
      </c>
      <c r="Q8">
        <v>295</v>
      </c>
      <c r="R8">
        <v>290</v>
      </c>
    </row>
    <row r="9" spans="1:18" x14ac:dyDescent="0.2">
      <c r="A9" t="s">
        <v>20</v>
      </c>
      <c r="B9">
        <v>62</v>
      </c>
      <c r="C9">
        <v>62</v>
      </c>
      <c r="D9">
        <v>61</v>
      </c>
      <c r="E9">
        <v>71</v>
      </c>
      <c r="F9">
        <v>77</v>
      </c>
      <c r="G9">
        <v>77</v>
      </c>
      <c r="H9">
        <v>65</v>
      </c>
      <c r="I9">
        <v>63</v>
      </c>
      <c r="J9">
        <v>76</v>
      </c>
      <c r="K9">
        <v>81</v>
      </c>
      <c r="L9">
        <v>88</v>
      </c>
      <c r="M9">
        <v>90</v>
      </c>
      <c r="N9">
        <v>109</v>
      </c>
      <c r="O9">
        <v>108</v>
      </c>
      <c r="P9">
        <v>118</v>
      </c>
      <c r="Q9">
        <v>116</v>
      </c>
      <c r="R9">
        <v>113</v>
      </c>
    </row>
    <row r="10" spans="1:18" x14ac:dyDescent="0.2">
      <c r="A10" t="s">
        <v>21</v>
      </c>
      <c r="B10">
        <v>65</v>
      </c>
      <c r="C10">
        <v>67</v>
      </c>
      <c r="D10">
        <v>68</v>
      </c>
      <c r="E10">
        <v>79</v>
      </c>
      <c r="F10">
        <v>90</v>
      </c>
      <c r="G10">
        <v>88</v>
      </c>
      <c r="H10">
        <v>91</v>
      </c>
      <c r="I10">
        <v>89</v>
      </c>
      <c r="J10">
        <v>106</v>
      </c>
      <c r="K10">
        <v>103</v>
      </c>
      <c r="L10">
        <v>116</v>
      </c>
      <c r="M10">
        <v>116</v>
      </c>
      <c r="N10">
        <v>135</v>
      </c>
      <c r="O10">
        <v>130</v>
      </c>
      <c r="P10">
        <v>123</v>
      </c>
      <c r="Q10">
        <v>120</v>
      </c>
      <c r="R10">
        <v>113</v>
      </c>
    </row>
    <row r="11" spans="1:18" x14ac:dyDescent="0.2">
      <c r="B11">
        <f>SUM(B2:B10)</f>
        <v>17682</v>
      </c>
      <c r="C11">
        <f t="shared" ref="C11:R11" si="0">SUM(C2:C10)</f>
        <v>18354</v>
      </c>
      <c r="D11">
        <f t="shared" si="0"/>
        <v>18951</v>
      </c>
      <c r="E11">
        <f t="shared" si="0"/>
        <v>19576</v>
      </c>
      <c r="F11">
        <f t="shared" si="0"/>
        <v>20258</v>
      </c>
      <c r="G11">
        <f t="shared" si="0"/>
        <v>21525</v>
      </c>
      <c r="H11">
        <f t="shared" si="0"/>
        <v>22231</v>
      </c>
      <c r="I11">
        <f t="shared" si="0"/>
        <v>23098</v>
      </c>
      <c r="J11">
        <f t="shared" si="0"/>
        <v>24586</v>
      </c>
      <c r="K11">
        <f t="shared" si="0"/>
        <v>26465</v>
      </c>
      <c r="L11">
        <f t="shared" si="0"/>
        <v>27752</v>
      </c>
      <c r="M11">
        <f t="shared" si="0"/>
        <v>29387</v>
      </c>
      <c r="N11">
        <f t="shared" si="0"/>
        <v>30206</v>
      </c>
      <c r="O11">
        <f t="shared" si="0"/>
        <v>31098</v>
      </c>
      <c r="P11">
        <f t="shared" si="0"/>
        <v>31657</v>
      </c>
      <c r="Q11">
        <f t="shared" si="0"/>
        <v>32575</v>
      </c>
      <c r="R11">
        <f t="shared" si="0"/>
        <v>33168</v>
      </c>
    </row>
    <row r="12" spans="1:18" x14ac:dyDescent="0.2">
      <c r="A12" t="s">
        <v>22</v>
      </c>
    </row>
    <row r="14" spans="1:18" x14ac:dyDescent="0.2">
      <c r="B14">
        <v>1888</v>
      </c>
      <c r="C14">
        <v>1889</v>
      </c>
      <c r="D14">
        <v>1890</v>
      </c>
      <c r="E14">
        <v>1891</v>
      </c>
      <c r="F14">
        <v>1892</v>
      </c>
      <c r="G14">
        <v>1893</v>
      </c>
      <c r="H14">
        <v>1894</v>
      </c>
      <c r="I14">
        <v>1895</v>
      </c>
      <c r="J14">
        <v>1896</v>
      </c>
      <c r="K14">
        <v>1897</v>
      </c>
      <c r="L14">
        <v>1898</v>
      </c>
      <c r="M14">
        <v>1899</v>
      </c>
      <c r="N14">
        <v>1900</v>
      </c>
      <c r="O14">
        <v>1901</v>
      </c>
      <c r="P14">
        <v>1902</v>
      </c>
      <c r="Q14">
        <v>1903</v>
      </c>
      <c r="R14">
        <v>1904</v>
      </c>
    </row>
    <row r="15" spans="1:18" x14ac:dyDescent="0.2">
      <c r="A15" t="s">
        <v>13</v>
      </c>
      <c r="B15">
        <f>B2</f>
        <v>8891</v>
      </c>
      <c r="C15">
        <f t="shared" ref="C15:R16" si="1">C2</f>
        <v>9482</v>
      </c>
      <c r="D15">
        <f t="shared" si="1"/>
        <v>9863</v>
      </c>
      <c r="E15">
        <f t="shared" si="1"/>
        <v>10061</v>
      </c>
      <c r="F15">
        <f t="shared" si="1"/>
        <v>10389</v>
      </c>
      <c r="G15">
        <f t="shared" si="1"/>
        <v>11244</v>
      </c>
      <c r="H15">
        <f t="shared" si="1"/>
        <v>11288</v>
      </c>
      <c r="I15">
        <f t="shared" si="1"/>
        <v>11757</v>
      </c>
      <c r="J15">
        <f t="shared" si="1"/>
        <v>12361</v>
      </c>
      <c r="K15">
        <f t="shared" si="1"/>
        <v>12217</v>
      </c>
      <c r="L15">
        <f t="shared" si="1"/>
        <v>8415</v>
      </c>
      <c r="M15">
        <f t="shared" si="1"/>
        <v>9290</v>
      </c>
      <c r="N15">
        <f t="shared" si="1"/>
        <v>7901</v>
      </c>
      <c r="O15">
        <f t="shared" si="1"/>
        <v>8602</v>
      </c>
      <c r="P15">
        <f t="shared" si="1"/>
        <v>8237</v>
      </c>
      <c r="Q15">
        <f t="shared" si="1"/>
        <v>9032</v>
      </c>
      <c r="R15">
        <f t="shared" si="1"/>
        <v>8748</v>
      </c>
    </row>
    <row r="16" spans="1:18" x14ac:dyDescent="0.2">
      <c r="A16" t="s">
        <v>14</v>
      </c>
      <c r="B16">
        <f>B3</f>
        <v>2229</v>
      </c>
      <c r="C16">
        <f t="shared" si="1"/>
        <v>2331</v>
      </c>
      <c r="D16">
        <f t="shared" si="1"/>
        <v>2468</v>
      </c>
      <c r="E16">
        <f t="shared" si="1"/>
        <v>2474</v>
      </c>
      <c r="F16">
        <f t="shared" si="1"/>
        <v>2483</v>
      </c>
      <c r="G16">
        <f t="shared" si="1"/>
        <v>2776</v>
      </c>
      <c r="H16">
        <f t="shared" si="1"/>
        <v>2611</v>
      </c>
      <c r="I16">
        <f t="shared" si="1"/>
        <v>2896</v>
      </c>
      <c r="J16">
        <f t="shared" si="1"/>
        <v>3200</v>
      </c>
      <c r="K16">
        <f t="shared" si="1"/>
        <v>4651</v>
      </c>
      <c r="L16">
        <f t="shared" si="1"/>
        <v>7970</v>
      </c>
      <c r="M16">
        <f t="shared" si="1"/>
        <v>8193</v>
      </c>
      <c r="N16">
        <f t="shared" si="1"/>
        <v>8916</v>
      </c>
      <c r="O16">
        <f t="shared" si="1"/>
        <v>8617</v>
      </c>
      <c r="P16">
        <f t="shared" si="1"/>
        <v>8669</v>
      </c>
      <c r="Q16">
        <f t="shared" si="1"/>
        <v>8504</v>
      </c>
      <c r="R16">
        <f t="shared" si="1"/>
        <v>8538</v>
      </c>
    </row>
    <row r="17" spans="1:19" x14ac:dyDescent="0.2">
      <c r="A17" t="s">
        <v>23</v>
      </c>
      <c r="B17">
        <f>B4+B5</f>
        <v>3775</v>
      </c>
      <c r="C17">
        <f t="shared" ref="C17:R17" si="2">C4+C5</f>
        <v>3790</v>
      </c>
      <c r="D17">
        <f t="shared" si="2"/>
        <v>3869</v>
      </c>
      <c r="E17">
        <f t="shared" si="2"/>
        <v>4066</v>
      </c>
      <c r="F17">
        <f t="shared" si="2"/>
        <v>4223</v>
      </c>
      <c r="G17">
        <f t="shared" si="2"/>
        <v>4341</v>
      </c>
      <c r="H17">
        <f t="shared" si="2"/>
        <v>4731</v>
      </c>
      <c r="I17">
        <f t="shared" si="2"/>
        <v>4877</v>
      </c>
      <c r="J17">
        <f t="shared" si="2"/>
        <v>5023</v>
      </c>
      <c r="K17">
        <f t="shared" si="2"/>
        <v>5511</v>
      </c>
      <c r="L17">
        <f t="shared" si="2"/>
        <v>6603</v>
      </c>
      <c r="M17">
        <f t="shared" si="2"/>
        <v>7053</v>
      </c>
      <c r="N17">
        <f t="shared" si="2"/>
        <v>7928</v>
      </c>
      <c r="O17">
        <f t="shared" si="2"/>
        <v>8458</v>
      </c>
      <c r="P17">
        <f t="shared" si="2"/>
        <v>8978</v>
      </c>
      <c r="Q17">
        <f t="shared" si="2"/>
        <v>9256</v>
      </c>
      <c r="R17">
        <f t="shared" si="2"/>
        <v>9792</v>
      </c>
    </row>
    <row r="18" spans="1:19" x14ac:dyDescent="0.2">
      <c r="A18" t="s">
        <v>17</v>
      </c>
      <c r="B18">
        <f>B6</f>
        <v>1630</v>
      </c>
      <c r="C18">
        <f t="shared" ref="C18:R19" si="3">C6</f>
        <v>1604</v>
      </c>
      <c r="D18">
        <f t="shared" si="3"/>
        <v>1601</v>
      </c>
      <c r="E18">
        <f t="shared" si="3"/>
        <v>1718</v>
      </c>
      <c r="F18">
        <f t="shared" si="3"/>
        <v>1813</v>
      </c>
      <c r="G18">
        <f t="shared" si="3"/>
        <v>1823</v>
      </c>
      <c r="H18">
        <f t="shared" si="3"/>
        <v>2080</v>
      </c>
      <c r="I18">
        <f t="shared" si="3"/>
        <v>2060</v>
      </c>
      <c r="J18">
        <f t="shared" si="3"/>
        <v>2305</v>
      </c>
      <c r="K18">
        <f t="shared" si="3"/>
        <v>2393</v>
      </c>
      <c r="L18">
        <f t="shared" si="3"/>
        <v>2786</v>
      </c>
      <c r="M18">
        <f t="shared" si="3"/>
        <v>2890</v>
      </c>
      <c r="N18">
        <f t="shared" si="3"/>
        <v>3306</v>
      </c>
      <c r="O18">
        <f t="shared" si="3"/>
        <v>3307</v>
      </c>
      <c r="P18">
        <f t="shared" si="3"/>
        <v>3522</v>
      </c>
      <c r="Q18">
        <f t="shared" si="3"/>
        <v>3528</v>
      </c>
      <c r="R18">
        <f t="shared" si="3"/>
        <v>3794</v>
      </c>
    </row>
    <row r="19" spans="1:19" x14ac:dyDescent="0.2">
      <c r="A19" t="s">
        <v>18</v>
      </c>
      <c r="B19">
        <f>B7</f>
        <v>845</v>
      </c>
      <c r="C19">
        <f t="shared" si="3"/>
        <v>836</v>
      </c>
      <c r="D19">
        <f t="shared" si="3"/>
        <v>837</v>
      </c>
      <c r="E19">
        <f t="shared" si="3"/>
        <v>905</v>
      </c>
      <c r="F19">
        <f t="shared" si="3"/>
        <v>973</v>
      </c>
      <c r="G19">
        <f t="shared" si="3"/>
        <v>965</v>
      </c>
      <c r="H19">
        <f t="shared" si="3"/>
        <v>1110</v>
      </c>
      <c r="I19">
        <f t="shared" si="3"/>
        <v>1107</v>
      </c>
      <c r="J19">
        <f t="shared" si="3"/>
        <v>1251</v>
      </c>
      <c r="K19">
        <f t="shared" si="3"/>
        <v>1247</v>
      </c>
      <c r="L19">
        <f t="shared" si="3"/>
        <v>1501</v>
      </c>
      <c r="M19">
        <f t="shared" si="3"/>
        <v>1491</v>
      </c>
      <c r="N19">
        <f t="shared" si="3"/>
        <v>1625</v>
      </c>
      <c r="O19">
        <f t="shared" si="3"/>
        <v>1604</v>
      </c>
      <c r="P19">
        <f t="shared" si="3"/>
        <v>1708</v>
      </c>
      <c r="Q19">
        <f t="shared" si="3"/>
        <v>1724</v>
      </c>
      <c r="R19">
        <f t="shared" si="3"/>
        <v>1780</v>
      </c>
    </row>
    <row r="20" spans="1:19" x14ac:dyDescent="0.2">
      <c r="A20" s="10" t="s">
        <v>24</v>
      </c>
      <c r="B20">
        <f>B8+B9+B10</f>
        <v>312</v>
      </c>
      <c r="C20">
        <f t="shared" ref="C20:R20" si="4">C8+C9+C10</f>
        <v>311</v>
      </c>
      <c r="D20">
        <f t="shared" si="4"/>
        <v>313</v>
      </c>
      <c r="E20">
        <f t="shared" si="4"/>
        <v>352</v>
      </c>
      <c r="F20">
        <f t="shared" si="4"/>
        <v>377</v>
      </c>
      <c r="G20">
        <f t="shared" si="4"/>
        <v>376</v>
      </c>
      <c r="H20">
        <f t="shared" si="4"/>
        <v>411</v>
      </c>
      <c r="I20">
        <f t="shared" si="4"/>
        <v>401</v>
      </c>
      <c r="J20">
        <f t="shared" si="4"/>
        <v>446</v>
      </c>
      <c r="K20">
        <f t="shared" si="4"/>
        <v>446</v>
      </c>
      <c r="L20">
        <f t="shared" si="4"/>
        <v>477</v>
      </c>
      <c r="M20">
        <f t="shared" si="4"/>
        <v>470</v>
      </c>
      <c r="N20">
        <f t="shared" si="4"/>
        <v>530</v>
      </c>
      <c r="O20">
        <f t="shared" si="4"/>
        <v>510</v>
      </c>
      <c r="P20">
        <f t="shared" si="4"/>
        <v>543</v>
      </c>
      <c r="Q20">
        <f t="shared" si="4"/>
        <v>531</v>
      </c>
      <c r="R20">
        <f t="shared" si="4"/>
        <v>516</v>
      </c>
    </row>
    <row r="21" spans="1:19" x14ac:dyDescent="0.2">
      <c r="A21" t="s">
        <v>25</v>
      </c>
      <c r="B21">
        <f>SUM(B15:B20)</f>
        <v>17682</v>
      </c>
      <c r="C21">
        <f t="shared" ref="C21:R21" si="5">SUM(C15:C20)</f>
        <v>18354</v>
      </c>
      <c r="D21">
        <f t="shared" si="5"/>
        <v>18951</v>
      </c>
      <c r="E21">
        <f t="shared" si="5"/>
        <v>19576</v>
      </c>
      <c r="F21">
        <f t="shared" si="5"/>
        <v>20258</v>
      </c>
      <c r="G21">
        <f t="shared" si="5"/>
        <v>21525</v>
      </c>
      <c r="H21">
        <f t="shared" si="5"/>
        <v>22231</v>
      </c>
      <c r="I21">
        <f t="shared" si="5"/>
        <v>23098</v>
      </c>
      <c r="J21">
        <f t="shared" si="5"/>
        <v>24586</v>
      </c>
      <c r="K21">
        <f t="shared" si="5"/>
        <v>26465</v>
      </c>
      <c r="L21">
        <f t="shared" si="5"/>
        <v>27752</v>
      </c>
      <c r="M21">
        <f t="shared" si="5"/>
        <v>29387</v>
      </c>
      <c r="N21">
        <f t="shared" si="5"/>
        <v>30206</v>
      </c>
      <c r="O21">
        <f t="shared" si="5"/>
        <v>31098</v>
      </c>
      <c r="P21">
        <f t="shared" si="5"/>
        <v>31657</v>
      </c>
      <c r="Q21">
        <f t="shared" si="5"/>
        <v>32575</v>
      </c>
      <c r="R21">
        <f t="shared" si="5"/>
        <v>33168</v>
      </c>
    </row>
    <row r="22" spans="1:19" x14ac:dyDescent="0.2">
      <c r="B22">
        <f>B21-B11</f>
        <v>0</v>
      </c>
      <c r="C22">
        <f t="shared" ref="C22:R22" si="6">C21-C11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</row>
    <row r="25" spans="1:19" x14ac:dyDescent="0.2">
      <c r="A25" s="11" t="s">
        <v>13</v>
      </c>
      <c r="B25" s="11">
        <f>ROUND(100/B$21*B15,1)</f>
        <v>50.3</v>
      </c>
      <c r="C25" s="11">
        <f>ROUND(100/C$21*C15,1)</f>
        <v>51.7</v>
      </c>
      <c r="D25" s="11">
        <f t="shared" ref="D25:R26" si="7">ROUND(100/D$21*D15,1)</f>
        <v>52</v>
      </c>
      <c r="E25" s="11">
        <f t="shared" si="7"/>
        <v>51.4</v>
      </c>
      <c r="F25" s="11">
        <f t="shared" si="7"/>
        <v>51.3</v>
      </c>
      <c r="G25" s="11">
        <f t="shared" si="7"/>
        <v>52.2</v>
      </c>
      <c r="H25" s="11">
        <f t="shared" si="7"/>
        <v>50.8</v>
      </c>
      <c r="I25" s="11">
        <f t="shared" si="7"/>
        <v>50.9</v>
      </c>
      <c r="J25" s="11">
        <f t="shared" si="7"/>
        <v>50.3</v>
      </c>
      <c r="K25" s="11">
        <f t="shared" si="7"/>
        <v>46.2</v>
      </c>
      <c r="L25" s="11">
        <f t="shared" si="7"/>
        <v>30.3</v>
      </c>
      <c r="M25" s="11">
        <f t="shared" si="7"/>
        <v>31.6</v>
      </c>
      <c r="N25" s="11">
        <f t="shared" si="7"/>
        <v>26.2</v>
      </c>
      <c r="O25" s="11">
        <f t="shared" si="7"/>
        <v>27.7</v>
      </c>
      <c r="P25" s="11">
        <f t="shared" si="7"/>
        <v>26</v>
      </c>
      <c r="Q25" s="11">
        <f t="shared" si="7"/>
        <v>27.7</v>
      </c>
      <c r="R25" s="11">
        <f t="shared" si="7"/>
        <v>26.4</v>
      </c>
    </row>
    <row r="26" spans="1:19" x14ac:dyDescent="0.2">
      <c r="A26" s="11" t="s">
        <v>14</v>
      </c>
      <c r="B26" s="11">
        <f t="shared" ref="B26:C26" si="8">ROUND(100/B$21*B16,1)</f>
        <v>12.6</v>
      </c>
      <c r="C26" s="11">
        <f t="shared" si="8"/>
        <v>12.7</v>
      </c>
      <c r="D26" s="11">
        <f t="shared" si="7"/>
        <v>13</v>
      </c>
      <c r="E26" s="11">
        <f t="shared" si="7"/>
        <v>12.6</v>
      </c>
      <c r="F26" s="11">
        <f t="shared" si="7"/>
        <v>12.3</v>
      </c>
      <c r="G26" s="11">
        <f t="shared" si="7"/>
        <v>12.9</v>
      </c>
      <c r="H26" s="11">
        <f t="shared" si="7"/>
        <v>11.7</v>
      </c>
      <c r="I26" s="11">
        <f t="shared" si="7"/>
        <v>12.5</v>
      </c>
      <c r="J26" s="11">
        <f t="shared" si="7"/>
        <v>13</v>
      </c>
      <c r="K26" s="11">
        <f t="shared" si="7"/>
        <v>17.600000000000001</v>
      </c>
      <c r="L26" s="11">
        <f t="shared" si="7"/>
        <v>28.7</v>
      </c>
      <c r="M26" s="11">
        <f t="shared" si="7"/>
        <v>27.9</v>
      </c>
      <c r="N26" s="11">
        <f t="shared" si="7"/>
        <v>29.5</v>
      </c>
      <c r="O26" s="11">
        <f t="shared" si="7"/>
        <v>27.7</v>
      </c>
      <c r="P26" s="11">
        <f t="shared" si="7"/>
        <v>27.4</v>
      </c>
      <c r="Q26" s="11">
        <f t="shared" si="7"/>
        <v>26.1</v>
      </c>
      <c r="R26" s="11">
        <f t="shared" si="7"/>
        <v>25.7</v>
      </c>
    </row>
    <row r="27" spans="1:19" x14ac:dyDescent="0.2">
      <c r="A27" t="s">
        <v>26</v>
      </c>
      <c r="B27">
        <f>B25+B26</f>
        <v>62.9</v>
      </c>
      <c r="C27">
        <f t="shared" ref="C27:N27" si="9">C25+C26</f>
        <v>64.400000000000006</v>
      </c>
      <c r="D27">
        <f t="shared" si="9"/>
        <v>65</v>
      </c>
      <c r="E27">
        <f t="shared" si="9"/>
        <v>64</v>
      </c>
      <c r="F27">
        <f t="shared" si="9"/>
        <v>63.599999999999994</v>
      </c>
      <c r="G27">
        <f t="shared" si="9"/>
        <v>65.100000000000009</v>
      </c>
      <c r="H27">
        <f t="shared" si="9"/>
        <v>62.5</v>
      </c>
      <c r="I27">
        <f t="shared" si="9"/>
        <v>63.4</v>
      </c>
      <c r="J27">
        <f t="shared" si="9"/>
        <v>63.3</v>
      </c>
      <c r="K27">
        <f t="shared" si="9"/>
        <v>63.800000000000004</v>
      </c>
      <c r="L27">
        <f t="shared" si="9"/>
        <v>59</v>
      </c>
      <c r="M27">
        <f t="shared" si="9"/>
        <v>59.5</v>
      </c>
      <c r="N27">
        <f t="shared" si="9"/>
        <v>55.7</v>
      </c>
      <c r="O27">
        <f>O25+O26</f>
        <v>55.4</v>
      </c>
      <c r="P27">
        <f t="shared" ref="P27:R27" si="10">P25+P26</f>
        <v>53.4</v>
      </c>
      <c r="Q27">
        <f t="shared" si="10"/>
        <v>53.8</v>
      </c>
      <c r="R27">
        <f t="shared" si="10"/>
        <v>52.099999999999994</v>
      </c>
    </row>
    <row r="28" spans="1:19" x14ac:dyDescent="0.2">
      <c r="A28" t="s">
        <v>23</v>
      </c>
      <c r="B28">
        <f t="shared" ref="B28:R32" si="11">ROUND(100/B$21*B17,1)</f>
        <v>21.3</v>
      </c>
      <c r="C28">
        <f t="shared" si="11"/>
        <v>20.6</v>
      </c>
      <c r="D28">
        <f t="shared" si="11"/>
        <v>20.399999999999999</v>
      </c>
      <c r="E28">
        <f t="shared" si="11"/>
        <v>20.8</v>
      </c>
      <c r="F28">
        <f t="shared" si="11"/>
        <v>20.8</v>
      </c>
      <c r="G28">
        <f t="shared" si="11"/>
        <v>20.2</v>
      </c>
      <c r="H28">
        <f t="shared" si="11"/>
        <v>21.3</v>
      </c>
      <c r="I28">
        <f t="shared" si="11"/>
        <v>21.1</v>
      </c>
      <c r="J28">
        <f t="shared" si="11"/>
        <v>20.399999999999999</v>
      </c>
      <c r="K28">
        <f t="shared" si="11"/>
        <v>20.8</v>
      </c>
      <c r="L28">
        <f t="shared" si="11"/>
        <v>23.8</v>
      </c>
      <c r="M28">
        <f t="shared" si="11"/>
        <v>24</v>
      </c>
      <c r="N28">
        <f t="shared" si="11"/>
        <v>26.2</v>
      </c>
      <c r="O28">
        <f t="shared" si="11"/>
        <v>27.2</v>
      </c>
      <c r="P28">
        <f t="shared" si="11"/>
        <v>28.4</v>
      </c>
      <c r="Q28">
        <f t="shared" si="11"/>
        <v>28.4</v>
      </c>
      <c r="R28">
        <f t="shared" si="11"/>
        <v>29.5</v>
      </c>
    </row>
    <row r="29" spans="1:19" x14ac:dyDescent="0.2">
      <c r="A29" t="s">
        <v>17</v>
      </c>
      <c r="B29">
        <f t="shared" si="11"/>
        <v>9.1999999999999993</v>
      </c>
      <c r="C29">
        <f t="shared" si="11"/>
        <v>8.6999999999999993</v>
      </c>
      <c r="D29">
        <f t="shared" si="11"/>
        <v>8.4</v>
      </c>
      <c r="E29">
        <f t="shared" si="11"/>
        <v>8.8000000000000007</v>
      </c>
      <c r="F29">
        <f t="shared" si="11"/>
        <v>8.9</v>
      </c>
      <c r="G29">
        <f t="shared" si="11"/>
        <v>8.5</v>
      </c>
      <c r="H29">
        <f t="shared" si="11"/>
        <v>9.4</v>
      </c>
      <c r="I29">
        <f t="shared" si="11"/>
        <v>8.9</v>
      </c>
      <c r="J29">
        <f t="shared" si="11"/>
        <v>9.4</v>
      </c>
      <c r="K29">
        <f t="shared" si="11"/>
        <v>9</v>
      </c>
      <c r="L29">
        <f t="shared" si="11"/>
        <v>10</v>
      </c>
      <c r="M29">
        <f t="shared" si="11"/>
        <v>9.8000000000000007</v>
      </c>
      <c r="N29">
        <f t="shared" si="11"/>
        <v>10.9</v>
      </c>
      <c r="O29">
        <f t="shared" si="11"/>
        <v>10.6</v>
      </c>
      <c r="P29">
        <f t="shared" si="11"/>
        <v>11.1</v>
      </c>
      <c r="Q29">
        <f t="shared" si="11"/>
        <v>10.8</v>
      </c>
      <c r="R29">
        <f t="shared" si="11"/>
        <v>11.4</v>
      </c>
    </row>
    <row r="30" spans="1:19" x14ac:dyDescent="0.2">
      <c r="A30" t="s">
        <v>18</v>
      </c>
      <c r="B30">
        <f t="shared" si="11"/>
        <v>4.8</v>
      </c>
      <c r="C30">
        <f t="shared" si="11"/>
        <v>4.5999999999999996</v>
      </c>
      <c r="D30">
        <f t="shared" si="11"/>
        <v>4.4000000000000004</v>
      </c>
      <c r="E30">
        <f t="shared" si="11"/>
        <v>4.5999999999999996</v>
      </c>
      <c r="F30">
        <f t="shared" si="11"/>
        <v>4.8</v>
      </c>
      <c r="G30">
        <f t="shared" si="11"/>
        <v>4.5</v>
      </c>
      <c r="H30">
        <f t="shared" si="11"/>
        <v>5</v>
      </c>
      <c r="I30">
        <f t="shared" si="11"/>
        <v>4.8</v>
      </c>
      <c r="J30">
        <f t="shared" si="11"/>
        <v>5.0999999999999996</v>
      </c>
      <c r="K30">
        <f t="shared" si="11"/>
        <v>4.7</v>
      </c>
      <c r="L30">
        <f t="shared" si="11"/>
        <v>5.4</v>
      </c>
      <c r="M30">
        <f t="shared" si="11"/>
        <v>5.0999999999999996</v>
      </c>
      <c r="N30">
        <f t="shared" si="11"/>
        <v>5.4</v>
      </c>
      <c r="O30">
        <f t="shared" si="11"/>
        <v>5.2</v>
      </c>
      <c r="P30">
        <f t="shared" si="11"/>
        <v>5.4</v>
      </c>
      <c r="Q30">
        <f t="shared" si="11"/>
        <v>5.3</v>
      </c>
      <c r="R30">
        <f t="shared" si="11"/>
        <v>5.4</v>
      </c>
    </row>
    <row r="31" spans="1:19" x14ac:dyDescent="0.2">
      <c r="A31" s="10" t="s">
        <v>24</v>
      </c>
      <c r="B31">
        <f t="shared" si="11"/>
        <v>1.8</v>
      </c>
      <c r="C31">
        <f t="shared" si="11"/>
        <v>1.7</v>
      </c>
      <c r="D31">
        <f t="shared" si="11"/>
        <v>1.7</v>
      </c>
      <c r="E31">
        <f t="shared" si="11"/>
        <v>1.8</v>
      </c>
      <c r="F31">
        <f t="shared" si="11"/>
        <v>1.9</v>
      </c>
      <c r="G31">
        <f t="shared" si="11"/>
        <v>1.7</v>
      </c>
      <c r="H31">
        <f t="shared" si="11"/>
        <v>1.8</v>
      </c>
      <c r="I31">
        <f t="shared" si="11"/>
        <v>1.7</v>
      </c>
      <c r="J31">
        <f t="shared" si="11"/>
        <v>1.8</v>
      </c>
      <c r="K31">
        <f t="shared" si="11"/>
        <v>1.7</v>
      </c>
      <c r="L31">
        <f t="shared" si="11"/>
        <v>1.7</v>
      </c>
      <c r="M31">
        <f t="shared" si="11"/>
        <v>1.6</v>
      </c>
      <c r="N31">
        <f t="shared" si="11"/>
        <v>1.8</v>
      </c>
      <c r="O31">
        <f t="shared" si="11"/>
        <v>1.6</v>
      </c>
      <c r="P31">
        <f t="shared" si="11"/>
        <v>1.7</v>
      </c>
      <c r="Q31">
        <f t="shared" si="11"/>
        <v>1.6</v>
      </c>
      <c r="R31">
        <f t="shared" si="11"/>
        <v>1.6</v>
      </c>
    </row>
    <row r="32" spans="1:19" x14ac:dyDescent="0.2">
      <c r="A32" t="s">
        <v>25</v>
      </c>
      <c r="B32">
        <f t="shared" si="11"/>
        <v>100</v>
      </c>
      <c r="C32">
        <f t="shared" si="11"/>
        <v>100</v>
      </c>
      <c r="D32">
        <f t="shared" si="11"/>
        <v>100</v>
      </c>
      <c r="E32">
        <f t="shared" si="11"/>
        <v>100</v>
      </c>
      <c r="F32">
        <f t="shared" si="11"/>
        <v>100</v>
      </c>
      <c r="G32">
        <f t="shared" si="11"/>
        <v>100</v>
      </c>
      <c r="H32">
        <f t="shared" si="11"/>
        <v>100</v>
      </c>
      <c r="I32">
        <f t="shared" si="11"/>
        <v>100</v>
      </c>
      <c r="J32">
        <f t="shared" si="11"/>
        <v>100</v>
      </c>
      <c r="K32">
        <f t="shared" si="11"/>
        <v>100</v>
      </c>
      <c r="L32">
        <f t="shared" si="11"/>
        <v>100</v>
      </c>
      <c r="M32">
        <f t="shared" si="11"/>
        <v>100</v>
      </c>
      <c r="N32">
        <f t="shared" si="11"/>
        <v>100</v>
      </c>
      <c r="O32">
        <f t="shared" si="11"/>
        <v>100</v>
      </c>
      <c r="P32">
        <f t="shared" si="11"/>
        <v>100</v>
      </c>
      <c r="Q32">
        <f t="shared" si="11"/>
        <v>100</v>
      </c>
      <c r="R32">
        <f t="shared" si="11"/>
        <v>100</v>
      </c>
      <c r="S32">
        <f>R31+R30+R29</f>
        <v>18.399999999999999</v>
      </c>
    </row>
    <row r="35" spans="1:18" x14ac:dyDescent="0.2">
      <c r="A35">
        <v>1888</v>
      </c>
      <c r="B35">
        <v>4556</v>
      </c>
      <c r="C35" s="12">
        <v>933268.5</v>
      </c>
      <c r="D35" s="13">
        <f>C35/B35</f>
        <v>204.84383230904302</v>
      </c>
      <c r="E35">
        <v>100</v>
      </c>
    </row>
    <row r="36" spans="1:18" x14ac:dyDescent="0.2">
      <c r="A36">
        <v>1904</v>
      </c>
      <c r="B36">
        <v>8046</v>
      </c>
      <c r="C36" s="12">
        <v>1996129.25</v>
      </c>
      <c r="D36" s="13">
        <f>C36/B36</f>
        <v>248.08964081531195</v>
      </c>
      <c r="E36">
        <f>ROUND(E35/D35*D36,0)</f>
        <v>121</v>
      </c>
    </row>
    <row r="38" spans="1:18" x14ac:dyDescent="0.2">
      <c r="B38">
        <v>1888</v>
      </c>
      <c r="C38">
        <v>1889</v>
      </c>
      <c r="D38">
        <v>1890</v>
      </c>
      <c r="E38">
        <v>1891</v>
      </c>
      <c r="F38">
        <v>1892</v>
      </c>
      <c r="G38">
        <v>1893</v>
      </c>
      <c r="H38">
        <v>1894</v>
      </c>
      <c r="I38">
        <v>1895</v>
      </c>
      <c r="J38">
        <v>1896</v>
      </c>
      <c r="K38">
        <v>1897</v>
      </c>
      <c r="L38">
        <v>1898</v>
      </c>
      <c r="M38">
        <v>1899</v>
      </c>
      <c r="N38">
        <v>1900</v>
      </c>
      <c r="O38">
        <v>1901</v>
      </c>
      <c r="P38">
        <v>1902</v>
      </c>
      <c r="Q38">
        <v>1903</v>
      </c>
      <c r="R38">
        <v>1904</v>
      </c>
    </row>
    <row r="39" spans="1:18" x14ac:dyDescent="0.2">
      <c r="A39" t="s">
        <v>26</v>
      </c>
      <c r="B39">
        <f>B15+B16</f>
        <v>11120</v>
      </c>
      <c r="C39">
        <f t="shared" ref="C39:R39" si="12">C15+C16</f>
        <v>11813</v>
      </c>
      <c r="D39">
        <f t="shared" si="12"/>
        <v>12331</v>
      </c>
      <c r="E39">
        <f t="shared" si="12"/>
        <v>12535</v>
      </c>
      <c r="F39">
        <f t="shared" si="12"/>
        <v>12872</v>
      </c>
      <c r="G39">
        <f t="shared" si="12"/>
        <v>14020</v>
      </c>
      <c r="H39">
        <f t="shared" si="12"/>
        <v>13899</v>
      </c>
      <c r="I39">
        <f t="shared" si="12"/>
        <v>14653</v>
      </c>
      <c r="J39">
        <f t="shared" si="12"/>
        <v>15561</v>
      </c>
      <c r="K39">
        <f t="shared" si="12"/>
        <v>16868</v>
      </c>
      <c r="L39">
        <f t="shared" si="12"/>
        <v>16385</v>
      </c>
      <c r="M39">
        <f t="shared" si="12"/>
        <v>17483</v>
      </c>
      <c r="N39">
        <f t="shared" si="12"/>
        <v>16817</v>
      </c>
      <c r="O39">
        <f t="shared" si="12"/>
        <v>17219</v>
      </c>
      <c r="P39">
        <f t="shared" si="12"/>
        <v>16906</v>
      </c>
      <c r="Q39">
        <f t="shared" si="12"/>
        <v>17536</v>
      </c>
      <c r="R39">
        <f t="shared" si="12"/>
        <v>17286</v>
      </c>
    </row>
    <row r="40" spans="1:18" x14ac:dyDescent="0.2">
      <c r="A40" t="s">
        <v>23</v>
      </c>
      <c r="B40">
        <f>B17</f>
        <v>3775</v>
      </c>
      <c r="C40">
        <f t="shared" ref="C40:R40" si="13">C17</f>
        <v>3790</v>
      </c>
      <c r="D40">
        <f t="shared" si="13"/>
        <v>3869</v>
      </c>
      <c r="E40">
        <f t="shared" si="13"/>
        <v>4066</v>
      </c>
      <c r="F40">
        <f t="shared" si="13"/>
        <v>4223</v>
      </c>
      <c r="G40">
        <f t="shared" si="13"/>
        <v>4341</v>
      </c>
      <c r="H40">
        <f t="shared" si="13"/>
        <v>4731</v>
      </c>
      <c r="I40">
        <f t="shared" si="13"/>
        <v>4877</v>
      </c>
      <c r="J40">
        <f t="shared" si="13"/>
        <v>5023</v>
      </c>
      <c r="K40">
        <f t="shared" si="13"/>
        <v>5511</v>
      </c>
      <c r="L40">
        <f t="shared" si="13"/>
        <v>6603</v>
      </c>
      <c r="M40">
        <f t="shared" si="13"/>
        <v>7053</v>
      </c>
      <c r="N40">
        <f t="shared" si="13"/>
        <v>7928</v>
      </c>
      <c r="O40">
        <f t="shared" si="13"/>
        <v>8458</v>
      </c>
      <c r="P40">
        <f t="shared" si="13"/>
        <v>8978</v>
      </c>
      <c r="Q40">
        <f t="shared" si="13"/>
        <v>9256</v>
      </c>
      <c r="R40">
        <f t="shared" si="13"/>
        <v>9792</v>
      </c>
    </row>
    <row r="41" spans="1:18" x14ac:dyDescent="0.2">
      <c r="A41" t="s">
        <v>17</v>
      </c>
      <c r="B41">
        <f t="shared" ref="B41:R43" si="14">B18</f>
        <v>1630</v>
      </c>
      <c r="C41">
        <f t="shared" si="14"/>
        <v>1604</v>
      </c>
      <c r="D41">
        <f t="shared" si="14"/>
        <v>1601</v>
      </c>
      <c r="E41">
        <f t="shared" si="14"/>
        <v>1718</v>
      </c>
      <c r="F41">
        <f t="shared" si="14"/>
        <v>1813</v>
      </c>
      <c r="G41">
        <f t="shared" si="14"/>
        <v>1823</v>
      </c>
      <c r="H41">
        <f t="shared" si="14"/>
        <v>2080</v>
      </c>
      <c r="I41">
        <f t="shared" si="14"/>
        <v>2060</v>
      </c>
      <c r="J41">
        <f t="shared" si="14"/>
        <v>2305</v>
      </c>
      <c r="K41">
        <f t="shared" si="14"/>
        <v>2393</v>
      </c>
      <c r="L41">
        <f t="shared" si="14"/>
        <v>2786</v>
      </c>
      <c r="M41">
        <f t="shared" si="14"/>
        <v>2890</v>
      </c>
      <c r="N41">
        <f t="shared" si="14"/>
        <v>3306</v>
      </c>
      <c r="O41">
        <f t="shared" si="14"/>
        <v>3307</v>
      </c>
      <c r="P41">
        <f t="shared" si="14"/>
        <v>3522</v>
      </c>
      <c r="Q41">
        <f t="shared" si="14"/>
        <v>3528</v>
      </c>
      <c r="R41">
        <f t="shared" si="14"/>
        <v>3794</v>
      </c>
    </row>
    <row r="42" spans="1:18" x14ac:dyDescent="0.2">
      <c r="A42" t="s">
        <v>18</v>
      </c>
      <c r="B42">
        <f t="shared" si="14"/>
        <v>845</v>
      </c>
      <c r="C42">
        <f t="shared" si="14"/>
        <v>836</v>
      </c>
      <c r="D42">
        <f t="shared" si="14"/>
        <v>837</v>
      </c>
      <c r="E42">
        <f t="shared" si="14"/>
        <v>905</v>
      </c>
      <c r="F42">
        <f t="shared" si="14"/>
        <v>973</v>
      </c>
      <c r="G42">
        <f t="shared" si="14"/>
        <v>965</v>
      </c>
      <c r="H42">
        <f t="shared" si="14"/>
        <v>1110</v>
      </c>
      <c r="I42">
        <f t="shared" si="14"/>
        <v>1107</v>
      </c>
      <c r="J42">
        <f t="shared" si="14"/>
        <v>1251</v>
      </c>
      <c r="K42">
        <f t="shared" si="14"/>
        <v>1247</v>
      </c>
      <c r="L42">
        <f t="shared" si="14"/>
        <v>1501</v>
      </c>
      <c r="M42">
        <f t="shared" si="14"/>
        <v>1491</v>
      </c>
      <c r="N42">
        <f t="shared" si="14"/>
        <v>1625</v>
      </c>
      <c r="O42">
        <f t="shared" si="14"/>
        <v>1604</v>
      </c>
      <c r="P42">
        <f t="shared" si="14"/>
        <v>1708</v>
      </c>
      <c r="Q42">
        <f t="shared" si="14"/>
        <v>1724</v>
      </c>
      <c r="R42">
        <f t="shared" si="14"/>
        <v>1780</v>
      </c>
    </row>
    <row r="43" spans="1:18" x14ac:dyDescent="0.2">
      <c r="A43" s="10" t="s">
        <v>24</v>
      </c>
      <c r="B43">
        <f t="shared" si="14"/>
        <v>312</v>
      </c>
      <c r="C43">
        <f t="shared" si="14"/>
        <v>311</v>
      </c>
      <c r="D43">
        <f t="shared" si="14"/>
        <v>313</v>
      </c>
      <c r="E43">
        <f t="shared" si="14"/>
        <v>352</v>
      </c>
      <c r="F43">
        <f t="shared" si="14"/>
        <v>377</v>
      </c>
      <c r="G43">
        <f t="shared" si="14"/>
        <v>376</v>
      </c>
      <c r="H43">
        <f t="shared" si="14"/>
        <v>411</v>
      </c>
      <c r="I43">
        <f t="shared" si="14"/>
        <v>401</v>
      </c>
      <c r="J43">
        <f t="shared" si="14"/>
        <v>446</v>
      </c>
      <c r="K43">
        <f t="shared" si="14"/>
        <v>446</v>
      </c>
      <c r="L43">
        <f t="shared" si="14"/>
        <v>477</v>
      </c>
      <c r="M43">
        <f t="shared" si="14"/>
        <v>470</v>
      </c>
      <c r="N43">
        <f t="shared" si="14"/>
        <v>530</v>
      </c>
      <c r="O43">
        <f t="shared" si="14"/>
        <v>510</v>
      </c>
      <c r="P43">
        <f t="shared" si="14"/>
        <v>543</v>
      </c>
      <c r="Q43">
        <f t="shared" si="14"/>
        <v>531</v>
      </c>
      <c r="R43">
        <f t="shared" si="14"/>
        <v>516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79A-07F1-B849-AE53-290EF98486F4}">
  <dimension ref="A1:E33"/>
  <sheetViews>
    <sheetView workbookViewId="0">
      <selection activeCell="D41" sqref="D4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D2" t="s">
        <v>2</v>
      </c>
    </row>
    <row r="3" spans="1:4" x14ac:dyDescent="0.2">
      <c r="A3" t="s">
        <v>3</v>
      </c>
      <c r="B3" t="s">
        <v>4</v>
      </c>
      <c r="C3" t="s">
        <v>5</v>
      </c>
    </row>
    <row r="4" spans="1:4" x14ac:dyDescent="0.2">
      <c r="A4">
        <v>1</v>
      </c>
      <c r="B4">
        <v>1</v>
      </c>
      <c r="C4">
        <f>A4*B4</f>
        <v>1</v>
      </c>
      <c r="D4">
        <v>1</v>
      </c>
    </row>
    <row r="5" spans="1:4" x14ac:dyDescent="0.2">
      <c r="A5">
        <v>2</v>
      </c>
      <c r="B5">
        <v>3</v>
      </c>
      <c r="C5">
        <f t="shared" ref="C5:C22" si="0">A5*B5</f>
        <v>6</v>
      </c>
      <c r="D5">
        <v>2</v>
      </c>
    </row>
    <row r="6" spans="1:4" x14ac:dyDescent="0.2">
      <c r="A6">
        <v>3</v>
      </c>
      <c r="B6">
        <v>3</v>
      </c>
      <c r="C6">
        <f t="shared" si="0"/>
        <v>9</v>
      </c>
      <c r="D6">
        <v>4</v>
      </c>
    </row>
    <row r="7" spans="1:4" x14ac:dyDescent="0.2">
      <c r="A7">
        <v>4</v>
      </c>
      <c r="B7">
        <v>4</v>
      </c>
      <c r="C7">
        <f t="shared" si="0"/>
        <v>16</v>
      </c>
      <c r="D7">
        <v>8</v>
      </c>
    </row>
    <row r="8" spans="1:4" x14ac:dyDescent="0.2">
      <c r="A8">
        <v>5</v>
      </c>
      <c r="B8">
        <v>0</v>
      </c>
      <c r="C8">
        <f t="shared" si="0"/>
        <v>0</v>
      </c>
      <c r="D8">
        <v>6</v>
      </c>
    </row>
    <row r="9" spans="1:4" x14ac:dyDescent="0.2">
      <c r="A9">
        <v>6</v>
      </c>
      <c r="B9">
        <v>5</v>
      </c>
      <c r="C9">
        <f t="shared" si="0"/>
        <v>30</v>
      </c>
      <c r="D9">
        <v>11</v>
      </c>
    </row>
    <row r="10" spans="1:4" x14ac:dyDescent="0.2">
      <c r="A10">
        <v>7</v>
      </c>
      <c r="B10">
        <v>2</v>
      </c>
      <c r="C10">
        <f t="shared" si="0"/>
        <v>14</v>
      </c>
      <c r="D10">
        <v>5</v>
      </c>
    </row>
    <row r="11" spans="1:4" x14ac:dyDescent="0.2">
      <c r="A11">
        <v>8</v>
      </c>
      <c r="B11">
        <v>1</v>
      </c>
      <c r="C11">
        <f t="shared" si="0"/>
        <v>8</v>
      </c>
      <c r="D11">
        <v>12</v>
      </c>
    </row>
    <row r="12" spans="1:4" x14ac:dyDescent="0.2">
      <c r="A12">
        <v>9</v>
      </c>
      <c r="B12">
        <v>6</v>
      </c>
      <c r="C12">
        <f t="shared" si="0"/>
        <v>54</v>
      </c>
      <c r="D12">
        <v>26</v>
      </c>
    </row>
    <row r="13" spans="1:4" x14ac:dyDescent="0.2">
      <c r="A13">
        <v>10</v>
      </c>
      <c r="B13">
        <v>19</v>
      </c>
      <c r="C13">
        <f t="shared" si="0"/>
        <v>190</v>
      </c>
      <c r="D13">
        <v>50</v>
      </c>
    </row>
    <row r="14" spans="1:4" x14ac:dyDescent="0.2">
      <c r="A14">
        <v>11</v>
      </c>
      <c r="B14">
        <v>15</v>
      </c>
      <c r="C14">
        <f t="shared" si="0"/>
        <v>165</v>
      </c>
      <c r="D14">
        <v>43</v>
      </c>
    </row>
    <row r="15" spans="1:4" x14ac:dyDescent="0.2">
      <c r="A15">
        <v>12</v>
      </c>
      <c r="B15">
        <v>92</v>
      </c>
      <c r="C15">
        <f t="shared" si="0"/>
        <v>1104</v>
      </c>
      <c r="D15">
        <v>56</v>
      </c>
    </row>
    <row r="16" spans="1:4" x14ac:dyDescent="0.2">
      <c r="A16">
        <v>13</v>
      </c>
      <c r="B16">
        <v>105</v>
      </c>
      <c r="C16">
        <f t="shared" si="0"/>
        <v>1365</v>
      </c>
      <c r="D16">
        <v>35</v>
      </c>
    </row>
    <row r="17" spans="1:5" x14ac:dyDescent="0.2">
      <c r="A17">
        <v>14</v>
      </c>
      <c r="B17">
        <v>31</v>
      </c>
      <c r="C17">
        <f t="shared" si="0"/>
        <v>434</v>
      </c>
      <c r="D17">
        <v>6</v>
      </c>
    </row>
    <row r="18" spans="1:5" x14ac:dyDescent="0.2">
      <c r="A18">
        <v>15</v>
      </c>
      <c r="B18">
        <v>18</v>
      </c>
      <c r="C18">
        <f t="shared" si="0"/>
        <v>270</v>
      </c>
      <c r="D18">
        <v>6</v>
      </c>
    </row>
    <row r="19" spans="1:5" x14ac:dyDescent="0.2">
      <c r="A19">
        <v>16</v>
      </c>
      <c r="B19">
        <v>8</v>
      </c>
      <c r="C19">
        <f t="shared" si="0"/>
        <v>128</v>
      </c>
      <c r="D19">
        <v>5</v>
      </c>
    </row>
    <row r="20" spans="1:5" x14ac:dyDescent="0.2">
      <c r="A20">
        <v>17</v>
      </c>
      <c r="B20">
        <v>6</v>
      </c>
      <c r="C20">
        <f t="shared" si="0"/>
        <v>102</v>
      </c>
      <c r="D20">
        <v>1</v>
      </c>
    </row>
    <row r="21" spans="1:5" x14ac:dyDescent="0.2">
      <c r="A21">
        <v>18</v>
      </c>
      <c r="B21">
        <v>2</v>
      </c>
      <c r="C21">
        <f t="shared" si="0"/>
        <v>36</v>
      </c>
      <c r="D21">
        <v>1</v>
      </c>
    </row>
    <row r="22" spans="1:5" x14ac:dyDescent="0.2">
      <c r="A22">
        <v>19</v>
      </c>
      <c r="B22">
        <v>1</v>
      </c>
      <c r="C22">
        <f t="shared" si="0"/>
        <v>19</v>
      </c>
      <c r="D22">
        <v>1</v>
      </c>
    </row>
    <row r="23" spans="1:5" x14ac:dyDescent="0.2">
      <c r="B23">
        <f>SUM(B4:B22)</f>
        <v>322</v>
      </c>
      <c r="C23">
        <f>SUM(C4:C22)</f>
        <v>3951</v>
      </c>
      <c r="D23">
        <f>SUM(D4:D22)</f>
        <v>279</v>
      </c>
    </row>
    <row r="25" spans="1:5" x14ac:dyDescent="0.2">
      <c r="A25" s="1" t="s">
        <v>4</v>
      </c>
      <c r="B25" s="1" t="s">
        <v>6</v>
      </c>
      <c r="C25" s="1" t="s">
        <v>7</v>
      </c>
      <c r="D25" s="1" t="s">
        <v>6</v>
      </c>
      <c r="E25" s="1" t="s">
        <v>7</v>
      </c>
    </row>
    <row r="26" spans="1:5" x14ac:dyDescent="0.2">
      <c r="A26" s="2" t="s">
        <v>8</v>
      </c>
      <c r="B26" s="3">
        <f>SUM(B4:B10)</f>
        <v>18</v>
      </c>
      <c r="C26" s="4">
        <f t="shared" ref="C26:C31" si="1">ROUND(100/B$31*B26,1)</f>
        <v>5.6</v>
      </c>
      <c r="D26" s="3">
        <f>SUM(D4:D10)</f>
        <v>37</v>
      </c>
      <c r="E26" s="4">
        <f t="shared" ref="E26:E31" si="2">ROUND(100/D$31*D26,1)</f>
        <v>13.3</v>
      </c>
    </row>
    <row r="27" spans="1:5" x14ac:dyDescent="0.2">
      <c r="A27" s="5" t="s">
        <v>9</v>
      </c>
      <c r="B27" s="4">
        <f>SUM(B11:B15)</f>
        <v>133</v>
      </c>
      <c r="C27" s="4">
        <f t="shared" si="1"/>
        <v>41.3</v>
      </c>
      <c r="D27" s="3">
        <f>SUM(D11:D15)</f>
        <v>187</v>
      </c>
      <c r="E27" s="4">
        <f t="shared" si="2"/>
        <v>67</v>
      </c>
    </row>
    <row r="28" spans="1:5" x14ac:dyDescent="0.2">
      <c r="A28" s="2" t="s">
        <v>10</v>
      </c>
      <c r="B28" s="4">
        <f>B16+B17</f>
        <v>136</v>
      </c>
      <c r="C28" s="4">
        <f t="shared" si="1"/>
        <v>42.2</v>
      </c>
      <c r="D28" s="3">
        <f>D16+D17</f>
        <v>41</v>
      </c>
      <c r="E28" s="6">
        <f t="shared" si="2"/>
        <v>14.7</v>
      </c>
    </row>
    <row r="29" spans="1:5" x14ac:dyDescent="0.2">
      <c r="A29" s="2" t="s">
        <v>11</v>
      </c>
      <c r="B29" s="4">
        <f>B18+B19</f>
        <v>26</v>
      </c>
      <c r="C29" s="4">
        <f t="shared" si="1"/>
        <v>8.1</v>
      </c>
      <c r="D29" s="7">
        <f>D18+D19</f>
        <v>11</v>
      </c>
      <c r="E29" s="4">
        <f t="shared" si="2"/>
        <v>3.9</v>
      </c>
    </row>
    <row r="30" spans="1:5" x14ac:dyDescent="0.2">
      <c r="A30" s="8" t="s">
        <v>12</v>
      </c>
      <c r="B30" s="6">
        <f>B20+B21+B22</f>
        <v>9</v>
      </c>
      <c r="C30" s="6">
        <f t="shared" si="1"/>
        <v>2.8</v>
      </c>
      <c r="D30" s="3">
        <f>D20+D21+D22</f>
        <v>3</v>
      </c>
      <c r="E30" s="7">
        <f t="shared" si="2"/>
        <v>1.1000000000000001</v>
      </c>
    </row>
    <row r="31" spans="1:5" x14ac:dyDescent="0.2">
      <c r="B31" s="9">
        <f>SUM(B26:B30)</f>
        <v>322</v>
      </c>
      <c r="C31" s="9">
        <f t="shared" si="1"/>
        <v>100</v>
      </c>
      <c r="D31" s="9">
        <f>SUM(D26:D30)</f>
        <v>279</v>
      </c>
      <c r="E31" s="9">
        <f t="shared" si="2"/>
        <v>100</v>
      </c>
    </row>
    <row r="33" spans="3:3" x14ac:dyDescent="0.2">
      <c r="C33" s="9">
        <f>C28+C29+C30</f>
        <v>53.1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7CF5-FF10-5E43-A381-DA9B1D0127B4}">
  <dimension ref="A1:F26"/>
  <sheetViews>
    <sheetView tabSelected="1" zoomScale="213" zoomScaleNormal="213" workbookViewId="0">
      <selection activeCell="A26" sqref="A26"/>
    </sheetView>
  </sheetViews>
  <sheetFormatPr baseColWidth="10" defaultRowHeight="16" x14ac:dyDescent="0.2"/>
  <cols>
    <col min="1" max="1" width="32" customWidth="1"/>
    <col min="2" max="2" width="11.1640625" bestFit="1" customWidth="1"/>
    <col min="3" max="4" width="12.83203125" bestFit="1" customWidth="1"/>
    <col min="5" max="6" width="11.1640625" bestFit="1" customWidth="1"/>
  </cols>
  <sheetData>
    <row r="1" spans="1:6" x14ac:dyDescent="0.2">
      <c r="B1" s="10"/>
      <c r="C1" s="10"/>
      <c r="D1" s="10"/>
    </row>
    <row r="2" spans="1:6" x14ac:dyDescent="0.2">
      <c r="A2" s="14"/>
      <c r="B2" s="14" t="s">
        <v>27</v>
      </c>
    </row>
    <row r="3" spans="1:6" x14ac:dyDescent="0.2">
      <c r="B3" t="s">
        <v>28</v>
      </c>
      <c r="C3" t="s">
        <v>29</v>
      </c>
    </row>
    <row r="4" spans="1:6" x14ac:dyDescent="0.2">
      <c r="A4">
        <v>1880</v>
      </c>
      <c r="B4" s="10">
        <v>41109000</v>
      </c>
      <c r="C4" s="10"/>
      <c r="D4" s="10"/>
      <c r="E4" s="10"/>
    </row>
    <row r="5" spans="1:6" x14ac:dyDescent="0.2">
      <c r="A5">
        <v>1910</v>
      </c>
      <c r="B5" s="10">
        <v>580405000</v>
      </c>
      <c r="C5" s="10">
        <v>538786000</v>
      </c>
      <c r="D5" s="10"/>
      <c r="E5" s="10"/>
      <c r="F5" s="10"/>
    </row>
    <row r="6" spans="1:6" x14ac:dyDescent="0.2">
      <c r="B6" t="s">
        <v>43</v>
      </c>
      <c r="C6" s="10"/>
      <c r="D6" s="10"/>
      <c r="E6" s="10"/>
    </row>
    <row r="8" spans="1:6" x14ac:dyDescent="0.2">
      <c r="B8" s="14" t="s">
        <v>44</v>
      </c>
      <c r="D8" s="9" t="s">
        <v>31</v>
      </c>
    </row>
    <row r="9" spans="1:6" x14ac:dyDescent="0.2">
      <c r="B9" s="15" t="s">
        <v>30</v>
      </c>
      <c r="C9" s="9">
        <v>25.245000000000001</v>
      </c>
      <c r="D9" s="9">
        <v>1</v>
      </c>
    </row>
    <row r="10" spans="1:6" x14ac:dyDescent="0.2">
      <c r="B10" t="s">
        <v>32</v>
      </c>
    </row>
    <row r="12" spans="1:6" x14ac:dyDescent="0.2">
      <c r="A12" s="14" t="s">
        <v>33</v>
      </c>
    </row>
    <row r="13" spans="1:6" x14ac:dyDescent="0.2">
      <c r="A13" t="s">
        <v>34</v>
      </c>
      <c r="B13" s="15" t="s">
        <v>31</v>
      </c>
      <c r="C13" s="10">
        <f>ROUND(B5/C9,2)</f>
        <v>22990889.289999999</v>
      </c>
    </row>
    <row r="14" spans="1:6" x14ac:dyDescent="0.2">
      <c r="A14" t="s">
        <v>35</v>
      </c>
      <c r="B14" s="15" t="s">
        <v>31</v>
      </c>
      <c r="C14" s="10">
        <f>C5/C9</f>
        <v>21342285.601109128</v>
      </c>
    </row>
    <row r="17" spans="1:2" x14ac:dyDescent="0.2">
      <c r="A17" t="s">
        <v>35</v>
      </c>
      <c r="B17">
        <v>21</v>
      </c>
    </row>
    <row r="18" spans="1:2" x14ac:dyDescent="0.2">
      <c r="A18" t="s">
        <v>34</v>
      </c>
      <c r="B18">
        <v>23</v>
      </c>
    </row>
    <row r="19" spans="1:2" x14ac:dyDescent="0.2">
      <c r="A19" t="s">
        <v>36</v>
      </c>
      <c r="B19">
        <v>50</v>
      </c>
    </row>
    <row r="20" spans="1:2" x14ac:dyDescent="0.2">
      <c r="A20" t="s">
        <v>37</v>
      </c>
      <c r="B20">
        <v>72</v>
      </c>
    </row>
    <row r="21" spans="1:2" x14ac:dyDescent="0.2">
      <c r="A21" t="s">
        <v>38</v>
      </c>
      <c r="B21">
        <v>104</v>
      </c>
    </row>
    <row r="22" spans="1:2" x14ac:dyDescent="0.2">
      <c r="A22" t="s">
        <v>39</v>
      </c>
      <c r="B22">
        <v>107</v>
      </c>
    </row>
    <row r="23" spans="1:2" x14ac:dyDescent="0.2">
      <c r="A23" t="s">
        <v>40</v>
      </c>
      <c r="B23">
        <v>109</v>
      </c>
    </row>
    <row r="24" spans="1:2" x14ac:dyDescent="0.2">
      <c r="A24" t="s">
        <v>41</v>
      </c>
      <c r="B24">
        <v>112</v>
      </c>
    </row>
    <row r="25" spans="1:2" x14ac:dyDescent="0.2">
      <c r="A25" t="s">
        <v>42</v>
      </c>
      <c r="B25">
        <v>113</v>
      </c>
    </row>
    <row r="26" spans="1:2" x14ac:dyDescent="0.2">
      <c r="A26" t="s">
        <v>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ABB90886 Erwerbstätige Branchen</vt:lpstr>
      <vt:lpstr>ABB90893  Exportwerte</vt:lpstr>
      <vt:lpstr>ABB90894 Exporte Zielländer</vt:lpstr>
      <vt:lpstr>ABB90940 Gemeindesteuer</vt:lpstr>
      <vt:lpstr>ABB90945 Arbeitsstunden R</vt:lpstr>
      <vt:lpstr>ABB90946 Grösste Banken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2024-02-06T17:51:57Z</dcterms:created>
  <dcterms:modified xsi:type="dcterms:W3CDTF">2024-04-05T10:38:51Z</dcterms:modified>
</cp:coreProperties>
</file>