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510"/>
  <workbookPr hidePivotFieldList="1"/>
  <mc:AlternateContent xmlns:mc="http://schemas.openxmlformats.org/markup-compatibility/2006">
    <mc:Choice Requires="x15">
      <x15ac:absPath xmlns:x15ac="http://schemas.microsoft.com/office/spreadsheetml/2010/11/ac" url="/Users/mauriciog/Documents/Pokemon Daily/"/>
    </mc:Choice>
  </mc:AlternateContent>
  <bookViews>
    <workbookView xWindow="0" yWindow="460" windowWidth="28800" windowHeight="17460" tabRatio="500"/>
  </bookViews>
  <sheets>
    <sheet name="Pokemon" sheetId="1" r:id="rId1"/>
    <sheet name="Tipos" sheetId="2" r:id="rId2"/>
    <sheet name="JSON" sheetId="7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6" i="2" l="1"/>
  <c r="S1" i="2"/>
  <c r="A19" i="2"/>
  <c r="P19" i="2"/>
  <c r="O19" i="2"/>
  <c r="N19" i="2"/>
  <c r="M19" i="2"/>
  <c r="L19" i="2"/>
  <c r="K19" i="2"/>
  <c r="J19" i="2"/>
  <c r="I19" i="2"/>
  <c r="H19" i="2"/>
  <c r="G19" i="2"/>
  <c r="F19" i="2"/>
  <c r="E19" i="2"/>
  <c r="D19" i="2"/>
  <c r="C19" i="2"/>
  <c r="B19" i="2"/>
  <c r="H1" i="1"/>
  <c r="A5" i="7"/>
  <c r="H2" i="1"/>
  <c r="I153" i="1"/>
  <c r="I1" i="1"/>
  <c r="I2" i="1"/>
  <c r="K153" i="1"/>
  <c r="K1" i="1"/>
  <c r="K2" i="1"/>
  <c r="J1" i="1"/>
  <c r="J153" i="1"/>
  <c r="J2" i="1"/>
  <c r="L1" i="1"/>
  <c r="L153" i="1"/>
  <c r="L2" i="1"/>
  <c r="M1" i="1"/>
  <c r="M153" i="1"/>
  <c r="M2" i="1"/>
  <c r="N2" i="1"/>
  <c r="H3" i="1"/>
  <c r="I3" i="1"/>
  <c r="K3" i="1"/>
  <c r="J3" i="1"/>
  <c r="L3" i="1"/>
  <c r="M3" i="1"/>
  <c r="N3" i="1"/>
  <c r="H4" i="1"/>
  <c r="I4" i="1"/>
  <c r="K154" i="1"/>
  <c r="K4" i="1"/>
  <c r="J4" i="1"/>
  <c r="L4" i="1"/>
  <c r="M4" i="1"/>
  <c r="N4" i="1"/>
  <c r="H5" i="1"/>
  <c r="I5" i="1"/>
  <c r="K5" i="1"/>
  <c r="J5" i="1"/>
  <c r="L5" i="1"/>
  <c r="M5" i="1"/>
  <c r="N5" i="1"/>
  <c r="H6" i="1"/>
  <c r="I6" i="1"/>
  <c r="K6" i="1"/>
  <c r="J6" i="1"/>
  <c r="L6" i="1"/>
  <c r="M6" i="1"/>
  <c r="N6" i="1"/>
  <c r="H7" i="1"/>
  <c r="I7" i="1"/>
  <c r="K7" i="1"/>
  <c r="J7" i="1"/>
  <c r="L7" i="1"/>
  <c r="M7" i="1"/>
  <c r="N7" i="1"/>
  <c r="H8" i="1"/>
  <c r="I8" i="1"/>
  <c r="K8" i="1"/>
  <c r="J8" i="1"/>
  <c r="L8" i="1"/>
  <c r="M8" i="1"/>
  <c r="N8" i="1"/>
  <c r="H9" i="1"/>
  <c r="I9" i="1"/>
  <c r="K9" i="1"/>
  <c r="J9" i="1"/>
  <c r="L9" i="1"/>
  <c r="M9" i="1"/>
  <c r="N9" i="1"/>
  <c r="H10" i="1"/>
  <c r="I10" i="1"/>
  <c r="K10" i="1"/>
  <c r="J154" i="1"/>
  <c r="J10" i="1"/>
  <c r="L10" i="1"/>
  <c r="M10" i="1"/>
  <c r="N10" i="1"/>
  <c r="H11" i="1"/>
  <c r="I11" i="1"/>
  <c r="K11" i="1"/>
  <c r="J11" i="1"/>
  <c r="L11" i="1"/>
  <c r="M11" i="1"/>
  <c r="N11" i="1"/>
  <c r="H12" i="1"/>
  <c r="I12" i="1"/>
  <c r="K12" i="1"/>
  <c r="J12" i="1"/>
  <c r="L12" i="1"/>
  <c r="M12" i="1"/>
  <c r="N12" i="1"/>
  <c r="H13" i="1"/>
  <c r="I13" i="1"/>
  <c r="K13" i="1"/>
  <c r="J13" i="1"/>
  <c r="L13" i="1"/>
  <c r="M13" i="1"/>
  <c r="N13" i="1"/>
  <c r="H14" i="1"/>
  <c r="I14" i="1"/>
  <c r="K14" i="1"/>
  <c r="J14" i="1"/>
  <c r="L14" i="1"/>
  <c r="M14" i="1"/>
  <c r="N14" i="1"/>
  <c r="H15" i="1"/>
  <c r="I15" i="1"/>
  <c r="K15" i="1"/>
  <c r="J15" i="1"/>
  <c r="L15" i="1"/>
  <c r="M15" i="1"/>
  <c r="N15" i="1"/>
  <c r="H16" i="1"/>
  <c r="I16" i="1"/>
  <c r="K16" i="1"/>
  <c r="J16" i="1"/>
  <c r="L16" i="1"/>
  <c r="M16" i="1"/>
  <c r="N16" i="1"/>
  <c r="H17" i="1"/>
  <c r="I17" i="1"/>
  <c r="K17" i="1"/>
  <c r="J17" i="1"/>
  <c r="L17" i="1"/>
  <c r="M17" i="1"/>
  <c r="N17" i="1"/>
  <c r="H18" i="1"/>
  <c r="I18" i="1"/>
  <c r="K18" i="1"/>
  <c r="J18" i="1"/>
  <c r="L18" i="1"/>
  <c r="M18" i="1"/>
  <c r="N18" i="1"/>
  <c r="H19" i="1"/>
  <c r="I19" i="1"/>
  <c r="K19" i="1"/>
  <c r="J19" i="1"/>
  <c r="L19" i="1"/>
  <c r="M19" i="1"/>
  <c r="N19" i="1"/>
  <c r="H20" i="1"/>
  <c r="I20" i="1"/>
  <c r="K20" i="1"/>
  <c r="J20" i="1"/>
  <c r="L20" i="1"/>
  <c r="M20" i="1"/>
  <c r="N20" i="1"/>
  <c r="H21" i="1"/>
  <c r="I21" i="1"/>
  <c r="K21" i="1"/>
  <c r="J21" i="1"/>
  <c r="L21" i="1"/>
  <c r="M21" i="1"/>
  <c r="N21" i="1"/>
  <c r="H22" i="1"/>
  <c r="I22" i="1"/>
  <c r="K22" i="1"/>
  <c r="J22" i="1"/>
  <c r="L22" i="1"/>
  <c r="M22" i="1"/>
  <c r="N22" i="1"/>
  <c r="H23" i="1"/>
  <c r="I23" i="1"/>
  <c r="K23" i="1"/>
  <c r="J23" i="1"/>
  <c r="L23" i="1"/>
  <c r="M23" i="1"/>
  <c r="N23" i="1"/>
  <c r="H24" i="1"/>
  <c r="I24" i="1"/>
  <c r="K24" i="1"/>
  <c r="J24" i="1"/>
  <c r="L24" i="1"/>
  <c r="M24" i="1"/>
  <c r="N24" i="1"/>
  <c r="H25" i="1"/>
  <c r="I25" i="1"/>
  <c r="K25" i="1"/>
  <c r="J25" i="1"/>
  <c r="L25" i="1"/>
  <c r="M25" i="1"/>
  <c r="N25" i="1"/>
  <c r="H26" i="1"/>
  <c r="I26" i="1"/>
  <c r="K26" i="1"/>
  <c r="J26" i="1"/>
  <c r="L26" i="1"/>
  <c r="M26" i="1"/>
  <c r="N26" i="1"/>
  <c r="H27" i="1"/>
  <c r="I27" i="1"/>
  <c r="K27" i="1"/>
  <c r="J27" i="1"/>
  <c r="L27" i="1"/>
  <c r="M27" i="1"/>
  <c r="N27" i="1"/>
  <c r="H28" i="1"/>
  <c r="I28" i="1"/>
  <c r="K28" i="1"/>
  <c r="J28" i="1"/>
  <c r="L28" i="1"/>
  <c r="M28" i="1"/>
  <c r="N28" i="1"/>
  <c r="H29" i="1"/>
  <c r="I29" i="1"/>
  <c r="K29" i="1"/>
  <c r="J29" i="1"/>
  <c r="L29" i="1"/>
  <c r="M29" i="1"/>
  <c r="N29" i="1"/>
  <c r="H30" i="1"/>
  <c r="I30" i="1"/>
  <c r="K30" i="1"/>
  <c r="J30" i="1"/>
  <c r="L30" i="1"/>
  <c r="M30" i="1"/>
  <c r="N30" i="1"/>
  <c r="H31" i="1"/>
  <c r="I31" i="1"/>
  <c r="K31" i="1"/>
  <c r="J31" i="1"/>
  <c r="L31" i="1"/>
  <c r="M31" i="1"/>
  <c r="N31" i="1"/>
  <c r="H32" i="1"/>
  <c r="I32" i="1"/>
  <c r="K32" i="1"/>
  <c r="J32" i="1"/>
  <c r="L32" i="1"/>
  <c r="M32" i="1"/>
  <c r="N32" i="1"/>
  <c r="H33" i="1"/>
  <c r="I33" i="1"/>
  <c r="K33" i="1"/>
  <c r="J33" i="1"/>
  <c r="L33" i="1"/>
  <c r="M33" i="1"/>
  <c r="N33" i="1"/>
  <c r="H34" i="1"/>
  <c r="I34" i="1"/>
  <c r="K34" i="1"/>
  <c r="J34" i="1"/>
  <c r="L34" i="1"/>
  <c r="M34" i="1"/>
  <c r="N34" i="1"/>
  <c r="H35" i="1"/>
  <c r="I35" i="1"/>
  <c r="K35" i="1"/>
  <c r="J35" i="1"/>
  <c r="L35" i="1"/>
  <c r="M35" i="1"/>
  <c r="N35" i="1"/>
  <c r="H36" i="1"/>
  <c r="I36" i="1"/>
  <c r="K36" i="1"/>
  <c r="J36" i="1"/>
  <c r="L36" i="1"/>
  <c r="M36" i="1"/>
  <c r="N36" i="1"/>
  <c r="H37" i="1"/>
  <c r="I37" i="1"/>
  <c r="K37" i="1"/>
  <c r="J37" i="1"/>
  <c r="L37" i="1"/>
  <c r="M37" i="1"/>
  <c r="N37" i="1"/>
  <c r="H38" i="1"/>
  <c r="I38" i="1"/>
  <c r="K38" i="1"/>
  <c r="J38" i="1"/>
  <c r="L38" i="1"/>
  <c r="M38" i="1"/>
  <c r="N38" i="1"/>
  <c r="H39" i="1"/>
  <c r="I39" i="1"/>
  <c r="K39" i="1"/>
  <c r="J39" i="1"/>
  <c r="L39" i="1"/>
  <c r="M39" i="1"/>
  <c r="N39" i="1"/>
  <c r="H40" i="1"/>
  <c r="I40" i="1"/>
  <c r="K40" i="1"/>
  <c r="J40" i="1"/>
  <c r="L40" i="1"/>
  <c r="M40" i="1"/>
  <c r="N40" i="1"/>
  <c r="H41" i="1"/>
  <c r="I41" i="1"/>
  <c r="K41" i="1"/>
  <c r="J41" i="1"/>
  <c r="L41" i="1"/>
  <c r="M41" i="1"/>
  <c r="N41" i="1"/>
  <c r="H42" i="1"/>
  <c r="I42" i="1"/>
  <c r="K42" i="1"/>
  <c r="J42" i="1"/>
  <c r="L42" i="1"/>
  <c r="M42" i="1"/>
  <c r="N42" i="1"/>
  <c r="H43" i="1"/>
  <c r="I43" i="1"/>
  <c r="K43" i="1"/>
  <c r="J43" i="1"/>
  <c r="L43" i="1"/>
  <c r="M43" i="1"/>
  <c r="N43" i="1"/>
  <c r="H44" i="1"/>
  <c r="I44" i="1"/>
  <c r="K44" i="1"/>
  <c r="J44" i="1"/>
  <c r="L44" i="1"/>
  <c r="M44" i="1"/>
  <c r="N44" i="1"/>
  <c r="H45" i="1"/>
  <c r="I45" i="1"/>
  <c r="K45" i="1"/>
  <c r="J45" i="1"/>
  <c r="L45" i="1"/>
  <c r="M45" i="1"/>
  <c r="N45" i="1"/>
  <c r="H46" i="1"/>
  <c r="I46" i="1"/>
  <c r="K46" i="1"/>
  <c r="J46" i="1"/>
  <c r="L46" i="1"/>
  <c r="M46" i="1"/>
  <c r="N46" i="1"/>
  <c r="H47" i="1"/>
  <c r="I47" i="1"/>
  <c r="K47" i="1"/>
  <c r="J47" i="1"/>
  <c r="L47" i="1"/>
  <c r="M47" i="1"/>
  <c r="N47" i="1"/>
  <c r="H48" i="1"/>
  <c r="I48" i="1"/>
  <c r="K48" i="1"/>
  <c r="J48" i="1"/>
  <c r="L48" i="1"/>
  <c r="M48" i="1"/>
  <c r="N48" i="1"/>
  <c r="H49" i="1"/>
  <c r="I49" i="1"/>
  <c r="K49" i="1"/>
  <c r="J49" i="1"/>
  <c r="L49" i="1"/>
  <c r="M49" i="1"/>
  <c r="N49" i="1"/>
  <c r="H50" i="1"/>
  <c r="I50" i="1"/>
  <c r="K50" i="1"/>
  <c r="J50" i="1"/>
  <c r="L50" i="1"/>
  <c r="M50" i="1"/>
  <c r="N50" i="1"/>
  <c r="H51" i="1"/>
  <c r="I51" i="1"/>
  <c r="K51" i="1"/>
  <c r="J51" i="1"/>
  <c r="L51" i="1"/>
  <c r="M51" i="1"/>
  <c r="N51" i="1"/>
  <c r="H52" i="1"/>
  <c r="I52" i="1"/>
  <c r="K52" i="1"/>
  <c r="J52" i="1"/>
  <c r="L52" i="1"/>
  <c r="M52" i="1"/>
  <c r="N52" i="1"/>
  <c r="H53" i="1"/>
  <c r="I53" i="1"/>
  <c r="K53" i="1"/>
  <c r="J53" i="1"/>
  <c r="L53" i="1"/>
  <c r="M53" i="1"/>
  <c r="N53" i="1"/>
  <c r="H54" i="1"/>
  <c r="I54" i="1"/>
  <c r="K54" i="1"/>
  <c r="J54" i="1"/>
  <c r="L54" i="1"/>
  <c r="M54" i="1"/>
  <c r="N54" i="1"/>
  <c r="H55" i="1"/>
  <c r="I55" i="1"/>
  <c r="K55" i="1"/>
  <c r="J55" i="1"/>
  <c r="L55" i="1"/>
  <c r="M55" i="1"/>
  <c r="N55" i="1"/>
  <c r="H56" i="1"/>
  <c r="I56" i="1"/>
  <c r="K56" i="1"/>
  <c r="J56" i="1"/>
  <c r="L56" i="1"/>
  <c r="M56" i="1"/>
  <c r="N56" i="1"/>
  <c r="H57" i="1"/>
  <c r="I57" i="1"/>
  <c r="K57" i="1"/>
  <c r="J57" i="1"/>
  <c r="L57" i="1"/>
  <c r="M57" i="1"/>
  <c r="N57" i="1"/>
  <c r="H58" i="1"/>
  <c r="I58" i="1"/>
  <c r="K58" i="1"/>
  <c r="J58" i="1"/>
  <c r="L58" i="1"/>
  <c r="M58" i="1"/>
  <c r="N58" i="1"/>
  <c r="H59" i="1"/>
  <c r="I59" i="1"/>
  <c r="K59" i="1"/>
  <c r="J59" i="1"/>
  <c r="L59" i="1"/>
  <c r="M59" i="1"/>
  <c r="N59" i="1"/>
  <c r="H60" i="1"/>
  <c r="I60" i="1"/>
  <c r="K60" i="1"/>
  <c r="J60" i="1"/>
  <c r="L60" i="1"/>
  <c r="M60" i="1"/>
  <c r="N60" i="1"/>
  <c r="H61" i="1"/>
  <c r="I61" i="1"/>
  <c r="K61" i="1"/>
  <c r="J61" i="1"/>
  <c r="L61" i="1"/>
  <c r="M61" i="1"/>
  <c r="N61" i="1"/>
  <c r="H62" i="1"/>
  <c r="I62" i="1"/>
  <c r="K62" i="1"/>
  <c r="J62" i="1"/>
  <c r="L62" i="1"/>
  <c r="M62" i="1"/>
  <c r="N62" i="1"/>
  <c r="H63" i="1"/>
  <c r="I63" i="1"/>
  <c r="K63" i="1"/>
  <c r="J63" i="1"/>
  <c r="L63" i="1"/>
  <c r="M63" i="1"/>
  <c r="N63" i="1"/>
  <c r="H64" i="1"/>
  <c r="I64" i="1"/>
  <c r="K64" i="1"/>
  <c r="J64" i="1"/>
  <c r="L64" i="1"/>
  <c r="M64" i="1"/>
  <c r="N64" i="1"/>
  <c r="H65" i="1"/>
  <c r="I65" i="1"/>
  <c r="K65" i="1"/>
  <c r="J65" i="1"/>
  <c r="L65" i="1"/>
  <c r="M65" i="1"/>
  <c r="N65" i="1"/>
  <c r="H66" i="1"/>
  <c r="I66" i="1"/>
  <c r="K66" i="1"/>
  <c r="J66" i="1"/>
  <c r="L66" i="1"/>
  <c r="M66" i="1"/>
  <c r="N66" i="1"/>
  <c r="H67" i="1"/>
  <c r="I67" i="1"/>
  <c r="K67" i="1"/>
  <c r="J67" i="1"/>
  <c r="L67" i="1"/>
  <c r="M67" i="1"/>
  <c r="N67" i="1"/>
  <c r="H68" i="1"/>
  <c r="I68" i="1"/>
  <c r="K68" i="1"/>
  <c r="J68" i="1"/>
  <c r="L68" i="1"/>
  <c r="M68" i="1"/>
  <c r="N68" i="1"/>
  <c r="H69" i="1"/>
  <c r="I69" i="1"/>
  <c r="K69" i="1"/>
  <c r="J69" i="1"/>
  <c r="L69" i="1"/>
  <c r="M69" i="1"/>
  <c r="N69" i="1"/>
  <c r="H70" i="1"/>
  <c r="I70" i="1"/>
  <c r="K70" i="1"/>
  <c r="J70" i="1"/>
  <c r="L70" i="1"/>
  <c r="M70" i="1"/>
  <c r="N70" i="1"/>
  <c r="H71" i="1"/>
  <c r="I71" i="1"/>
  <c r="K71" i="1"/>
  <c r="J71" i="1"/>
  <c r="L71" i="1"/>
  <c r="M71" i="1"/>
  <c r="N71" i="1"/>
  <c r="H72" i="1"/>
  <c r="I72" i="1"/>
  <c r="K72" i="1"/>
  <c r="J72" i="1"/>
  <c r="L72" i="1"/>
  <c r="M72" i="1"/>
  <c r="N72" i="1"/>
  <c r="H73" i="1"/>
  <c r="I73" i="1"/>
  <c r="K73" i="1"/>
  <c r="J73" i="1"/>
  <c r="L73" i="1"/>
  <c r="M73" i="1"/>
  <c r="N73" i="1"/>
  <c r="H74" i="1"/>
  <c r="I74" i="1"/>
  <c r="K74" i="1"/>
  <c r="J74" i="1"/>
  <c r="L74" i="1"/>
  <c r="M74" i="1"/>
  <c r="N74" i="1"/>
  <c r="H75" i="1"/>
  <c r="I75" i="1"/>
  <c r="K75" i="1"/>
  <c r="J75" i="1"/>
  <c r="L75" i="1"/>
  <c r="M75" i="1"/>
  <c r="N75" i="1"/>
  <c r="H76" i="1"/>
  <c r="I76" i="1"/>
  <c r="K76" i="1"/>
  <c r="J76" i="1"/>
  <c r="L76" i="1"/>
  <c r="M76" i="1"/>
  <c r="N76" i="1"/>
  <c r="H77" i="1"/>
  <c r="I77" i="1"/>
  <c r="K77" i="1"/>
  <c r="J77" i="1"/>
  <c r="L77" i="1"/>
  <c r="M77" i="1"/>
  <c r="N77" i="1"/>
  <c r="H78" i="1"/>
  <c r="I78" i="1"/>
  <c r="K78" i="1"/>
  <c r="J78" i="1"/>
  <c r="L78" i="1"/>
  <c r="M78" i="1"/>
  <c r="N78" i="1"/>
  <c r="H79" i="1"/>
  <c r="I79" i="1"/>
  <c r="K79" i="1"/>
  <c r="J79" i="1"/>
  <c r="L79" i="1"/>
  <c r="M79" i="1"/>
  <c r="N79" i="1"/>
  <c r="H80" i="1"/>
  <c r="I80" i="1"/>
  <c r="K80" i="1"/>
  <c r="J80" i="1"/>
  <c r="L80" i="1"/>
  <c r="M80" i="1"/>
  <c r="N80" i="1"/>
  <c r="H81" i="1"/>
  <c r="I81" i="1"/>
  <c r="K81" i="1"/>
  <c r="J81" i="1"/>
  <c r="L81" i="1"/>
  <c r="M81" i="1"/>
  <c r="N81" i="1"/>
  <c r="H82" i="1"/>
  <c r="I82" i="1"/>
  <c r="K82" i="1"/>
  <c r="J82" i="1"/>
  <c r="L82" i="1"/>
  <c r="M82" i="1"/>
  <c r="N82" i="1"/>
  <c r="H83" i="1"/>
  <c r="I83" i="1"/>
  <c r="K83" i="1"/>
  <c r="J83" i="1"/>
  <c r="L83" i="1"/>
  <c r="M83" i="1"/>
  <c r="N83" i="1"/>
  <c r="H84" i="1"/>
  <c r="I84" i="1"/>
  <c r="K84" i="1"/>
  <c r="J84" i="1"/>
  <c r="L84" i="1"/>
  <c r="M84" i="1"/>
  <c r="N84" i="1"/>
  <c r="H85" i="1"/>
  <c r="I85" i="1"/>
  <c r="K85" i="1"/>
  <c r="J85" i="1"/>
  <c r="L85" i="1"/>
  <c r="M85" i="1"/>
  <c r="N85" i="1"/>
  <c r="H86" i="1"/>
  <c r="I86" i="1"/>
  <c r="K86" i="1"/>
  <c r="J86" i="1"/>
  <c r="L86" i="1"/>
  <c r="M86" i="1"/>
  <c r="N86" i="1"/>
  <c r="H87" i="1"/>
  <c r="I87" i="1"/>
  <c r="K87" i="1"/>
  <c r="J87" i="1"/>
  <c r="L87" i="1"/>
  <c r="M87" i="1"/>
  <c r="N87" i="1"/>
  <c r="H88" i="1"/>
  <c r="I88" i="1"/>
  <c r="K88" i="1"/>
  <c r="J88" i="1"/>
  <c r="L88" i="1"/>
  <c r="M88" i="1"/>
  <c r="N88" i="1"/>
  <c r="H89" i="1"/>
  <c r="I89" i="1"/>
  <c r="K89" i="1"/>
  <c r="J89" i="1"/>
  <c r="L89" i="1"/>
  <c r="M89" i="1"/>
  <c r="N89" i="1"/>
  <c r="H90" i="1"/>
  <c r="I90" i="1"/>
  <c r="K90" i="1"/>
  <c r="J90" i="1"/>
  <c r="L90" i="1"/>
  <c r="M90" i="1"/>
  <c r="N90" i="1"/>
  <c r="H91" i="1"/>
  <c r="I91" i="1"/>
  <c r="K91" i="1"/>
  <c r="J91" i="1"/>
  <c r="L91" i="1"/>
  <c r="M91" i="1"/>
  <c r="N91" i="1"/>
  <c r="H92" i="1"/>
  <c r="I92" i="1"/>
  <c r="K92" i="1"/>
  <c r="J92" i="1"/>
  <c r="L92" i="1"/>
  <c r="M92" i="1"/>
  <c r="N92" i="1"/>
  <c r="H93" i="1"/>
  <c r="I93" i="1"/>
  <c r="K93" i="1"/>
  <c r="J93" i="1"/>
  <c r="L93" i="1"/>
  <c r="M93" i="1"/>
  <c r="N93" i="1"/>
  <c r="H94" i="1"/>
  <c r="I94" i="1"/>
  <c r="K94" i="1"/>
  <c r="J94" i="1"/>
  <c r="L94" i="1"/>
  <c r="M94" i="1"/>
  <c r="N94" i="1"/>
  <c r="H95" i="1"/>
  <c r="I95" i="1"/>
  <c r="K95" i="1"/>
  <c r="J95" i="1"/>
  <c r="L95" i="1"/>
  <c r="M95" i="1"/>
  <c r="N95" i="1"/>
  <c r="H96" i="1"/>
  <c r="I96" i="1"/>
  <c r="K96" i="1"/>
  <c r="J96" i="1"/>
  <c r="L96" i="1"/>
  <c r="M96" i="1"/>
  <c r="N96" i="1"/>
  <c r="H97" i="1"/>
  <c r="I97" i="1"/>
  <c r="K97" i="1"/>
  <c r="J97" i="1"/>
  <c r="L97" i="1"/>
  <c r="M97" i="1"/>
  <c r="N97" i="1"/>
  <c r="H98" i="1"/>
  <c r="I98" i="1"/>
  <c r="K98" i="1"/>
  <c r="J98" i="1"/>
  <c r="L98" i="1"/>
  <c r="M98" i="1"/>
  <c r="N98" i="1"/>
  <c r="H99" i="1"/>
  <c r="I99" i="1"/>
  <c r="K99" i="1"/>
  <c r="J99" i="1"/>
  <c r="L99" i="1"/>
  <c r="M99" i="1"/>
  <c r="N99" i="1"/>
  <c r="H100" i="1"/>
  <c r="I100" i="1"/>
  <c r="K100" i="1"/>
  <c r="J100" i="1"/>
  <c r="L100" i="1"/>
  <c r="M100" i="1"/>
  <c r="N100" i="1"/>
  <c r="H101" i="1"/>
  <c r="I101" i="1"/>
  <c r="K101" i="1"/>
  <c r="J101" i="1"/>
  <c r="L101" i="1"/>
  <c r="M101" i="1"/>
  <c r="N101" i="1"/>
  <c r="H102" i="1"/>
  <c r="I102" i="1"/>
  <c r="K102" i="1"/>
  <c r="J102" i="1"/>
  <c r="L102" i="1"/>
  <c r="M102" i="1"/>
  <c r="N102" i="1"/>
  <c r="H103" i="1"/>
  <c r="I103" i="1"/>
  <c r="K103" i="1"/>
  <c r="J103" i="1"/>
  <c r="L103" i="1"/>
  <c r="M103" i="1"/>
  <c r="N103" i="1"/>
  <c r="H104" i="1"/>
  <c r="I104" i="1"/>
  <c r="K104" i="1"/>
  <c r="J104" i="1"/>
  <c r="L104" i="1"/>
  <c r="M104" i="1"/>
  <c r="N104" i="1"/>
  <c r="H105" i="1"/>
  <c r="I105" i="1"/>
  <c r="K105" i="1"/>
  <c r="J105" i="1"/>
  <c r="L105" i="1"/>
  <c r="M105" i="1"/>
  <c r="N105" i="1"/>
  <c r="H106" i="1"/>
  <c r="I106" i="1"/>
  <c r="K106" i="1"/>
  <c r="J106" i="1"/>
  <c r="L106" i="1"/>
  <c r="M106" i="1"/>
  <c r="N106" i="1"/>
  <c r="H107" i="1"/>
  <c r="I107" i="1"/>
  <c r="K107" i="1"/>
  <c r="J107" i="1"/>
  <c r="L107" i="1"/>
  <c r="M107" i="1"/>
  <c r="N107" i="1"/>
  <c r="H108" i="1"/>
  <c r="I108" i="1"/>
  <c r="K108" i="1"/>
  <c r="J108" i="1"/>
  <c r="L108" i="1"/>
  <c r="M108" i="1"/>
  <c r="N108" i="1"/>
  <c r="H109" i="1"/>
  <c r="I109" i="1"/>
  <c r="K109" i="1"/>
  <c r="J109" i="1"/>
  <c r="L109" i="1"/>
  <c r="M109" i="1"/>
  <c r="N109" i="1"/>
  <c r="H110" i="1"/>
  <c r="I110" i="1"/>
  <c r="K110" i="1"/>
  <c r="J110" i="1"/>
  <c r="L110" i="1"/>
  <c r="M110" i="1"/>
  <c r="N110" i="1"/>
  <c r="H111" i="1"/>
  <c r="I111" i="1"/>
  <c r="K111" i="1"/>
  <c r="J111" i="1"/>
  <c r="L111" i="1"/>
  <c r="M111" i="1"/>
  <c r="N111" i="1"/>
  <c r="H112" i="1"/>
  <c r="I112" i="1"/>
  <c r="K112" i="1"/>
  <c r="J112" i="1"/>
  <c r="L112" i="1"/>
  <c r="M112" i="1"/>
  <c r="N112" i="1"/>
  <c r="H113" i="1"/>
  <c r="I113" i="1"/>
  <c r="K113" i="1"/>
  <c r="J113" i="1"/>
  <c r="L113" i="1"/>
  <c r="M113" i="1"/>
  <c r="N113" i="1"/>
  <c r="H114" i="1"/>
  <c r="I114" i="1"/>
  <c r="K114" i="1"/>
  <c r="J114" i="1"/>
  <c r="L114" i="1"/>
  <c r="M114" i="1"/>
  <c r="N114" i="1"/>
  <c r="H115" i="1"/>
  <c r="I115" i="1"/>
  <c r="K115" i="1"/>
  <c r="J115" i="1"/>
  <c r="L115" i="1"/>
  <c r="M115" i="1"/>
  <c r="N115" i="1"/>
  <c r="H116" i="1"/>
  <c r="I116" i="1"/>
  <c r="K116" i="1"/>
  <c r="J116" i="1"/>
  <c r="L116" i="1"/>
  <c r="M116" i="1"/>
  <c r="N116" i="1"/>
  <c r="H117" i="1"/>
  <c r="I117" i="1"/>
  <c r="K117" i="1"/>
  <c r="J117" i="1"/>
  <c r="L117" i="1"/>
  <c r="M117" i="1"/>
  <c r="N117" i="1"/>
  <c r="H118" i="1"/>
  <c r="I118" i="1"/>
  <c r="K118" i="1"/>
  <c r="J118" i="1"/>
  <c r="L118" i="1"/>
  <c r="M118" i="1"/>
  <c r="N118" i="1"/>
  <c r="H119" i="1"/>
  <c r="I119" i="1"/>
  <c r="K119" i="1"/>
  <c r="J119" i="1"/>
  <c r="L119" i="1"/>
  <c r="M119" i="1"/>
  <c r="N119" i="1"/>
  <c r="H120" i="1"/>
  <c r="I120" i="1"/>
  <c r="K120" i="1"/>
  <c r="J120" i="1"/>
  <c r="L120" i="1"/>
  <c r="M120" i="1"/>
  <c r="N120" i="1"/>
  <c r="H121" i="1"/>
  <c r="I121" i="1"/>
  <c r="K121" i="1"/>
  <c r="J121" i="1"/>
  <c r="L121" i="1"/>
  <c r="M121" i="1"/>
  <c r="N121" i="1"/>
  <c r="H122" i="1"/>
  <c r="I122" i="1"/>
  <c r="K122" i="1"/>
  <c r="J122" i="1"/>
  <c r="L122" i="1"/>
  <c r="M122" i="1"/>
  <c r="N122" i="1"/>
  <c r="H123" i="1"/>
  <c r="I123" i="1"/>
  <c r="K123" i="1"/>
  <c r="J123" i="1"/>
  <c r="L123" i="1"/>
  <c r="M123" i="1"/>
  <c r="N123" i="1"/>
  <c r="H124" i="1"/>
  <c r="I124" i="1"/>
  <c r="K124" i="1"/>
  <c r="J124" i="1"/>
  <c r="L124" i="1"/>
  <c r="M124" i="1"/>
  <c r="N124" i="1"/>
  <c r="H125" i="1"/>
  <c r="I125" i="1"/>
  <c r="K125" i="1"/>
  <c r="J125" i="1"/>
  <c r="L125" i="1"/>
  <c r="M125" i="1"/>
  <c r="N125" i="1"/>
  <c r="H126" i="1"/>
  <c r="I126" i="1"/>
  <c r="K126" i="1"/>
  <c r="J126" i="1"/>
  <c r="L126" i="1"/>
  <c r="M126" i="1"/>
  <c r="N126" i="1"/>
  <c r="H127" i="1"/>
  <c r="I127" i="1"/>
  <c r="K127" i="1"/>
  <c r="J127" i="1"/>
  <c r="L127" i="1"/>
  <c r="M127" i="1"/>
  <c r="N127" i="1"/>
  <c r="H128" i="1"/>
  <c r="I128" i="1"/>
  <c r="K128" i="1"/>
  <c r="J128" i="1"/>
  <c r="L128" i="1"/>
  <c r="M128" i="1"/>
  <c r="N128" i="1"/>
  <c r="H129" i="1"/>
  <c r="I129" i="1"/>
  <c r="K129" i="1"/>
  <c r="J129" i="1"/>
  <c r="L129" i="1"/>
  <c r="M129" i="1"/>
  <c r="N129" i="1"/>
  <c r="H130" i="1"/>
  <c r="I130" i="1"/>
  <c r="K130" i="1"/>
  <c r="J130" i="1"/>
  <c r="L130" i="1"/>
  <c r="M130" i="1"/>
  <c r="N130" i="1"/>
  <c r="H131" i="1"/>
  <c r="I131" i="1"/>
  <c r="K131" i="1"/>
  <c r="J131" i="1"/>
  <c r="L131" i="1"/>
  <c r="M131" i="1"/>
  <c r="N131" i="1"/>
  <c r="H132" i="1"/>
  <c r="I132" i="1"/>
  <c r="K132" i="1"/>
  <c r="J132" i="1"/>
  <c r="L132" i="1"/>
  <c r="M132" i="1"/>
  <c r="N132" i="1"/>
  <c r="H133" i="1"/>
  <c r="I133" i="1"/>
  <c r="K133" i="1"/>
  <c r="J133" i="1"/>
  <c r="L133" i="1"/>
  <c r="M133" i="1"/>
  <c r="N133" i="1"/>
  <c r="H134" i="1"/>
  <c r="I134" i="1"/>
  <c r="K134" i="1"/>
  <c r="J134" i="1"/>
  <c r="L134" i="1"/>
  <c r="M134" i="1"/>
  <c r="N134" i="1"/>
  <c r="H135" i="1"/>
  <c r="I135" i="1"/>
  <c r="K135" i="1"/>
  <c r="J135" i="1"/>
  <c r="L135" i="1"/>
  <c r="M135" i="1"/>
  <c r="N135" i="1"/>
  <c r="H136" i="1"/>
  <c r="I136" i="1"/>
  <c r="K136" i="1"/>
  <c r="J136" i="1"/>
  <c r="L136" i="1"/>
  <c r="M136" i="1"/>
  <c r="N136" i="1"/>
  <c r="H137" i="1"/>
  <c r="I137" i="1"/>
  <c r="K137" i="1"/>
  <c r="J137" i="1"/>
  <c r="L137" i="1"/>
  <c r="M137" i="1"/>
  <c r="N137" i="1"/>
  <c r="H138" i="1"/>
  <c r="I138" i="1"/>
  <c r="K138" i="1"/>
  <c r="J138" i="1"/>
  <c r="L138" i="1"/>
  <c r="M138" i="1"/>
  <c r="N138" i="1"/>
  <c r="H139" i="1"/>
  <c r="I139" i="1"/>
  <c r="K139" i="1"/>
  <c r="J139" i="1"/>
  <c r="L139" i="1"/>
  <c r="M139" i="1"/>
  <c r="N139" i="1"/>
  <c r="H140" i="1"/>
  <c r="I140" i="1"/>
  <c r="K140" i="1"/>
  <c r="J140" i="1"/>
  <c r="L140" i="1"/>
  <c r="M140" i="1"/>
  <c r="N140" i="1"/>
  <c r="H141" i="1"/>
  <c r="I141" i="1"/>
  <c r="K141" i="1"/>
  <c r="J141" i="1"/>
  <c r="L141" i="1"/>
  <c r="M141" i="1"/>
  <c r="N141" i="1"/>
  <c r="H142" i="1"/>
  <c r="I142" i="1"/>
  <c r="K142" i="1"/>
  <c r="J142" i="1"/>
  <c r="L142" i="1"/>
  <c r="M142" i="1"/>
  <c r="N142" i="1"/>
  <c r="H143" i="1"/>
  <c r="I143" i="1"/>
  <c r="K143" i="1"/>
  <c r="J143" i="1"/>
  <c r="L143" i="1"/>
  <c r="M143" i="1"/>
  <c r="N143" i="1"/>
  <c r="H144" i="1"/>
  <c r="I144" i="1"/>
  <c r="K144" i="1"/>
  <c r="J144" i="1"/>
  <c r="L144" i="1"/>
  <c r="M144" i="1"/>
  <c r="N144" i="1"/>
  <c r="H145" i="1"/>
  <c r="I145" i="1"/>
  <c r="K145" i="1"/>
  <c r="J145" i="1"/>
  <c r="L145" i="1"/>
  <c r="M145" i="1"/>
  <c r="N145" i="1"/>
  <c r="H146" i="1"/>
  <c r="I146" i="1"/>
  <c r="K146" i="1"/>
  <c r="J146" i="1"/>
  <c r="L146" i="1"/>
  <c r="M146" i="1"/>
  <c r="N146" i="1"/>
  <c r="H147" i="1"/>
  <c r="I147" i="1"/>
  <c r="K147" i="1"/>
  <c r="J147" i="1"/>
  <c r="L147" i="1"/>
  <c r="M147" i="1"/>
  <c r="N147" i="1"/>
  <c r="H148" i="1"/>
  <c r="I148" i="1"/>
  <c r="K148" i="1"/>
  <c r="J148" i="1"/>
  <c r="L148" i="1"/>
  <c r="M148" i="1"/>
  <c r="N148" i="1"/>
  <c r="H149" i="1"/>
  <c r="I149" i="1"/>
  <c r="K149" i="1"/>
  <c r="J149" i="1"/>
  <c r="L149" i="1"/>
  <c r="M149" i="1"/>
  <c r="N149" i="1"/>
  <c r="H150" i="1"/>
  <c r="I150" i="1"/>
  <c r="K150" i="1"/>
  <c r="J150" i="1"/>
  <c r="L150" i="1"/>
  <c r="M150" i="1"/>
  <c r="N150" i="1"/>
  <c r="H151" i="1"/>
  <c r="I151" i="1"/>
  <c r="K151" i="1"/>
  <c r="J151" i="1"/>
  <c r="L151" i="1"/>
  <c r="M151" i="1"/>
  <c r="N151" i="1"/>
  <c r="H152" i="1"/>
  <c r="I152" i="1"/>
  <c r="K152" i="1"/>
  <c r="J152" i="1"/>
  <c r="L152" i="1"/>
  <c r="M152" i="1"/>
  <c r="N152" i="1"/>
  <c r="A2" i="7"/>
  <c r="A2" i="2"/>
  <c r="S2" i="2"/>
  <c r="B20" i="2"/>
  <c r="C20" i="2"/>
  <c r="D20" i="2"/>
  <c r="E20" i="2"/>
  <c r="F20" i="2"/>
  <c r="G20" i="2"/>
  <c r="H20" i="2"/>
  <c r="I20" i="2"/>
  <c r="J20" i="2"/>
  <c r="K20" i="2"/>
  <c r="L20" i="2"/>
  <c r="M20" i="2"/>
  <c r="N20" i="2"/>
  <c r="O20" i="2"/>
  <c r="P20" i="2"/>
  <c r="T2" i="2"/>
  <c r="A3" i="2"/>
  <c r="R20" i="2"/>
  <c r="S3" i="2"/>
  <c r="B21" i="2"/>
  <c r="C21" i="2"/>
  <c r="D21" i="2"/>
  <c r="E21" i="2"/>
  <c r="F21" i="2"/>
  <c r="G21" i="2"/>
  <c r="H21" i="2"/>
  <c r="I21" i="2"/>
  <c r="J21" i="2"/>
  <c r="K21" i="2"/>
  <c r="L21" i="2"/>
  <c r="M21" i="2"/>
  <c r="N21" i="2"/>
  <c r="O21" i="2"/>
  <c r="P21" i="2"/>
  <c r="T3" i="2"/>
  <c r="A4" i="2"/>
  <c r="R21" i="2"/>
  <c r="S4" i="2"/>
  <c r="B22" i="2"/>
  <c r="C22" i="2"/>
  <c r="D22" i="2"/>
  <c r="E22" i="2"/>
  <c r="F22" i="2"/>
  <c r="G22" i="2"/>
  <c r="H22" i="2"/>
  <c r="I22" i="2"/>
  <c r="J22" i="2"/>
  <c r="K22" i="2"/>
  <c r="L22" i="2"/>
  <c r="M22" i="2"/>
  <c r="N22" i="2"/>
  <c r="O22" i="2"/>
  <c r="P22" i="2"/>
  <c r="T4" i="2"/>
  <c r="A5" i="2"/>
  <c r="R22" i="2"/>
  <c r="S5" i="2"/>
  <c r="B23" i="2"/>
  <c r="C23" i="2"/>
  <c r="D23" i="2"/>
  <c r="E23" i="2"/>
  <c r="F23" i="2"/>
  <c r="G23" i="2"/>
  <c r="H23" i="2"/>
  <c r="I23" i="2"/>
  <c r="J23" i="2"/>
  <c r="K23" i="2"/>
  <c r="L23" i="2"/>
  <c r="M23" i="2"/>
  <c r="N23" i="2"/>
  <c r="O23" i="2"/>
  <c r="P23" i="2"/>
  <c r="T5" i="2"/>
  <c r="R23" i="2"/>
  <c r="S6" i="2"/>
  <c r="B24" i="2"/>
  <c r="C24" i="2"/>
  <c r="D24" i="2"/>
  <c r="E24" i="2"/>
  <c r="F24" i="2"/>
  <c r="G24" i="2"/>
  <c r="H24" i="2"/>
  <c r="I24" i="2"/>
  <c r="J24" i="2"/>
  <c r="K24" i="2"/>
  <c r="L24" i="2"/>
  <c r="M24" i="2"/>
  <c r="N24" i="2"/>
  <c r="O24" i="2"/>
  <c r="P24" i="2"/>
  <c r="T6" i="2"/>
  <c r="A7" i="2"/>
  <c r="R24" i="2"/>
  <c r="S7" i="2"/>
  <c r="B25" i="2"/>
  <c r="C25" i="2"/>
  <c r="D25" i="2"/>
  <c r="E25" i="2"/>
  <c r="F25" i="2"/>
  <c r="G25" i="2"/>
  <c r="H25" i="2"/>
  <c r="I25" i="2"/>
  <c r="J25" i="2"/>
  <c r="K25" i="2"/>
  <c r="L25" i="2"/>
  <c r="M25" i="2"/>
  <c r="N25" i="2"/>
  <c r="O25" i="2"/>
  <c r="P25" i="2"/>
  <c r="T7" i="2"/>
  <c r="A8" i="2"/>
  <c r="R25" i="2"/>
  <c r="S8" i="2"/>
  <c r="B26" i="2"/>
  <c r="C26" i="2"/>
  <c r="D26" i="2"/>
  <c r="E26" i="2"/>
  <c r="F26" i="2"/>
  <c r="G26" i="2"/>
  <c r="H26" i="2"/>
  <c r="I26" i="2"/>
  <c r="J26" i="2"/>
  <c r="K26" i="2"/>
  <c r="L26" i="2"/>
  <c r="M26" i="2"/>
  <c r="N26" i="2"/>
  <c r="O26" i="2"/>
  <c r="P26" i="2"/>
  <c r="T8" i="2"/>
  <c r="A9" i="2"/>
  <c r="R26" i="2"/>
  <c r="S9" i="2"/>
  <c r="B27" i="2"/>
  <c r="C27" i="2"/>
  <c r="D27" i="2"/>
  <c r="E27" i="2"/>
  <c r="F27" i="2"/>
  <c r="G27" i="2"/>
  <c r="H27" i="2"/>
  <c r="I27" i="2"/>
  <c r="J27" i="2"/>
  <c r="K27" i="2"/>
  <c r="L27" i="2"/>
  <c r="M27" i="2"/>
  <c r="N27" i="2"/>
  <c r="O27" i="2"/>
  <c r="P27" i="2"/>
  <c r="T9" i="2"/>
  <c r="A10" i="2"/>
  <c r="R27" i="2"/>
  <c r="S10" i="2"/>
  <c r="B28" i="2"/>
  <c r="C28" i="2"/>
  <c r="D28" i="2"/>
  <c r="E28" i="2"/>
  <c r="F28" i="2"/>
  <c r="G28" i="2"/>
  <c r="H28" i="2"/>
  <c r="I28" i="2"/>
  <c r="J28" i="2"/>
  <c r="K28" i="2"/>
  <c r="L28" i="2"/>
  <c r="M28" i="2"/>
  <c r="N28" i="2"/>
  <c r="O28" i="2"/>
  <c r="P28" i="2"/>
  <c r="T10" i="2"/>
  <c r="A11" i="2"/>
  <c r="R28" i="2"/>
  <c r="S11" i="2"/>
  <c r="B29" i="2"/>
  <c r="C29" i="2"/>
  <c r="D29" i="2"/>
  <c r="E29" i="2"/>
  <c r="F29" i="2"/>
  <c r="G29" i="2"/>
  <c r="H29" i="2"/>
  <c r="I29" i="2"/>
  <c r="J29" i="2"/>
  <c r="K29" i="2"/>
  <c r="L29" i="2"/>
  <c r="M29" i="2"/>
  <c r="N29" i="2"/>
  <c r="O29" i="2"/>
  <c r="P29" i="2"/>
  <c r="T11" i="2"/>
  <c r="A12" i="2"/>
  <c r="R29" i="2"/>
  <c r="S12" i="2"/>
  <c r="B30" i="2"/>
  <c r="C30" i="2"/>
  <c r="D30" i="2"/>
  <c r="E30" i="2"/>
  <c r="F30" i="2"/>
  <c r="G30" i="2"/>
  <c r="H30" i="2"/>
  <c r="I30" i="2"/>
  <c r="J30" i="2"/>
  <c r="K30" i="2"/>
  <c r="L30" i="2"/>
  <c r="M30" i="2"/>
  <c r="N30" i="2"/>
  <c r="O30" i="2"/>
  <c r="P30" i="2"/>
  <c r="T12" i="2"/>
  <c r="A13" i="2"/>
  <c r="R30" i="2"/>
  <c r="S13" i="2"/>
  <c r="B31" i="2"/>
  <c r="C31" i="2"/>
  <c r="D31" i="2"/>
  <c r="E31" i="2"/>
  <c r="F31" i="2"/>
  <c r="G31" i="2"/>
  <c r="H31" i="2"/>
  <c r="I31" i="2"/>
  <c r="J31" i="2"/>
  <c r="K31" i="2"/>
  <c r="L31" i="2"/>
  <c r="M31" i="2"/>
  <c r="N31" i="2"/>
  <c r="O31" i="2"/>
  <c r="P31" i="2"/>
  <c r="T13" i="2"/>
  <c r="A14" i="2"/>
  <c r="R31" i="2"/>
  <c r="S14" i="2"/>
  <c r="B32" i="2"/>
  <c r="C32" i="2"/>
  <c r="D32" i="2"/>
  <c r="E32" i="2"/>
  <c r="F32" i="2"/>
  <c r="G32" i="2"/>
  <c r="H32" i="2"/>
  <c r="I32" i="2"/>
  <c r="J32" i="2"/>
  <c r="K32" i="2"/>
  <c r="L32" i="2"/>
  <c r="M32" i="2"/>
  <c r="N32" i="2"/>
  <c r="O32" i="2"/>
  <c r="P32" i="2"/>
  <c r="T14" i="2"/>
  <c r="A15" i="2"/>
  <c r="R32" i="2"/>
  <c r="S15" i="2"/>
  <c r="B33" i="2"/>
  <c r="C33" i="2"/>
  <c r="D33" i="2"/>
  <c r="E33" i="2"/>
  <c r="F33" i="2"/>
  <c r="G33" i="2"/>
  <c r="H33" i="2"/>
  <c r="I33" i="2"/>
  <c r="J33" i="2"/>
  <c r="K33" i="2"/>
  <c r="L33" i="2"/>
  <c r="M33" i="2"/>
  <c r="N33" i="2"/>
  <c r="O33" i="2"/>
  <c r="P33" i="2"/>
  <c r="T15" i="2"/>
  <c r="A16" i="2"/>
  <c r="R33" i="2"/>
  <c r="S16" i="2"/>
  <c r="B34" i="2"/>
  <c r="C34" i="2"/>
  <c r="D34" i="2"/>
  <c r="E34" i="2"/>
  <c r="F34" i="2"/>
  <c r="G34" i="2"/>
  <c r="H34" i="2"/>
  <c r="I34" i="2"/>
  <c r="J34" i="2"/>
  <c r="K34" i="2"/>
  <c r="L34" i="2"/>
  <c r="M34" i="2"/>
  <c r="N34" i="2"/>
  <c r="O34" i="2"/>
  <c r="P34" i="2"/>
  <c r="T16" i="2"/>
  <c r="R34" i="2"/>
  <c r="A6" i="7"/>
</calcChain>
</file>

<file path=xl/sharedStrings.xml><?xml version="1.0" encoding="utf-8"?>
<sst xmlns="http://schemas.openxmlformats.org/spreadsheetml/2006/main" count="555" uniqueCount="222">
  <si>
    <t>Bulbasaur</t>
  </si>
  <si>
    <t>Planta</t>
  </si>
  <si>
    <t>Ivysaur</t>
  </si>
  <si>
    <t>Venusaur</t>
  </si>
  <si>
    <t>Charmander</t>
  </si>
  <si>
    <t>Dragón</t>
  </si>
  <si>
    <t>Charmeleon</t>
  </si>
  <si>
    <t>Charizard</t>
  </si>
  <si>
    <t>Squirtle</t>
  </si>
  <si>
    <t>Wartortle</t>
  </si>
  <si>
    <t>Blastoise</t>
  </si>
  <si>
    <t>Caterpie</t>
  </si>
  <si>
    <t>Bicho</t>
  </si>
  <si>
    <t>Metapod</t>
  </si>
  <si>
    <t>Butterfree</t>
  </si>
  <si>
    <t>Weedle</t>
  </si>
  <si>
    <t>Kakuna</t>
  </si>
  <si>
    <t>Beedrill</t>
  </si>
  <si>
    <t>Pidgey</t>
  </si>
  <si>
    <t>Volador</t>
  </si>
  <si>
    <t>Pidgeotto</t>
  </si>
  <si>
    <t>Pidgeot</t>
  </si>
  <si>
    <t>Rattata</t>
  </si>
  <si>
    <t>Raticate</t>
  </si>
  <si>
    <t>Spearow</t>
  </si>
  <si>
    <t>Fearow</t>
  </si>
  <si>
    <t>Ekans</t>
  </si>
  <si>
    <t>Arbok</t>
  </si>
  <si>
    <t>Pikachu</t>
  </si>
  <si>
    <t>Raichu</t>
  </si>
  <si>
    <t>Sandshrew</t>
  </si>
  <si>
    <t>Sandslash</t>
  </si>
  <si>
    <t>Nidoran♀</t>
  </si>
  <si>
    <t>Nidorina</t>
  </si>
  <si>
    <t>Nidoqueen</t>
  </si>
  <si>
    <t>Nidoran♂</t>
  </si>
  <si>
    <t>Nidorino</t>
  </si>
  <si>
    <t>Nidoking</t>
  </si>
  <si>
    <t>Clefairy</t>
  </si>
  <si>
    <t>Clefable</t>
  </si>
  <si>
    <t>Vulpix</t>
  </si>
  <si>
    <t>Ninetales</t>
  </si>
  <si>
    <t>Jigglypuff</t>
  </si>
  <si>
    <t>Wigglytuff</t>
  </si>
  <si>
    <t>Zubat</t>
  </si>
  <si>
    <t>Golbat</t>
  </si>
  <si>
    <t>Oddish</t>
  </si>
  <si>
    <t>Gloom</t>
  </si>
  <si>
    <t>Vileplume</t>
  </si>
  <si>
    <t>Paras</t>
  </si>
  <si>
    <t>Parasect</t>
  </si>
  <si>
    <t>Venonat</t>
  </si>
  <si>
    <t>Venomoth</t>
  </si>
  <si>
    <t>Diglett</t>
  </si>
  <si>
    <t>Dugtrio</t>
  </si>
  <si>
    <t>Meowth</t>
  </si>
  <si>
    <t>Persian</t>
  </si>
  <si>
    <t>Psyduck</t>
  </si>
  <si>
    <t>Golduck</t>
  </si>
  <si>
    <t>Mankey</t>
  </si>
  <si>
    <t>Primeape</t>
  </si>
  <si>
    <t>Growlithe</t>
  </si>
  <si>
    <t>Arcanine</t>
  </si>
  <si>
    <t>Poliwag</t>
  </si>
  <si>
    <t>Poliwhirl</t>
  </si>
  <si>
    <t>Poliwrath</t>
  </si>
  <si>
    <t>Abra</t>
  </si>
  <si>
    <t>Kadabra</t>
  </si>
  <si>
    <t>Alakazam</t>
  </si>
  <si>
    <t>Machop</t>
  </si>
  <si>
    <t>Machoke</t>
  </si>
  <si>
    <t>Machamp</t>
  </si>
  <si>
    <t>Bellsprout</t>
  </si>
  <si>
    <t>Weepinbell</t>
  </si>
  <si>
    <t>Victreebel</t>
  </si>
  <si>
    <t>Tentacool</t>
  </si>
  <si>
    <t>Tentacruel</t>
  </si>
  <si>
    <t>Geodude</t>
  </si>
  <si>
    <t>Graveler</t>
  </si>
  <si>
    <t>Golem</t>
  </si>
  <si>
    <t>Ponyta</t>
  </si>
  <si>
    <t>Rapidash</t>
  </si>
  <si>
    <t>Slowpoke</t>
  </si>
  <si>
    <t>Slowbro</t>
  </si>
  <si>
    <t>Magnemite</t>
  </si>
  <si>
    <t>Magneton</t>
  </si>
  <si>
    <t>Farfetch'd</t>
  </si>
  <si>
    <t>Doduo</t>
  </si>
  <si>
    <t>Dodrio</t>
  </si>
  <si>
    <t>Seel</t>
  </si>
  <si>
    <t>Dewgong</t>
  </si>
  <si>
    <t>Grimer</t>
  </si>
  <si>
    <t>Muk</t>
  </si>
  <si>
    <t>Shellder</t>
  </si>
  <si>
    <t>Cloyster</t>
  </si>
  <si>
    <t>Gastly</t>
  </si>
  <si>
    <t>Haunter</t>
  </si>
  <si>
    <t>Gengar</t>
  </si>
  <si>
    <t>Onix</t>
  </si>
  <si>
    <t>Drowzee</t>
  </si>
  <si>
    <t>Hypno</t>
  </si>
  <si>
    <t>Krabby</t>
  </si>
  <si>
    <t>Kingler</t>
  </si>
  <si>
    <t>Voltorb</t>
  </si>
  <si>
    <t>Electrode</t>
  </si>
  <si>
    <t>Exeggcute</t>
  </si>
  <si>
    <t>Exeggutor</t>
  </si>
  <si>
    <t>Cubone</t>
  </si>
  <si>
    <t>Marowak</t>
  </si>
  <si>
    <t>Hitmonlee</t>
  </si>
  <si>
    <t>Hitmonchan</t>
  </si>
  <si>
    <t>Lickitung</t>
  </si>
  <si>
    <t>Koffing</t>
  </si>
  <si>
    <t>Weezing</t>
  </si>
  <si>
    <t>Rhyhorn</t>
  </si>
  <si>
    <t>Rhydon</t>
  </si>
  <si>
    <t>Chansey</t>
  </si>
  <si>
    <t>Tangela</t>
  </si>
  <si>
    <t>Kangaskhan</t>
  </si>
  <si>
    <t>Horsea</t>
  </si>
  <si>
    <t>Seadra</t>
  </si>
  <si>
    <t>Goldeen</t>
  </si>
  <si>
    <t>Seaking</t>
  </si>
  <si>
    <t>Staryu</t>
  </si>
  <si>
    <t>Starmie</t>
  </si>
  <si>
    <t>Mr. Mime</t>
  </si>
  <si>
    <t>Scyther</t>
  </si>
  <si>
    <t>Jynx</t>
  </si>
  <si>
    <t>Electabuzz</t>
  </si>
  <si>
    <t>Magmar</t>
  </si>
  <si>
    <t>Pinsir</t>
  </si>
  <si>
    <t>Tauros</t>
  </si>
  <si>
    <t>Magikarp</t>
  </si>
  <si>
    <t>Gyarados</t>
  </si>
  <si>
    <t>Lapras</t>
  </si>
  <si>
    <t>Ditto</t>
  </si>
  <si>
    <t>Eevee</t>
  </si>
  <si>
    <t>Vaporeon</t>
  </si>
  <si>
    <t>Jolteon</t>
  </si>
  <si>
    <t>Flareon</t>
  </si>
  <si>
    <t>Porygon</t>
  </si>
  <si>
    <t>Omanyte</t>
  </si>
  <si>
    <t>Omastar</t>
  </si>
  <si>
    <t>Kabuto</t>
  </si>
  <si>
    <t>Kabutops</t>
  </si>
  <si>
    <t>Aerodactyl</t>
  </si>
  <si>
    <t>Snorlax</t>
  </si>
  <si>
    <t>Articuno</t>
  </si>
  <si>
    <t>Zapdos</t>
  </si>
  <si>
    <t>Moltres</t>
  </si>
  <si>
    <t>Dratini</t>
  </si>
  <si>
    <t>Dragonair</t>
  </si>
  <si>
    <t>Dragonite</t>
  </si>
  <si>
    <t>Mewtwo</t>
  </si>
  <si>
    <t>Mew</t>
  </si>
  <si>
    <t>Veneno</t>
  </si>
  <si>
    <t>Eléctrico</t>
  </si>
  <si>
    <t>Tierra</t>
  </si>
  <si>
    <t>Fuego</t>
  </si>
  <si>
    <t>Agua</t>
  </si>
  <si>
    <t>Normal</t>
  </si>
  <si>
    <t>Psíquico</t>
  </si>
  <si>
    <t>Roca</t>
  </si>
  <si>
    <t>Hielo</t>
  </si>
  <si>
    <t>Lucha</t>
  </si>
  <si>
    <t>Fantasma</t>
  </si>
  <si>
    <t>Pidgeon</t>
  </si>
  <si>
    <t>Victreebell</t>
  </si>
  <si>
    <t>Magnezone</t>
  </si>
  <si>
    <t>Dewong</t>
  </si>
  <si>
    <t>Eggxecutor</t>
  </si>
  <si>
    <t>Lickilicky</t>
  </si>
  <si>
    <t>Rhyperior</t>
  </si>
  <si>
    <t>Tangrowth</t>
  </si>
  <si>
    <t>Electivire</t>
  </si>
  <si>
    <t>Magmortar</t>
  </si>
  <si>
    <t>Llegando a nivel 25</t>
  </si>
  <si>
    <t>Llegando a nivel 16</t>
  </si>
  <si>
    <t>Llegando a nivel 32</t>
  </si>
  <si>
    <t>Llegando a nivel 36</t>
  </si>
  <si>
    <t>Llegando a nivel 30</t>
  </si>
  <si>
    <t>Llegando a nivel 55</t>
  </si>
  <si>
    <t>Llegando a nivel 40</t>
  </si>
  <si>
    <t>Con Piedra de Agua</t>
  </si>
  <si>
    <t>pokedex</t>
  </si>
  <si>
    <t>nombre</t>
  </si>
  <si>
    <t>tipo_1</t>
  </si>
  <si>
    <t>tipo_2</t>
  </si>
  <si>
    <t>",</t>
  </si>
  <si>
    <t>typo</t>
  </si>
  <si>
    <t>"pokemon":[</t>
  </si>
  <si>
    <t>]</t>
  </si>
  <si>
    <t>Con Piedra de Trueno</t>
  </si>
  <si>
    <t>Con Piedra de Fuego</t>
  </si>
  <si>
    <t>Llegando a nivel 20</t>
  </si>
  <si>
    <t>Intercambiando con Electric Booster equipado</t>
  </si>
  <si>
    <t>Intercambiando con Magma Booster equipado</t>
  </si>
  <si>
    <t>Llegando a nivel 33</t>
  </si>
  <si>
    <t>Subiendo de nivel con Poder Pasado aprendido</t>
  </si>
  <si>
    <t>Llegando a nivel 42</t>
  </si>
  <si>
    <t>Intercambiando con Protector equipado</t>
  </si>
  <si>
    <t>Llegando a nivel 35</t>
  </si>
  <si>
    <t>Subiendo de nivel con Desenrollar aprendido</t>
  </si>
  <si>
    <t>Llegando a nivel 28</t>
  </si>
  <si>
    <t>Con Piedra de Hoja</t>
  </si>
  <si>
    <t>Llegando a nivel 26</t>
  </si>
  <si>
    <t>Con un Cable Link</t>
  </si>
  <si>
    <t>Llegando a nivel 38</t>
  </si>
  <si>
    <t>{</t>
  </si>
  <si>
    <t>,</t>
  </si>
  <si>
    <t>Llegando a nivel 7</t>
  </si>
  <si>
    <t>Llegando a nivel 10</t>
  </si>
  <si>
    <t>Llegando a nivel 18</t>
  </si>
  <si>
    <t>evolución</t>
  </si>
  <si>
    <t>metodo</t>
  </si>
  <si>
    <t>Llegando a nivel 22</t>
  </si>
  <si>
    <t>Con Piedra Lunar</t>
  </si>
  <si>
    <t>Llegando a nivel 21</t>
  </si>
  <si>
    <t>Llegando a nivel 34</t>
  </si>
  <si>
    <t>},</t>
  </si>
  <si>
    <t>"bonus":[</t>
  </si>
  <si>
    <t>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</si>
</sst>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</borders>
  <cellStyleXfs count="5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0" fillId="0" borderId="0" xfId="0" applyAlignment="1">
      <alignment horizontal="left" vertical="top"/>
    </xf>
    <xf numFmtId="0" fontId="1" fillId="0" borderId="0" xfId="0" applyFont="1" applyAlignment="1">
      <alignment horizontal="left" vertical="top"/>
    </xf>
    <xf numFmtId="0" fontId="0" fillId="3" borderId="3" xfId="0" applyFont="1" applyFill="1" applyBorder="1"/>
    <xf numFmtId="0" fontId="0" fillId="3" borderId="4" xfId="0" applyFont="1" applyFill="1" applyBorder="1"/>
    <xf numFmtId="0" fontId="0" fillId="4" borderId="3" xfId="0" applyFont="1" applyFill="1" applyBorder="1"/>
    <xf numFmtId="0" fontId="0" fillId="4" borderId="4" xfId="0" applyFont="1" applyFill="1" applyBorder="1"/>
    <xf numFmtId="0" fontId="1" fillId="2" borderId="1" xfId="0" applyFont="1" applyFill="1" applyBorder="1"/>
    <xf numFmtId="0" fontId="1" fillId="2" borderId="2" xfId="0" applyFont="1" applyFill="1" applyBorder="1"/>
  </cellXfs>
  <cellStyles count="5">
    <cellStyle name="Followed Hyperlink" xfId="2" builtinId="9" hidden="1"/>
    <cellStyle name="Followed Hyperlink" xfId="4" builtinId="9" hidden="1"/>
    <cellStyle name="Hyperlink" xfId="1" builtinId="8" hidden="1"/>
    <cellStyle name="Hyperlink" xfId="3" builtinId="8" hidden="1"/>
    <cellStyle name="Normal" xfId="0" builtinId="0"/>
  </cellStyles>
  <dxfs count="35"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alignment horizontal="left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/>
        <top style="thin">
          <color theme="0"/>
        </top>
        <bottom style="thin">
          <color theme="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Pokemon" displayName="Pokemon" ref="A1:F152" totalsRowShown="0" headerRowDxfId="34">
  <autoFilter ref="A1:F152"/>
  <sortState ref="A2:F152">
    <sortCondition ref="A1:A152"/>
  </sortState>
  <tableColumns count="6">
    <tableColumn id="1" name="pokedex"/>
    <tableColumn id="2" name="nombre"/>
    <tableColumn id="3" name="tipo_1"/>
    <tableColumn id="4" name="tipo_2"/>
    <tableColumn id="10" name="evolución"/>
    <tableColumn id="11" name="metodo" dataDxfId="33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4" name="Types" displayName="Types" ref="A1:P16" headerRowDxfId="32" dataDxfId="31">
  <autoFilter ref="A1:P16"/>
  <tableColumns count="16">
    <tableColumn id="1" name="typo" totalsRowLabel="Total" dataDxfId="30"/>
    <tableColumn id="2" name="Agua" dataDxfId="29" totalsRowDxfId="28"/>
    <tableColumn id="3" name="Bicho" dataDxfId="27" totalsRowDxfId="26"/>
    <tableColumn id="4" name="Dragón" dataDxfId="25" totalsRowDxfId="24"/>
    <tableColumn id="5" name="Eléctrico" dataDxfId="23" totalsRowDxfId="22"/>
    <tableColumn id="6" name="Fantasma" dataDxfId="21" totalsRowDxfId="20"/>
    <tableColumn id="7" name="Fuego" dataDxfId="19" totalsRowDxfId="18"/>
    <tableColumn id="8" name="Hielo" dataDxfId="17" totalsRowDxfId="16"/>
    <tableColumn id="9" name="Lucha" dataDxfId="15" totalsRowDxfId="14"/>
    <tableColumn id="10" name="Normal" dataDxfId="13" totalsRowDxfId="12"/>
    <tableColumn id="11" name="Planta" dataDxfId="11" totalsRowDxfId="10"/>
    <tableColumn id="12" name="Psíquico" dataDxfId="9" totalsRowDxfId="8"/>
    <tableColumn id="13" name="Roca" dataDxfId="7" totalsRowDxfId="6"/>
    <tableColumn id="14" name="Tierra" dataDxfId="5" totalsRowDxfId="4"/>
    <tableColumn id="15" name="Veneno" dataDxfId="3" totalsRowDxfId="2"/>
    <tableColumn id="16" name="Volador" totalsRowFunction="count" dataDxfId="1" totalsRowDxfId="0"/>
  </tableColumns>
  <tableStyleInfo name="TableStyleMedium9" showFirstColumn="1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54"/>
  <sheetViews>
    <sheetView tabSelected="1" zoomScale="158" workbookViewId="0">
      <selection activeCell="H153" sqref="H153"/>
    </sheetView>
  </sheetViews>
  <sheetFormatPr baseColWidth="10" defaultRowHeight="16" x14ac:dyDescent="0.2"/>
  <cols>
    <col min="6" max="6" width="39.33203125" bestFit="1" customWidth="1"/>
    <col min="7" max="7" width="20" bestFit="1" customWidth="1"/>
    <col min="8" max="8" width="20" customWidth="1"/>
    <col min="9" max="9" width="21.83203125" bestFit="1" customWidth="1"/>
    <col min="10" max="10" width="18.5" bestFit="1" customWidth="1"/>
    <col min="11" max="11" width="16.83203125" bestFit="1" customWidth="1"/>
    <col min="12" max="12" width="23.1640625" bestFit="1" customWidth="1"/>
    <col min="13" max="13" width="49.5" bestFit="1" customWidth="1"/>
    <col min="14" max="14" width="123.83203125" bestFit="1" customWidth="1"/>
    <col min="15" max="15" width="13" customWidth="1"/>
  </cols>
  <sheetData>
    <row r="1" spans="1:14" ht="17" thickBot="1" x14ac:dyDescent="0.25">
      <c r="A1" s="1" t="s">
        <v>184</v>
      </c>
      <c r="B1" s="1" t="s">
        <v>185</v>
      </c>
      <c r="C1" s="1" t="s">
        <v>186</v>
      </c>
      <c r="D1" s="1" t="s">
        <v>187</v>
      </c>
      <c r="E1" s="11" t="s">
        <v>213</v>
      </c>
      <c r="F1" s="12" t="s">
        <v>214</v>
      </c>
      <c r="H1" s="1" t="str">
        <f>""""&amp;A1&amp;""":"</f>
        <v>"pokedex":</v>
      </c>
      <c r="I1" s="1" t="str">
        <f t="shared" ref="I1" si="0">""""&amp;B1&amp;""":"""</f>
        <v>"nombre":"</v>
      </c>
      <c r="J1" s="1" t="str">
        <f>""""&amp;C1&amp;""":"""</f>
        <v>"tipo_1":"</v>
      </c>
      <c r="K1" s="1" t="str">
        <f>""""&amp;D1&amp;""":"""</f>
        <v>"tipo_2":"</v>
      </c>
      <c r="L1" s="1" t="str">
        <f>""""&amp;E1&amp;""":"""</f>
        <v>"evolución":"</v>
      </c>
      <c r="M1" s="1" t="str">
        <f>""""&amp;F1&amp;""":"""</f>
        <v>"metodo":"</v>
      </c>
      <c r="N1" s="1" t="s">
        <v>208</v>
      </c>
    </row>
    <row r="2" spans="1:14" ht="17" thickTop="1" x14ac:dyDescent="0.2">
      <c r="A2">
        <v>1</v>
      </c>
      <c r="B2" t="s">
        <v>0</v>
      </c>
      <c r="C2" t="s">
        <v>1</v>
      </c>
      <c r="D2" t="s">
        <v>155</v>
      </c>
      <c r="E2" s="7" t="s">
        <v>2</v>
      </c>
      <c r="F2" s="8" t="s">
        <v>177</v>
      </c>
      <c r="H2" t="str">
        <f>H$1&amp;A2&amp;H$153</f>
        <v>"pokedex":1,</v>
      </c>
      <c r="I2" t="str">
        <f t="shared" ref="I2:I65" si="1">I$1&amp;B2&amp;I$153</f>
        <v>"nombre":"Bulbasaur",</v>
      </c>
      <c r="J2" t="str">
        <f>J$1&amp;C2&amp;IF(AND(ISBLANK(E2),ISBLANK(D2)),J$154,J$153)</f>
        <v>"tipo_1":"Planta",</v>
      </c>
      <c r="K2" t="str">
        <f>IF(ISBLANK(D2),"",K$1&amp;D2&amp;IF(ISBLANK(E2),K$154,K$153))</f>
        <v>"tipo_2":"Veneno",</v>
      </c>
      <c r="L2" t="str">
        <f>IF(ISBLANK(E2), "", L$1&amp;E2&amp;L$153)</f>
        <v>"evolución":"Ivysaur",</v>
      </c>
      <c r="M2" t="str">
        <f>IF(ISBLANK(F2), "", M$1&amp;F2&amp;M$153)</f>
        <v>"metodo":"Llegando a nivel 16"</v>
      </c>
      <c r="N2" t="str">
        <f>N$1&amp;_xlfn.CONCAT(H2:M2)&amp;N$153</f>
        <v>{"pokedex":1,"nombre":"Bulbasaur","tipo_1":"Planta","tipo_2":"Veneno","evolución":"Ivysaur","metodo":"Llegando a nivel 16"},</v>
      </c>
    </row>
    <row r="3" spans="1:14" x14ac:dyDescent="0.2">
      <c r="A3">
        <v>2</v>
      </c>
      <c r="B3" t="s">
        <v>2</v>
      </c>
      <c r="C3" t="s">
        <v>1</v>
      </c>
      <c r="D3" t="s">
        <v>155</v>
      </c>
      <c r="E3" s="9" t="s">
        <v>3</v>
      </c>
      <c r="F3" s="10" t="s">
        <v>178</v>
      </c>
      <c r="H3" t="str">
        <f t="shared" ref="H3:I66" si="2">H$1&amp;A3&amp;H$153</f>
        <v>"pokedex":2,</v>
      </c>
      <c r="I3" t="str">
        <f t="shared" si="1"/>
        <v>"nombre":"Ivysaur",</v>
      </c>
      <c r="J3" t="str">
        <f t="shared" ref="J3:J66" si="3">J$1&amp;C3&amp;IF(AND(ISBLANK(E3),ISBLANK(D3)),J$154,J$153)</f>
        <v>"tipo_1":"Planta",</v>
      </c>
      <c r="K3" t="str">
        <f t="shared" ref="K3:K66" si="4">IF(ISBLANK(D3),"",K$1&amp;D3&amp;IF(ISBLANK(E3),K$154,K$153))</f>
        <v>"tipo_2":"Veneno",</v>
      </c>
      <c r="L3" t="str">
        <f t="shared" ref="L3:L66" si="5">IF(ISBLANK(E3), "", L$1&amp;E3&amp;L$153)</f>
        <v>"evolución":"Venusaur",</v>
      </c>
      <c r="M3" t="str">
        <f t="shared" ref="M3:M66" si="6">IF(ISBLANK(F3), "", M$1&amp;F3&amp;M$153)</f>
        <v>"metodo":"Llegando a nivel 32"</v>
      </c>
      <c r="N3" t="str">
        <f t="shared" ref="N3:N66" si="7">N$1&amp;_xlfn.CONCAT(H3:M3)&amp;N$153</f>
        <v>{"pokedex":2,"nombre":"Ivysaur","tipo_1":"Planta","tipo_2":"Veneno","evolución":"Venusaur","metodo":"Llegando a nivel 32"},</v>
      </c>
    </row>
    <row r="4" spans="1:14" x14ac:dyDescent="0.2">
      <c r="A4">
        <v>3</v>
      </c>
      <c r="B4" t="s">
        <v>3</v>
      </c>
      <c r="C4" t="s">
        <v>1</v>
      </c>
      <c r="D4" t="s">
        <v>155</v>
      </c>
      <c r="E4" s="7"/>
      <c r="F4" s="8"/>
      <c r="H4" t="str">
        <f t="shared" si="2"/>
        <v>"pokedex":3,</v>
      </c>
      <c r="I4" t="str">
        <f t="shared" si="1"/>
        <v>"nombre":"Venusaur",</v>
      </c>
      <c r="J4" t="str">
        <f t="shared" si="3"/>
        <v>"tipo_1":"Planta",</v>
      </c>
      <c r="K4" t="str">
        <f t="shared" si="4"/>
        <v>"tipo_2":"Veneno"</v>
      </c>
      <c r="L4" t="str">
        <f t="shared" si="5"/>
        <v/>
      </c>
      <c r="M4" t="str">
        <f t="shared" si="6"/>
        <v/>
      </c>
      <c r="N4" t="str">
        <f t="shared" si="7"/>
        <v>{"pokedex":3,"nombre":"Venusaur","tipo_1":"Planta","tipo_2":"Veneno"},</v>
      </c>
    </row>
    <row r="5" spans="1:14" x14ac:dyDescent="0.2">
      <c r="A5">
        <v>4</v>
      </c>
      <c r="B5" t="s">
        <v>4</v>
      </c>
      <c r="C5" t="s">
        <v>158</v>
      </c>
      <c r="E5" s="9" t="s">
        <v>6</v>
      </c>
      <c r="F5" s="10" t="s">
        <v>177</v>
      </c>
      <c r="H5" t="str">
        <f t="shared" si="2"/>
        <v>"pokedex":4,</v>
      </c>
      <c r="I5" t="str">
        <f t="shared" si="1"/>
        <v>"nombre":"Charmander",</v>
      </c>
      <c r="J5" t="str">
        <f t="shared" si="3"/>
        <v>"tipo_1":"Fuego",</v>
      </c>
      <c r="K5" t="str">
        <f t="shared" si="4"/>
        <v/>
      </c>
      <c r="L5" t="str">
        <f t="shared" si="5"/>
        <v>"evolución":"Charmeleon",</v>
      </c>
      <c r="M5" t="str">
        <f t="shared" si="6"/>
        <v>"metodo":"Llegando a nivel 16"</v>
      </c>
      <c r="N5" t="str">
        <f t="shared" si="7"/>
        <v>{"pokedex":4,"nombre":"Charmander","tipo_1":"Fuego","evolución":"Charmeleon","metodo":"Llegando a nivel 16"},</v>
      </c>
    </row>
    <row r="6" spans="1:14" x14ac:dyDescent="0.2">
      <c r="A6">
        <v>5</v>
      </c>
      <c r="B6" t="s">
        <v>6</v>
      </c>
      <c r="C6" t="s">
        <v>158</v>
      </c>
      <c r="E6" s="7" t="s">
        <v>7</v>
      </c>
      <c r="F6" s="8" t="s">
        <v>179</v>
      </c>
      <c r="H6" t="str">
        <f t="shared" si="2"/>
        <v>"pokedex":5,</v>
      </c>
      <c r="I6" t="str">
        <f t="shared" si="1"/>
        <v>"nombre":"Charmeleon",</v>
      </c>
      <c r="J6" t="str">
        <f t="shared" si="3"/>
        <v>"tipo_1":"Fuego",</v>
      </c>
      <c r="K6" t="str">
        <f t="shared" si="4"/>
        <v/>
      </c>
      <c r="L6" t="str">
        <f t="shared" si="5"/>
        <v>"evolución":"Charizard",</v>
      </c>
      <c r="M6" t="str">
        <f t="shared" si="6"/>
        <v>"metodo":"Llegando a nivel 36"</v>
      </c>
      <c r="N6" t="str">
        <f t="shared" si="7"/>
        <v>{"pokedex":5,"nombre":"Charmeleon","tipo_1":"Fuego","evolución":"Charizard","metodo":"Llegando a nivel 36"},</v>
      </c>
    </row>
    <row r="7" spans="1:14" x14ac:dyDescent="0.2">
      <c r="A7">
        <v>6</v>
      </c>
      <c r="B7" t="s">
        <v>7</v>
      </c>
      <c r="C7" t="s">
        <v>158</v>
      </c>
      <c r="D7" t="s">
        <v>19</v>
      </c>
      <c r="E7" s="9"/>
      <c r="F7" s="10"/>
      <c r="H7" t="str">
        <f t="shared" si="2"/>
        <v>"pokedex":6,</v>
      </c>
      <c r="I7" t="str">
        <f t="shared" si="1"/>
        <v>"nombre":"Charizard",</v>
      </c>
      <c r="J7" t="str">
        <f t="shared" si="3"/>
        <v>"tipo_1":"Fuego",</v>
      </c>
      <c r="K7" t="str">
        <f t="shared" si="4"/>
        <v>"tipo_2":"Volador"</v>
      </c>
      <c r="L7" t="str">
        <f t="shared" si="5"/>
        <v/>
      </c>
      <c r="M7" t="str">
        <f t="shared" si="6"/>
        <v/>
      </c>
      <c r="N7" t="str">
        <f t="shared" si="7"/>
        <v>{"pokedex":6,"nombre":"Charizard","tipo_1":"Fuego","tipo_2":"Volador"},</v>
      </c>
    </row>
    <row r="8" spans="1:14" x14ac:dyDescent="0.2">
      <c r="A8">
        <v>7</v>
      </c>
      <c r="B8" t="s">
        <v>8</v>
      </c>
      <c r="C8" t="s">
        <v>159</v>
      </c>
      <c r="E8" s="7" t="s">
        <v>9</v>
      </c>
      <c r="F8" s="8" t="s">
        <v>177</v>
      </c>
      <c r="H8" t="str">
        <f t="shared" si="2"/>
        <v>"pokedex":7,</v>
      </c>
      <c r="I8" t="str">
        <f t="shared" si="1"/>
        <v>"nombre":"Squirtle",</v>
      </c>
      <c r="J8" t="str">
        <f t="shared" si="3"/>
        <v>"tipo_1":"Agua",</v>
      </c>
      <c r="K8" t="str">
        <f t="shared" si="4"/>
        <v/>
      </c>
      <c r="L8" t="str">
        <f t="shared" si="5"/>
        <v>"evolución":"Wartortle",</v>
      </c>
      <c r="M8" t="str">
        <f t="shared" si="6"/>
        <v>"metodo":"Llegando a nivel 16"</v>
      </c>
      <c r="N8" t="str">
        <f t="shared" si="7"/>
        <v>{"pokedex":7,"nombre":"Squirtle","tipo_1":"Agua","evolución":"Wartortle","metodo":"Llegando a nivel 16"},</v>
      </c>
    </row>
    <row r="9" spans="1:14" x14ac:dyDescent="0.2">
      <c r="A9">
        <v>8</v>
      </c>
      <c r="B9" t="s">
        <v>9</v>
      </c>
      <c r="C9" t="s">
        <v>159</v>
      </c>
      <c r="E9" s="9" t="s">
        <v>10</v>
      </c>
      <c r="F9" s="10" t="s">
        <v>179</v>
      </c>
      <c r="H9" t="str">
        <f t="shared" si="2"/>
        <v>"pokedex":8,</v>
      </c>
      <c r="I9" t="str">
        <f t="shared" si="1"/>
        <v>"nombre":"Wartortle",</v>
      </c>
      <c r="J9" t="str">
        <f t="shared" si="3"/>
        <v>"tipo_1":"Agua",</v>
      </c>
      <c r="K9" t="str">
        <f t="shared" si="4"/>
        <v/>
      </c>
      <c r="L9" t="str">
        <f t="shared" si="5"/>
        <v>"evolución":"Blastoise",</v>
      </c>
      <c r="M9" t="str">
        <f t="shared" si="6"/>
        <v>"metodo":"Llegando a nivel 36"</v>
      </c>
      <c r="N9" t="str">
        <f t="shared" si="7"/>
        <v>{"pokedex":8,"nombre":"Wartortle","tipo_1":"Agua","evolución":"Blastoise","metodo":"Llegando a nivel 36"},</v>
      </c>
    </row>
    <row r="10" spans="1:14" x14ac:dyDescent="0.2">
      <c r="A10">
        <v>9</v>
      </c>
      <c r="B10" t="s">
        <v>10</v>
      </c>
      <c r="C10" t="s">
        <v>159</v>
      </c>
      <c r="E10" s="7"/>
      <c r="F10" s="8"/>
      <c r="H10" t="str">
        <f t="shared" si="2"/>
        <v>"pokedex":9,</v>
      </c>
      <c r="I10" t="str">
        <f t="shared" si="1"/>
        <v>"nombre":"Blastoise",</v>
      </c>
      <c r="J10" t="str">
        <f t="shared" si="3"/>
        <v>"tipo_1":"Agua"</v>
      </c>
      <c r="K10" t="str">
        <f t="shared" si="4"/>
        <v/>
      </c>
      <c r="L10" t="str">
        <f t="shared" si="5"/>
        <v/>
      </c>
      <c r="M10" t="str">
        <f t="shared" si="6"/>
        <v/>
      </c>
      <c r="N10" t="str">
        <f t="shared" si="7"/>
        <v>{"pokedex":9,"nombre":"Blastoise","tipo_1":"Agua"},</v>
      </c>
    </row>
    <row r="11" spans="1:14" x14ac:dyDescent="0.2">
      <c r="A11">
        <v>10</v>
      </c>
      <c r="B11" t="s">
        <v>11</v>
      </c>
      <c r="C11" t="s">
        <v>12</v>
      </c>
      <c r="E11" s="9" t="s">
        <v>13</v>
      </c>
      <c r="F11" s="10" t="s">
        <v>210</v>
      </c>
      <c r="H11" t="str">
        <f t="shared" si="2"/>
        <v>"pokedex":10,</v>
      </c>
      <c r="I11" t="str">
        <f t="shared" si="1"/>
        <v>"nombre":"Caterpie",</v>
      </c>
      <c r="J11" t="str">
        <f t="shared" si="3"/>
        <v>"tipo_1":"Bicho",</v>
      </c>
      <c r="K11" t="str">
        <f t="shared" si="4"/>
        <v/>
      </c>
      <c r="L11" t="str">
        <f t="shared" si="5"/>
        <v>"evolución":"Metapod",</v>
      </c>
      <c r="M11" t="str">
        <f t="shared" si="6"/>
        <v>"metodo":"Llegando a nivel 7"</v>
      </c>
      <c r="N11" t="str">
        <f t="shared" si="7"/>
        <v>{"pokedex":10,"nombre":"Caterpie","tipo_1":"Bicho","evolución":"Metapod","metodo":"Llegando a nivel 7"},</v>
      </c>
    </row>
    <row r="12" spans="1:14" x14ac:dyDescent="0.2">
      <c r="A12">
        <v>11</v>
      </c>
      <c r="B12" t="s">
        <v>13</v>
      </c>
      <c r="C12" t="s">
        <v>12</v>
      </c>
      <c r="E12" s="7" t="s">
        <v>14</v>
      </c>
      <c r="F12" s="8" t="s">
        <v>211</v>
      </c>
      <c r="H12" t="str">
        <f t="shared" si="2"/>
        <v>"pokedex":11,</v>
      </c>
      <c r="I12" t="str">
        <f t="shared" si="1"/>
        <v>"nombre":"Metapod",</v>
      </c>
      <c r="J12" t="str">
        <f t="shared" si="3"/>
        <v>"tipo_1":"Bicho",</v>
      </c>
      <c r="K12" t="str">
        <f t="shared" si="4"/>
        <v/>
      </c>
      <c r="L12" t="str">
        <f t="shared" si="5"/>
        <v>"evolución":"Butterfree",</v>
      </c>
      <c r="M12" t="str">
        <f t="shared" si="6"/>
        <v>"metodo":"Llegando a nivel 10"</v>
      </c>
      <c r="N12" t="str">
        <f t="shared" si="7"/>
        <v>{"pokedex":11,"nombre":"Metapod","tipo_1":"Bicho","evolución":"Butterfree","metodo":"Llegando a nivel 10"},</v>
      </c>
    </row>
    <row r="13" spans="1:14" x14ac:dyDescent="0.2">
      <c r="A13">
        <v>12</v>
      </c>
      <c r="B13" t="s">
        <v>14</v>
      </c>
      <c r="C13" t="s">
        <v>12</v>
      </c>
      <c r="D13" t="s">
        <v>19</v>
      </c>
      <c r="E13" s="9"/>
      <c r="F13" s="10"/>
      <c r="H13" t="str">
        <f t="shared" si="2"/>
        <v>"pokedex":12,</v>
      </c>
      <c r="I13" t="str">
        <f t="shared" si="1"/>
        <v>"nombre":"Butterfree",</v>
      </c>
      <c r="J13" t="str">
        <f t="shared" si="3"/>
        <v>"tipo_1":"Bicho",</v>
      </c>
      <c r="K13" t="str">
        <f t="shared" si="4"/>
        <v>"tipo_2":"Volador"</v>
      </c>
      <c r="L13" t="str">
        <f t="shared" si="5"/>
        <v/>
      </c>
      <c r="M13" t="str">
        <f t="shared" si="6"/>
        <v/>
      </c>
      <c r="N13" t="str">
        <f t="shared" si="7"/>
        <v>{"pokedex":12,"nombre":"Butterfree","tipo_1":"Bicho","tipo_2":"Volador"},</v>
      </c>
    </row>
    <row r="14" spans="1:14" x14ac:dyDescent="0.2">
      <c r="A14">
        <v>13</v>
      </c>
      <c r="B14" t="s">
        <v>15</v>
      </c>
      <c r="C14" t="s">
        <v>12</v>
      </c>
      <c r="D14" t="s">
        <v>155</v>
      </c>
      <c r="E14" s="7" t="s">
        <v>16</v>
      </c>
      <c r="F14" s="8" t="s">
        <v>210</v>
      </c>
      <c r="H14" t="str">
        <f t="shared" si="2"/>
        <v>"pokedex":13,</v>
      </c>
      <c r="I14" t="str">
        <f t="shared" si="1"/>
        <v>"nombre":"Weedle",</v>
      </c>
      <c r="J14" t="str">
        <f t="shared" si="3"/>
        <v>"tipo_1":"Bicho",</v>
      </c>
      <c r="K14" t="str">
        <f t="shared" si="4"/>
        <v>"tipo_2":"Veneno",</v>
      </c>
      <c r="L14" t="str">
        <f t="shared" si="5"/>
        <v>"evolución":"Kakuna",</v>
      </c>
      <c r="M14" t="str">
        <f t="shared" si="6"/>
        <v>"metodo":"Llegando a nivel 7"</v>
      </c>
      <c r="N14" t="str">
        <f t="shared" si="7"/>
        <v>{"pokedex":13,"nombre":"Weedle","tipo_1":"Bicho","tipo_2":"Veneno","evolución":"Kakuna","metodo":"Llegando a nivel 7"},</v>
      </c>
    </row>
    <row r="15" spans="1:14" x14ac:dyDescent="0.2">
      <c r="A15">
        <v>14</v>
      </c>
      <c r="B15" t="s">
        <v>16</v>
      </c>
      <c r="C15" t="s">
        <v>12</v>
      </c>
      <c r="D15" t="s">
        <v>155</v>
      </c>
      <c r="E15" s="9" t="s">
        <v>17</v>
      </c>
      <c r="F15" s="10" t="s">
        <v>211</v>
      </c>
      <c r="H15" t="str">
        <f t="shared" si="2"/>
        <v>"pokedex":14,</v>
      </c>
      <c r="I15" t="str">
        <f t="shared" si="1"/>
        <v>"nombre":"Kakuna",</v>
      </c>
      <c r="J15" t="str">
        <f t="shared" si="3"/>
        <v>"tipo_1":"Bicho",</v>
      </c>
      <c r="K15" t="str">
        <f t="shared" si="4"/>
        <v>"tipo_2":"Veneno",</v>
      </c>
      <c r="L15" t="str">
        <f t="shared" si="5"/>
        <v>"evolución":"Beedrill",</v>
      </c>
      <c r="M15" t="str">
        <f t="shared" si="6"/>
        <v>"metodo":"Llegando a nivel 10"</v>
      </c>
      <c r="N15" t="str">
        <f t="shared" si="7"/>
        <v>{"pokedex":14,"nombre":"Kakuna","tipo_1":"Bicho","tipo_2":"Veneno","evolución":"Beedrill","metodo":"Llegando a nivel 10"},</v>
      </c>
    </row>
    <row r="16" spans="1:14" x14ac:dyDescent="0.2">
      <c r="A16">
        <v>15</v>
      </c>
      <c r="B16" t="s">
        <v>17</v>
      </c>
      <c r="C16" t="s">
        <v>12</v>
      </c>
      <c r="D16" t="s">
        <v>155</v>
      </c>
      <c r="E16" s="7"/>
      <c r="F16" s="8"/>
      <c r="H16" t="str">
        <f t="shared" si="2"/>
        <v>"pokedex":15,</v>
      </c>
      <c r="I16" t="str">
        <f t="shared" si="1"/>
        <v>"nombre":"Beedrill",</v>
      </c>
      <c r="J16" t="str">
        <f t="shared" si="3"/>
        <v>"tipo_1":"Bicho",</v>
      </c>
      <c r="K16" t="str">
        <f t="shared" si="4"/>
        <v>"tipo_2":"Veneno"</v>
      </c>
      <c r="L16" t="str">
        <f t="shared" si="5"/>
        <v/>
      </c>
      <c r="M16" t="str">
        <f t="shared" si="6"/>
        <v/>
      </c>
      <c r="N16" t="str">
        <f t="shared" si="7"/>
        <v>{"pokedex":15,"nombre":"Beedrill","tipo_1":"Bicho","tipo_2":"Veneno"},</v>
      </c>
    </row>
    <row r="17" spans="1:14" x14ac:dyDescent="0.2">
      <c r="A17">
        <v>16</v>
      </c>
      <c r="B17" t="s">
        <v>18</v>
      </c>
      <c r="C17" t="s">
        <v>160</v>
      </c>
      <c r="D17" t="s">
        <v>19</v>
      </c>
      <c r="E17" s="9" t="s">
        <v>20</v>
      </c>
      <c r="F17" s="10" t="s">
        <v>212</v>
      </c>
      <c r="H17" t="str">
        <f t="shared" si="2"/>
        <v>"pokedex":16,</v>
      </c>
      <c r="I17" t="str">
        <f t="shared" si="1"/>
        <v>"nombre":"Pidgey",</v>
      </c>
      <c r="J17" t="str">
        <f t="shared" si="3"/>
        <v>"tipo_1":"Normal",</v>
      </c>
      <c r="K17" t="str">
        <f t="shared" si="4"/>
        <v>"tipo_2":"Volador",</v>
      </c>
      <c r="L17" t="str">
        <f t="shared" si="5"/>
        <v>"evolución":"Pidgeotto",</v>
      </c>
      <c r="M17" t="str">
        <f t="shared" si="6"/>
        <v>"metodo":"Llegando a nivel 18"</v>
      </c>
      <c r="N17" t="str">
        <f t="shared" si="7"/>
        <v>{"pokedex":16,"nombre":"Pidgey","tipo_1":"Normal","tipo_2":"Volador","evolución":"Pidgeotto","metodo":"Llegando a nivel 18"},</v>
      </c>
    </row>
    <row r="18" spans="1:14" x14ac:dyDescent="0.2">
      <c r="A18">
        <v>17</v>
      </c>
      <c r="B18" t="s">
        <v>20</v>
      </c>
      <c r="C18" t="s">
        <v>160</v>
      </c>
      <c r="D18" t="s">
        <v>19</v>
      </c>
      <c r="E18" s="7" t="s">
        <v>166</v>
      </c>
      <c r="F18" s="8" t="s">
        <v>179</v>
      </c>
      <c r="H18" t="str">
        <f t="shared" si="2"/>
        <v>"pokedex":17,</v>
      </c>
      <c r="I18" t="str">
        <f t="shared" si="1"/>
        <v>"nombre":"Pidgeotto",</v>
      </c>
      <c r="J18" t="str">
        <f t="shared" si="3"/>
        <v>"tipo_1":"Normal",</v>
      </c>
      <c r="K18" t="str">
        <f t="shared" si="4"/>
        <v>"tipo_2":"Volador",</v>
      </c>
      <c r="L18" t="str">
        <f t="shared" si="5"/>
        <v>"evolución":"Pidgeon",</v>
      </c>
      <c r="M18" t="str">
        <f t="shared" si="6"/>
        <v>"metodo":"Llegando a nivel 36"</v>
      </c>
      <c r="N18" t="str">
        <f t="shared" si="7"/>
        <v>{"pokedex":17,"nombre":"Pidgeotto","tipo_1":"Normal","tipo_2":"Volador","evolución":"Pidgeon","metodo":"Llegando a nivel 36"},</v>
      </c>
    </row>
    <row r="19" spans="1:14" x14ac:dyDescent="0.2">
      <c r="A19">
        <v>18</v>
      </c>
      <c r="B19" t="s">
        <v>21</v>
      </c>
      <c r="C19" t="s">
        <v>160</v>
      </c>
      <c r="D19" t="s">
        <v>19</v>
      </c>
      <c r="E19" s="9"/>
      <c r="F19" s="10"/>
      <c r="H19" t="str">
        <f t="shared" si="2"/>
        <v>"pokedex":18,</v>
      </c>
      <c r="I19" t="str">
        <f t="shared" si="1"/>
        <v>"nombre":"Pidgeot",</v>
      </c>
      <c r="J19" t="str">
        <f t="shared" si="3"/>
        <v>"tipo_1":"Normal",</v>
      </c>
      <c r="K19" t="str">
        <f t="shared" si="4"/>
        <v>"tipo_2":"Volador"</v>
      </c>
      <c r="L19" t="str">
        <f t="shared" si="5"/>
        <v/>
      </c>
      <c r="M19" t="str">
        <f t="shared" si="6"/>
        <v/>
      </c>
      <c r="N19" t="str">
        <f t="shared" si="7"/>
        <v>{"pokedex":18,"nombre":"Pidgeot","tipo_1":"Normal","tipo_2":"Volador"},</v>
      </c>
    </row>
    <row r="20" spans="1:14" x14ac:dyDescent="0.2">
      <c r="A20">
        <v>19</v>
      </c>
      <c r="B20" t="s">
        <v>22</v>
      </c>
      <c r="C20" t="s">
        <v>160</v>
      </c>
      <c r="E20" s="7" t="s">
        <v>23</v>
      </c>
      <c r="F20" s="8" t="s">
        <v>194</v>
      </c>
      <c r="H20" t="str">
        <f t="shared" si="2"/>
        <v>"pokedex":19,</v>
      </c>
      <c r="I20" t="str">
        <f t="shared" si="1"/>
        <v>"nombre":"Rattata",</v>
      </c>
      <c r="J20" t="str">
        <f t="shared" si="3"/>
        <v>"tipo_1":"Normal",</v>
      </c>
      <c r="K20" t="str">
        <f t="shared" si="4"/>
        <v/>
      </c>
      <c r="L20" t="str">
        <f t="shared" si="5"/>
        <v>"evolución":"Raticate",</v>
      </c>
      <c r="M20" t="str">
        <f t="shared" si="6"/>
        <v>"metodo":"Llegando a nivel 20"</v>
      </c>
      <c r="N20" t="str">
        <f t="shared" si="7"/>
        <v>{"pokedex":19,"nombre":"Rattata","tipo_1":"Normal","evolución":"Raticate","metodo":"Llegando a nivel 20"},</v>
      </c>
    </row>
    <row r="21" spans="1:14" x14ac:dyDescent="0.2">
      <c r="A21">
        <v>20</v>
      </c>
      <c r="B21" t="s">
        <v>23</v>
      </c>
      <c r="C21" t="s">
        <v>160</v>
      </c>
      <c r="E21" s="9"/>
      <c r="F21" s="10"/>
      <c r="H21" t="str">
        <f t="shared" si="2"/>
        <v>"pokedex":20,</v>
      </c>
      <c r="I21" t="str">
        <f t="shared" si="1"/>
        <v>"nombre":"Raticate",</v>
      </c>
      <c r="J21" t="str">
        <f t="shared" si="3"/>
        <v>"tipo_1":"Normal"</v>
      </c>
      <c r="K21" t="str">
        <f t="shared" si="4"/>
        <v/>
      </c>
      <c r="L21" t="str">
        <f t="shared" si="5"/>
        <v/>
      </c>
      <c r="M21" t="str">
        <f t="shared" si="6"/>
        <v/>
      </c>
      <c r="N21" t="str">
        <f t="shared" si="7"/>
        <v>{"pokedex":20,"nombre":"Raticate","tipo_1":"Normal"},</v>
      </c>
    </row>
    <row r="22" spans="1:14" x14ac:dyDescent="0.2">
      <c r="A22">
        <v>21</v>
      </c>
      <c r="B22" t="s">
        <v>24</v>
      </c>
      <c r="C22" t="s">
        <v>160</v>
      </c>
      <c r="D22" t="s">
        <v>19</v>
      </c>
      <c r="E22" s="7" t="s">
        <v>25</v>
      </c>
      <c r="F22" s="8" t="s">
        <v>194</v>
      </c>
      <c r="H22" t="str">
        <f t="shared" si="2"/>
        <v>"pokedex":21,</v>
      </c>
      <c r="I22" t="str">
        <f t="shared" si="1"/>
        <v>"nombre":"Spearow",</v>
      </c>
      <c r="J22" t="str">
        <f t="shared" si="3"/>
        <v>"tipo_1":"Normal",</v>
      </c>
      <c r="K22" t="str">
        <f t="shared" si="4"/>
        <v>"tipo_2":"Volador",</v>
      </c>
      <c r="L22" t="str">
        <f t="shared" si="5"/>
        <v>"evolución":"Fearow",</v>
      </c>
      <c r="M22" t="str">
        <f t="shared" si="6"/>
        <v>"metodo":"Llegando a nivel 20"</v>
      </c>
      <c r="N22" t="str">
        <f t="shared" si="7"/>
        <v>{"pokedex":21,"nombre":"Spearow","tipo_1":"Normal","tipo_2":"Volador","evolución":"Fearow","metodo":"Llegando a nivel 20"},</v>
      </c>
    </row>
    <row r="23" spans="1:14" x14ac:dyDescent="0.2">
      <c r="A23">
        <v>22</v>
      </c>
      <c r="B23" t="s">
        <v>25</v>
      </c>
      <c r="C23" t="s">
        <v>160</v>
      </c>
      <c r="D23" t="s">
        <v>19</v>
      </c>
      <c r="E23" s="9"/>
      <c r="F23" s="10"/>
      <c r="H23" t="str">
        <f t="shared" si="2"/>
        <v>"pokedex":22,</v>
      </c>
      <c r="I23" t="str">
        <f t="shared" si="1"/>
        <v>"nombre":"Fearow",</v>
      </c>
      <c r="J23" t="str">
        <f t="shared" si="3"/>
        <v>"tipo_1":"Normal",</v>
      </c>
      <c r="K23" t="str">
        <f t="shared" si="4"/>
        <v>"tipo_2":"Volador"</v>
      </c>
      <c r="L23" t="str">
        <f t="shared" si="5"/>
        <v/>
      </c>
      <c r="M23" t="str">
        <f t="shared" si="6"/>
        <v/>
      </c>
      <c r="N23" t="str">
        <f t="shared" si="7"/>
        <v>{"pokedex":22,"nombre":"Fearow","tipo_1":"Normal","tipo_2":"Volador"},</v>
      </c>
    </row>
    <row r="24" spans="1:14" x14ac:dyDescent="0.2">
      <c r="A24">
        <v>23</v>
      </c>
      <c r="B24" t="s">
        <v>26</v>
      </c>
      <c r="C24" t="s">
        <v>155</v>
      </c>
      <c r="E24" s="7" t="s">
        <v>27</v>
      </c>
      <c r="F24" s="8" t="s">
        <v>215</v>
      </c>
      <c r="H24" t="str">
        <f t="shared" si="2"/>
        <v>"pokedex":23,</v>
      </c>
      <c r="I24" t="str">
        <f t="shared" si="1"/>
        <v>"nombre":"Ekans",</v>
      </c>
      <c r="J24" t="str">
        <f t="shared" si="3"/>
        <v>"tipo_1":"Veneno",</v>
      </c>
      <c r="K24" t="str">
        <f t="shared" si="4"/>
        <v/>
      </c>
      <c r="L24" t="str">
        <f t="shared" si="5"/>
        <v>"evolución":"Arbok",</v>
      </c>
      <c r="M24" t="str">
        <f t="shared" si="6"/>
        <v>"metodo":"Llegando a nivel 22"</v>
      </c>
      <c r="N24" t="str">
        <f t="shared" si="7"/>
        <v>{"pokedex":23,"nombre":"Ekans","tipo_1":"Veneno","evolución":"Arbok","metodo":"Llegando a nivel 22"},</v>
      </c>
    </row>
    <row r="25" spans="1:14" x14ac:dyDescent="0.2">
      <c r="A25">
        <v>24</v>
      </c>
      <c r="B25" t="s">
        <v>27</v>
      </c>
      <c r="C25" t="s">
        <v>155</v>
      </c>
      <c r="E25" s="9"/>
      <c r="F25" s="10"/>
      <c r="H25" t="str">
        <f t="shared" si="2"/>
        <v>"pokedex":24,</v>
      </c>
      <c r="I25" t="str">
        <f t="shared" si="1"/>
        <v>"nombre":"Arbok",</v>
      </c>
      <c r="J25" t="str">
        <f t="shared" si="3"/>
        <v>"tipo_1":"Veneno"</v>
      </c>
      <c r="K25" t="str">
        <f t="shared" si="4"/>
        <v/>
      </c>
      <c r="L25" t="str">
        <f t="shared" si="5"/>
        <v/>
      </c>
      <c r="M25" t="str">
        <f t="shared" si="6"/>
        <v/>
      </c>
      <c r="N25" t="str">
        <f t="shared" si="7"/>
        <v>{"pokedex":24,"nombre":"Arbok","tipo_1":"Veneno"},</v>
      </c>
    </row>
    <row r="26" spans="1:14" x14ac:dyDescent="0.2">
      <c r="A26">
        <v>25</v>
      </c>
      <c r="B26" t="s">
        <v>28</v>
      </c>
      <c r="C26" t="s">
        <v>156</v>
      </c>
      <c r="E26" s="7" t="s">
        <v>29</v>
      </c>
      <c r="F26" s="8" t="s">
        <v>192</v>
      </c>
      <c r="H26" t="str">
        <f t="shared" si="2"/>
        <v>"pokedex":25,</v>
      </c>
      <c r="I26" t="str">
        <f t="shared" si="1"/>
        <v>"nombre":"Pikachu",</v>
      </c>
      <c r="J26" t="str">
        <f t="shared" si="3"/>
        <v>"tipo_1":"Eléctrico",</v>
      </c>
      <c r="K26" t="str">
        <f t="shared" si="4"/>
        <v/>
      </c>
      <c r="L26" t="str">
        <f t="shared" si="5"/>
        <v>"evolución":"Raichu",</v>
      </c>
      <c r="M26" t="str">
        <f t="shared" si="6"/>
        <v>"metodo":"Con Piedra de Trueno"</v>
      </c>
      <c r="N26" t="str">
        <f t="shared" si="7"/>
        <v>{"pokedex":25,"nombre":"Pikachu","tipo_1":"Eléctrico","evolución":"Raichu","metodo":"Con Piedra de Trueno"},</v>
      </c>
    </row>
    <row r="27" spans="1:14" x14ac:dyDescent="0.2">
      <c r="A27">
        <v>26</v>
      </c>
      <c r="B27" t="s">
        <v>29</v>
      </c>
      <c r="C27" t="s">
        <v>156</v>
      </c>
      <c r="E27" s="9"/>
      <c r="F27" s="10"/>
      <c r="H27" t="str">
        <f t="shared" si="2"/>
        <v>"pokedex":26,</v>
      </c>
      <c r="I27" t="str">
        <f t="shared" si="1"/>
        <v>"nombre":"Raichu",</v>
      </c>
      <c r="J27" t="str">
        <f t="shared" si="3"/>
        <v>"tipo_1":"Eléctrico"</v>
      </c>
      <c r="K27" t="str">
        <f t="shared" si="4"/>
        <v/>
      </c>
      <c r="L27" t="str">
        <f t="shared" si="5"/>
        <v/>
      </c>
      <c r="M27" t="str">
        <f t="shared" si="6"/>
        <v/>
      </c>
      <c r="N27" t="str">
        <f t="shared" si="7"/>
        <v>{"pokedex":26,"nombre":"Raichu","tipo_1":"Eléctrico"},</v>
      </c>
    </row>
    <row r="28" spans="1:14" x14ac:dyDescent="0.2">
      <c r="A28">
        <v>27</v>
      </c>
      <c r="B28" t="s">
        <v>30</v>
      </c>
      <c r="C28" t="s">
        <v>157</v>
      </c>
      <c r="E28" s="7" t="s">
        <v>31</v>
      </c>
      <c r="F28" s="8" t="s">
        <v>215</v>
      </c>
      <c r="H28" t="str">
        <f t="shared" si="2"/>
        <v>"pokedex":27,</v>
      </c>
      <c r="I28" t="str">
        <f t="shared" si="1"/>
        <v>"nombre":"Sandshrew",</v>
      </c>
      <c r="J28" t="str">
        <f t="shared" si="3"/>
        <v>"tipo_1":"Tierra",</v>
      </c>
      <c r="K28" t="str">
        <f t="shared" si="4"/>
        <v/>
      </c>
      <c r="L28" t="str">
        <f t="shared" si="5"/>
        <v>"evolución":"Sandslash",</v>
      </c>
      <c r="M28" t="str">
        <f t="shared" si="6"/>
        <v>"metodo":"Llegando a nivel 22"</v>
      </c>
      <c r="N28" t="str">
        <f t="shared" si="7"/>
        <v>{"pokedex":27,"nombre":"Sandshrew","tipo_1":"Tierra","evolución":"Sandslash","metodo":"Llegando a nivel 22"},</v>
      </c>
    </row>
    <row r="29" spans="1:14" x14ac:dyDescent="0.2">
      <c r="A29">
        <v>28</v>
      </c>
      <c r="B29" t="s">
        <v>31</v>
      </c>
      <c r="C29" t="s">
        <v>157</v>
      </c>
      <c r="E29" s="9"/>
      <c r="F29" s="10"/>
      <c r="H29" t="str">
        <f t="shared" si="2"/>
        <v>"pokedex":28,</v>
      </c>
      <c r="I29" t="str">
        <f t="shared" si="1"/>
        <v>"nombre":"Sandslash",</v>
      </c>
      <c r="J29" t="str">
        <f t="shared" si="3"/>
        <v>"tipo_1":"Tierra"</v>
      </c>
      <c r="K29" t="str">
        <f t="shared" si="4"/>
        <v/>
      </c>
      <c r="L29" t="str">
        <f t="shared" si="5"/>
        <v/>
      </c>
      <c r="M29" t="str">
        <f t="shared" si="6"/>
        <v/>
      </c>
      <c r="N29" t="str">
        <f t="shared" si="7"/>
        <v>{"pokedex":28,"nombre":"Sandslash","tipo_1":"Tierra"},</v>
      </c>
    </row>
    <row r="30" spans="1:14" x14ac:dyDescent="0.2">
      <c r="A30">
        <v>29</v>
      </c>
      <c r="B30" t="s">
        <v>32</v>
      </c>
      <c r="C30" t="s">
        <v>155</v>
      </c>
      <c r="E30" s="7" t="s">
        <v>33</v>
      </c>
      <c r="F30" s="10" t="s">
        <v>177</v>
      </c>
      <c r="H30" t="str">
        <f t="shared" si="2"/>
        <v>"pokedex":29,</v>
      </c>
      <c r="I30" t="str">
        <f t="shared" si="1"/>
        <v>"nombre":"Nidoran♀",</v>
      </c>
      <c r="J30" t="str">
        <f t="shared" si="3"/>
        <v>"tipo_1":"Veneno",</v>
      </c>
      <c r="K30" t="str">
        <f t="shared" si="4"/>
        <v/>
      </c>
      <c r="L30" t="str">
        <f t="shared" si="5"/>
        <v>"evolución":"Nidorina",</v>
      </c>
      <c r="M30" t="str">
        <f t="shared" si="6"/>
        <v>"metodo":"Llegando a nivel 16"</v>
      </c>
      <c r="N30" t="str">
        <f t="shared" si="7"/>
        <v>{"pokedex":29,"nombre":"Nidoran♀","tipo_1":"Veneno","evolución":"Nidorina","metodo":"Llegando a nivel 16"},</v>
      </c>
    </row>
    <row r="31" spans="1:14" x14ac:dyDescent="0.2">
      <c r="A31">
        <v>30</v>
      </c>
      <c r="B31" t="s">
        <v>33</v>
      </c>
      <c r="C31" t="s">
        <v>155</v>
      </c>
      <c r="E31" s="9" t="s">
        <v>34</v>
      </c>
      <c r="F31" s="8" t="s">
        <v>216</v>
      </c>
      <c r="H31" t="str">
        <f t="shared" si="2"/>
        <v>"pokedex":30,</v>
      </c>
      <c r="I31" t="str">
        <f t="shared" si="1"/>
        <v>"nombre":"Nidorina",</v>
      </c>
      <c r="J31" t="str">
        <f t="shared" si="3"/>
        <v>"tipo_1":"Veneno",</v>
      </c>
      <c r="K31" t="str">
        <f t="shared" si="4"/>
        <v/>
      </c>
      <c r="L31" t="str">
        <f t="shared" si="5"/>
        <v>"evolución":"Nidoqueen",</v>
      </c>
      <c r="M31" t="str">
        <f t="shared" si="6"/>
        <v>"metodo":"Con Piedra Lunar"</v>
      </c>
      <c r="N31" t="str">
        <f t="shared" si="7"/>
        <v>{"pokedex":30,"nombre":"Nidorina","tipo_1":"Veneno","evolución":"Nidoqueen","metodo":"Con Piedra Lunar"},</v>
      </c>
    </row>
    <row r="32" spans="1:14" x14ac:dyDescent="0.2">
      <c r="A32">
        <v>31</v>
      </c>
      <c r="B32" t="s">
        <v>34</v>
      </c>
      <c r="C32" t="s">
        <v>155</v>
      </c>
      <c r="D32" t="s">
        <v>157</v>
      </c>
      <c r="E32" s="7"/>
      <c r="F32" s="8"/>
      <c r="H32" t="str">
        <f t="shared" si="2"/>
        <v>"pokedex":31,</v>
      </c>
      <c r="I32" t="str">
        <f t="shared" si="1"/>
        <v>"nombre":"Nidoqueen",</v>
      </c>
      <c r="J32" t="str">
        <f t="shared" si="3"/>
        <v>"tipo_1":"Veneno",</v>
      </c>
      <c r="K32" t="str">
        <f t="shared" si="4"/>
        <v>"tipo_2":"Tierra"</v>
      </c>
      <c r="L32" t="str">
        <f t="shared" si="5"/>
        <v/>
      </c>
      <c r="M32" t="str">
        <f t="shared" si="6"/>
        <v/>
      </c>
      <c r="N32" t="str">
        <f t="shared" si="7"/>
        <v>{"pokedex":31,"nombre":"Nidoqueen","tipo_1":"Veneno","tipo_2":"Tierra"},</v>
      </c>
    </row>
    <row r="33" spans="1:14" x14ac:dyDescent="0.2">
      <c r="A33">
        <v>32</v>
      </c>
      <c r="B33" t="s">
        <v>35</v>
      </c>
      <c r="C33" t="s">
        <v>155</v>
      </c>
      <c r="E33" s="9" t="s">
        <v>36</v>
      </c>
      <c r="F33" s="10" t="s">
        <v>177</v>
      </c>
      <c r="H33" t="str">
        <f t="shared" si="2"/>
        <v>"pokedex":32,</v>
      </c>
      <c r="I33" t="str">
        <f t="shared" si="1"/>
        <v>"nombre":"Nidoran♂",</v>
      </c>
      <c r="J33" t="str">
        <f t="shared" si="3"/>
        <v>"tipo_1":"Veneno",</v>
      </c>
      <c r="K33" t="str">
        <f t="shared" si="4"/>
        <v/>
      </c>
      <c r="L33" t="str">
        <f t="shared" si="5"/>
        <v>"evolución":"Nidorino",</v>
      </c>
      <c r="M33" t="str">
        <f t="shared" si="6"/>
        <v>"metodo":"Llegando a nivel 16"</v>
      </c>
      <c r="N33" t="str">
        <f t="shared" si="7"/>
        <v>{"pokedex":32,"nombre":"Nidoran♂","tipo_1":"Veneno","evolución":"Nidorino","metodo":"Llegando a nivel 16"},</v>
      </c>
    </row>
    <row r="34" spans="1:14" x14ac:dyDescent="0.2">
      <c r="A34">
        <v>33</v>
      </c>
      <c r="B34" t="s">
        <v>36</v>
      </c>
      <c r="C34" t="s">
        <v>155</v>
      </c>
      <c r="E34" s="7" t="s">
        <v>37</v>
      </c>
      <c r="F34" s="8" t="s">
        <v>216</v>
      </c>
      <c r="H34" t="str">
        <f t="shared" si="2"/>
        <v>"pokedex":33,</v>
      </c>
      <c r="I34" t="str">
        <f t="shared" si="1"/>
        <v>"nombre":"Nidorino",</v>
      </c>
      <c r="J34" t="str">
        <f t="shared" si="3"/>
        <v>"tipo_1":"Veneno",</v>
      </c>
      <c r="K34" t="str">
        <f t="shared" si="4"/>
        <v/>
      </c>
      <c r="L34" t="str">
        <f t="shared" si="5"/>
        <v>"evolución":"Nidoking",</v>
      </c>
      <c r="M34" t="str">
        <f t="shared" si="6"/>
        <v>"metodo":"Con Piedra Lunar"</v>
      </c>
      <c r="N34" t="str">
        <f t="shared" si="7"/>
        <v>{"pokedex":33,"nombre":"Nidorino","tipo_1":"Veneno","evolución":"Nidoking","metodo":"Con Piedra Lunar"},</v>
      </c>
    </row>
    <row r="35" spans="1:14" x14ac:dyDescent="0.2">
      <c r="A35">
        <v>34</v>
      </c>
      <c r="B35" t="s">
        <v>37</v>
      </c>
      <c r="C35" t="s">
        <v>155</v>
      </c>
      <c r="D35" t="s">
        <v>157</v>
      </c>
      <c r="E35" s="9"/>
      <c r="F35" s="10"/>
      <c r="H35" t="str">
        <f t="shared" si="2"/>
        <v>"pokedex":34,</v>
      </c>
      <c r="I35" t="str">
        <f t="shared" si="1"/>
        <v>"nombre":"Nidoking",</v>
      </c>
      <c r="J35" t="str">
        <f t="shared" si="3"/>
        <v>"tipo_1":"Veneno",</v>
      </c>
      <c r="K35" t="str">
        <f t="shared" si="4"/>
        <v>"tipo_2":"Tierra"</v>
      </c>
      <c r="L35" t="str">
        <f t="shared" si="5"/>
        <v/>
      </c>
      <c r="M35" t="str">
        <f t="shared" si="6"/>
        <v/>
      </c>
      <c r="N35" t="str">
        <f t="shared" si="7"/>
        <v>{"pokedex":34,"nombre":"Nidoking","tipo_1":"Veneno","tipo_2":"Tierra"},</v>
      </c>
    </row>
    <row r="36" spans="1:14" x14ac:dyDescent="0.2">
      <c r="A36">
        <v>35</v>
      </c>
      <c r="B36" t="s">
        <v>38</v>
      </c>
      <c r="C36" t="s">
        <v>160</v>
      </c>
      <c r="E36" s="7" t="s">
        <v>39</v>
      </c>
      <c r="F36" s="8" t="s">
        <v>216</v>
      </c>
      <c r="H36" t="str">
        <f t="shared" si="2"/>
        <v>"pokedex":35,</v>
      </c>
      <c r="I36" t="str">
        <f t="shared" si="1"/>
        <v>"nombre":"Clefairy",</v>
      </c>
      <c r="J36" t="str">
        <f t="shared" si="3"/>
        <v>"tipo_1":"Normal",</v>
      </c>
      <c r="K36" t="str">
        <f t="shared" si="4"/>
        <v/>
      </c>
      <c r="L36" t="str">
        <f t="shared" si="5"/>
        <v>"evolución":"Clefable",</v>
      </c>
      <c r="M36" t="str">
        <f t="shared" si="6"/>
        <v>"metodo":"Con Piedra Lunar"</v>
      </c>
      <c r="N36" t="str">
        <f t="shared" si="7"/>
        <v>{"pokedex":35,"nombre":"Clefairy","tipo_1":"Normal","evolución":"Clefable","metodo":"Con Piedra Lunar"},</v>
      </c>
    </row>
    <row r="37" spans="1:14" x14ac:dyDescent="0.2">
      <c r="A37">
        <v>36</v>
      </c>
      <c r="B37" t="s">
        <v>39</v>
      </c>
      <c r="C37" t="s">
        <v>160</v>
      </c>
      <c r="E37" s="9"/>
      <c r="F37" s="10"/>
      <c r="H37" t="str">
        <f t="shared" si="2"/>
        <v>"pokedex":36,</v>
      </c>
      <c r="I37" t="str">
        <f t="shared" si="1"/>
        <v>"nombre":"Clefable",</v>
      </c>
      <c r="J37" t="str">
        <f t="shared" si="3"/>
        <v>"tipo_1":"Normal"</v>
      </c>
      <c r="K37" t="str">
        <f t="shared" si="4"/>
        <v/>
      </c>
      <c r="L37" t="str">
        <f t="shared" si="5"/>
        <v/>
      </c>
      <c r="M37" t="str">
        <f t="shared" si="6"/>
        <v/>
      </c>
      <c r="N37" t="str">
        <f t="shared" si="7"/>
        <v>{"pokedex":36,"nombre":"Clefable","tipo_1":"Normal"},</v>
      </c>
    </row>
    <row r="38" spans="1:14" x14ac:dyDescent="0.2">
      <c r="A38">
        <v>37</v>
      </c>
      <c r="B38" t="s">
        <v>40</v>
      </c>
      <c r="C38" t="s">
        <v>158</v>
      </c>
      <c r="E38" s="7" t="s">
        <v>41</v>
      </c>
      <c r="F38" s="8" t="s">
        <v>193</v>
      </c>
      <c r="H38" t="str">
        <f t="shared" si="2"/>
        <v>"pokedex":37,</v>
      </c>
      <c r="I38" t="str">
        <f t="shared" si="1"/>
        <v>"nombre":"Vulpix",</v>
      </c>
      <c r="J38" t="str">
        <f t="shared" si="3"/>
        <v>"tipo_1":"Fuego",</v>
      </c>
      <c r="K38" t="str">
        <f t="shared" si="4"/>
        <v/>
      </c>
      <c r="L38" t="str">
        <f t="shared" si="5"/>
        <v>"evolución":"Ninetales",</v>
      </c>
      <c r="M38" t="str">
        <f t="shared" si="6"/>
        <v>"metodo":"Con Piedra de Fuego"</v>
      </c>
      <c r="N38" t="str">
        <f t="shared" si="7"/>
        <v>{"pokedex":37,"nombre":"Vulpix","tipo_1":"Fuego","evolución":"Ninetales","metodo":"Con Piedra de Fuego"},</v>
      </c>
    </row>
    <row r="39" spans="1:14" x14ac:dyDescent="0.2">
      <c r="A39">
        <v>38</v>
      </c>
      <c r="B39" t="s">
        <v>41</v>
      </c>
      <c r="C39" t="s">
        <v>158</v>
      </c>
      <c r="E39" s="9"/>
      <c r="F39" s="10"/>
      <c r="H39" t="str">
        <f t="shared" si="2"/>
        <v>"pokedex":38,</v>
      </c>
      <c r="I39" t="str">
        <f t="shared" si="1"/>
        <v>"nombre":"Ninetales",</v>
      </c>
      <c r="J39" t="str">
        <f t="shared" si="3"/>
        <v>"tipo_1":"Fuego"</v>
      </c>
      <c r="K39" t="str">
        <f t="shared" si="4"/>
        <v/>
      </c>
      <c r="L39" t="str">
        <f t="shared" si="5"/>
        <v/>
      </c>
      <c r="M39" t="str">
        <f t="shared" si="6"/>
        <v/>
      </c>
      <c r="N39" t="str">
        <f t="shared" si="7"/>
        <v>{"pokedex":38,"nombre":"Ninetales","tipo_1":"Fuego"},</v>
      </c>
    </row>
    <row r="40" spans="1:14" x14ac:dyDescent="0.2">
      <c r="A40">
        <v>39</v>
      </c>
      <c r="B40" t="s">
        <v>42</v>
      </c>
      <c r="C40" t="s">
        <v>160</v>
      </c>
      <c r="E40" s="7" t="s">
        <v>43</v>
      </c>
      <c r="F40" s="8" t="s">
        <v>216</v>
      </c>
      <c r="H40" t="str">
        <f t="shared" si="2"/>
        <v>"pokedex":39,</v>
      </c>
      <c r="I40" t="str">
        <f t="shared" si="1"/>
        <v>"nombre":"Jigglypuff",</v>
      </c>
      <c r="J40" t="str">
        <f t="shared" si="3"/>
        <v>"tipo_1":"Normal",</v>
      </c>
      <c r="K40" t="str">
        <f t="shared" si="4"/>
        <v/>
      </c>
      <c r="L40" t="str">
        <f t="shared" si="5"/>
        <v>"evolución":"Wigglytuff",</v>
      </c>
      <c r="M40" t="str">
        <f t="shared" si="6"/>
        <v>"metodo":"Con Piedra Lunar"</v>
      </c>
      <c r="N40" t="str">
        <f t="shared" si="7"/>
        <v>{"pokedex":39,"nombre":"Jigglypuff","tipo_1":"Normal","evolución":"Wigglytuff","metodo":"Con Piedra Lunar"},</v>
      </c>
    </row>
    <row r="41" spans="1:14" x14ac:dyDescent="0.2">
      <c r="A41">
        <v>40</v>
      </c>
      <c r="B41" t="s">
        <v>43</v>
      </c>
      <c r="C41" t="s">
        <v>160</v>
      </c>
      <c r="E41" s="9"/>
      <c r="F41" s="10"/>
      <c r="H41" t="str">
        <f t="shared" si="2"/>
        <v>"pokedex":40,</v>
      </c>
      <c r="I41" t="str">
        <f t="shared" si="1"/>
        <v>"nombre":"Wigglytuff",</v>
      </c>
      <c r="J41" t="str">
        <f t="shared" si="3"/>
        <v>"tipo_1":"Normal"</v>
      </c>
      <c r="K41" t="str">
        <f t="shared" si="4"/>
        <v/>
      </c>
      <c r="L41" t="str">
        <f t="shared" si="5"/>
        <v/>
      </c>
      <c r="M41" t="str">
        <f t="shared" si="6"/>
        <v/>
      </c>
      <c r="N41" t="str">
        <f t="shared" si="7"/>
        <v>{"pokedex":40,"nombre":"Wigglytuff","tipo_1":"Normal"},</v>
      </c>
    </row>
    <row r="42" spans="1:14" x14ac:dyDescent="0.2">
      <c r="A42">
        <v>41</v>
      </c>
      <c r="B42" t="s">
        <v>44</v>
      </c>
      <c r="C42" t="s">
        <v>155</v>
      </c>
      <c r="D42" t="s">
        <v>19</v>
      </c>
      <c r="E42" s="7" t="s">
        <v>45</v>
      </c>
      <c r="F42" s="8" t="s">
        <v>215</v>
      </c>
      <c r="H42" t="str">
        <f t="shared" si="2"/>
        <v>"pokedex":41,</v>
      </c>
      <c r="I42" t="str">
        <f t="shared" si="1"/>
        <v>"nombre":"Zubat",</v>
      </c>
      <c r="J42" t="str">
        <f t="shared" si="3"/>
        <v>"tipo_1":"Veneno",</v>
      </c>
      <c r="K42" t="str">
        <f t="shared" si="4"/>
        <v>"tipo_2":"Volador",</v>
      </c>
      <c r="L42" t="str">
        <f t="shared" si="5"/>
        <v>"evolución":"Golbat",</v>
      </c>
      <c r="M42" t="str">
        <f t="shared" si="6"/>
        <v>"metodo":"Llegando a nivel 22"</v>
      </c>
      <c r="N42" t="str">
        <f t="shared" si="7"/>
        <v>{"pokedex":41,"nombre":"Zubat","tipo_1":"Veneno","tipo_2":"Volador","evolución":"Golbat","metodo":"Llegando a nivel 22"},</v>
      </c>
    </row>
    <row r="43" spans="1:14" x14ac:dyDescent="0.2">
      <c r="A43">
        <v>42</v>
      </c>
      <c r="B43" t="s">
        <v>45</v>
      </c>
      <c r="C43" t="s">
        <v>155</v>
      </c>
      <c r="D43" t="s">
        <v>19</v>
      </c>
      <c r="E43" s="9"/>
      <c r="F43" s="10"/>
      <c r="H43" t="str">
        <f t="shared" si="2"/>
        <v>"pokedex":42,</v>
      </c>
      <c r="I43" t="str">
        <f t="shared" si="1"/>
        <v>"nombre":"Golbat",</v>
      </c>
      <c r="J43" t="str">
        <f t="shared" si="3"/>
        <v>"tipo_1":"Veneno",</v>
      </c>
      <c r="K43" t="str">
        <f t="shared" si="4"/>
        <v>"tipo_2":"Volador"</v>
      </c>
      <c r="L43" t="str">
        <f t="shared" si="5"/>
        <v/>
      </c>
      <c r="M43" t="str">
        <f t="shared" si="6"/>
        <v/>
      </c>
      <c r="N43" t="str">
        <f t="shared" si="7"/>
        <v>{"pokedex":42,"nombre":"Golbat","tipo_1":"Veneno","tipo_2":"Volador"},</v>
      </c>
    </row>
    <row r="44" spans="1:14" x14ac:dyDescent="0.2">
      <c r="A44">
        <v>43</v>
      </c>
      <c r="B44" t="s">
        <v>46</v>
      </c>
      <c r="C44" t="s">
        <v>1</v>
      </c>
      <c r="D44" t="s">
        <v>155</v>
      </c>
      <c r="E44" s="7" t="s">
        <v>47</v>
      </c>
      <c r="F44" s="8" t="s">
        <v>217</v>
      </c>
      <c r="H44" t="str">
        <f t="shared" si="2"/>
        <v>"pokedex":43,</v>
      </c>
      <c r="I44" t="str">
        <f t="shared" si="1"/>
        <v>"nombre":"Oddish",</v>
      </c>
      <c r="J44" t="str">
        <f t="shared" si="3"/>
        <v>"tipo_1":"Planta",</v>
      </c>
      <c r="K44" t="str">
        <f t="shared" si="4"/>
        <v>"tipo_2":"Veneno",</v>
      </c>
      <c r="L44" t="str">
        <f t="shared" si="5"/>
        <v>"evolución":"Gloom",</v>
      </c>
      <c r="M44" t="str">
        <f t="shared" si="6"/>
        <v>"metodo":"Llegando a nivel 21"</v>
      </c>
      <c r="N44" t="str">
        <f t="shared" si="7"/>
        <v>{"pokedex":43,"nombre":"Oddish","tipo_1":"Planta","tipo_2":"Veneno","evolución":"Gloom","metodo":"Llegando a nivel 21"},</v>
      </c>
    </row>
    <row r="45" spans="1:14" x14ac:dyDescent="0.2">
      <c r="A45">
        <v>44</v>
      </c>
      <c r="B45" t="s">
        <v>47</v>
      </c>
      <c r="C45" t="s">
        <v>1</v>
      </c>
      <c r="D45" t="s">
        <v>155</v>
      </c>
      <c r="E45" s="9" t="s">
        <v>48</v>
      </c>
      <c r="F45" s="8" t="s">
        <v>204</v>
      </c>
      <c r="H45" t="str">
        <f t="shared" si="2"/>
        <v>"pokedex":44,</v>
      </c>
      <c r="I45" t="str">
        <f t="shared" si="1"/>
        <v>"nombre":"Gloom",</v>
      </c>
      <c r="J45" t="str">
        <f t="shared" si="3"/>
        <v>"tipo_1":"Planta",</v>
      </c>
      <c r="K45" t="str">
        <f t="shared" si="4"/>
        <v>"tipo_2":"Veneno",</v>
      </c>
      <c r="L45" t="str">
        <f t="shared" si="5"/>
        <v>"evolución":"Vileplume",</v>
      </c>
      <c r="M45" t="str">
        <f t="shared" si="6"/>
        <v>"metodo":"Con Piedra de Hoja"</v>
      </c>
      <c r="N45" t="str">
        <f t="shared" si="7"/>
        <v>{"pokedex":44,"nombre":"Gloom","tipo_1":"Planta","tipo_2":"Veneno","evolución":"Vileplume","metodo":"Con Piedra de Hoja"},</v>
      </c>
    </row>
    <row r="46" spans="1:14" x14ac:dyDescent="0.2">
      <c r="A46">
        <v>45</v>
      </c>
      <c r="B46" t="s">
        <v>48</v>
      </c>
      <c r="C46" t="s">
        <v>1</v>
      </c>
      <c r="D46" t="s">
        <v>155</v>
      </c>
      <c r="E46" s="7"/>
      <c r="F46" s="8"/>
      <c r="H46" t="str">
        <f t="shared" si="2"/>
        <v>"pokedex":45,</v>
      </c>
      <c r="I46" t="str">
        <f t="shared" si="1"/>
        <v>"nombre":"Vileplume",</v>
      </c>
      <c r="J46" t="str">
        <f t="shared" si="3"/>
        <v>"tipo_1":"Planta",</v>
      </c>
      <c r="K46" t="str">
        <f t="shared" si="4"/>
        <v>"tipo_2":"Veneno"</v>
      </c>
      <c r="L46" t="str">
        <f t="shared" si="5"/>
        <v/>
      </c>
      <c r="M46" t="str">
        <f t="shared" si="6"/>
        <v/>
      </c>
      <c r="N46" t="str">
        <f t="shared" si="7"/>
        <v>{"pokedex":45,"nombre":"Vileplume","tipo_1":"Planta","tipo_2":"Veneno"},</v>
      </c>
    </row>
    <row r="47" spans="1:14" x14ac:dyDescent="0.2">
      <c r="A47">
        <v>46</v>
      </c>
      <c r="B47" t="s">
        <v>49</v>
      </c>
      <c r="C47" t="s">
        <v>12</v>
      </c>
      <c r="D47" t="s">
        <v>1</v>
      </c>
      <c r="E47" s="9" t="s">
        <v>50</v>
      </c>
      <c r="F47" s="10" t="s">
        <v>217</v>
      </c>
      <c r="H47" t="str">
        <f t="shared" si="2"/>
        <v>"pokedex":46,</v>
      </c>
      <c r="I47" t="str">
        <f t="shared" si="1"/>
        <v>"nombre":"Paras",</v>
      </c>
      <c r="J47" t="str">
        <f t="shared" si="3"/>
        <v>"tipo_1":"Bicho",</v>
      </c>
      <c r="K47" t="str">
        <f t="shared" si="4"/>
        <v>"tipo_2":"Planta",</v>
      </c>
      <c r="L47" t="str">
        <f t="shared" si="5"/>
        <v>"evolución":"Parasect",</v>
      </c>
      <c r="M47" t="str">
        <f t="shared" si="6"/>
        <v>"metodo":"Llegando a nivel 21"</v>
      </c>
      <c r="N47" t="str">
        <f t="shared" si="7"/>
        <v>{"pokedex":46,"nombre":"Paras","tipo_1":"Bicho","tipo_2":"Planta","evolución":"Parasect","metodo":"Llegando a nivel 21"},</v>
      </c>
    </row>
    <row r="48" spans="1:14" x14ac:dyDescent="0.2">
      <c r="A48">
        <v>47</v>
      </c>
      <c r="B48" t="s">
        <v>50</v>
      </c>
      <c r="C48" t="s">
        <v>12</v>
      </c>
      <c r="D48" t="s">
        <v>1</v>
      </c>
      <c r="E48" s="7"/>
      <c r="F48" s="8"/>
      <c r="H48" t="str">
        <f t="shared" si="2"/>
        <v>"pokedex":47,</v>
      </c>
      <c r="I48" t="str">
        <f t="shared" si="1"/>
        <v>"nombre":"Parasect",</v>
      </c>
      <c r="J48" t="str">
        <f t="shared" si="3"/>
        <v>"tipo_1":"Bicho",</v>
      </c>
      <c r="K48" t="str">
        <f t="shared" si="4"/>
        <v>"tipo_2":"Planta"</v>
      </c>
      <c r="L48" t="str">
        <f t="shared" si="5"/>
        <v/>
      </c>
      <c r="M48" t="str">
        <f t="shared" si="6"/>
        <v/>
      </c>
      <c r="N48" t="str">
        <f t="shared" si="7"/>
        <v>{"pokedex":47,"nombre":"Parasect","tipo_1":"Bicho","tipo_2":"Planta"},</v>
      </c>
    </row>
    <row r="49" spans="1:14" x14ac:dyDescent="0.2">
      <c r="A49">
        <v>48</v>
      </c>
      <c r="B49" t="s">
        <v>51</v>
      </c>
      <c r="C49" t="s">
        <v>12</v>
      </c>
      <c r="D49" t="s">
        <v>155</v>
      </c>
      <c r="E49" s="9" t="s">
        <v>52</v>
      </c>
      <c r="F49" s="10" t="s">
        <v>218</v>
      </c>
      <c r="H49" t="str">
        <f t="shared" si="2"/>
        <v>"pokedex":48,</v>
      </c>
      <c r="I49" t="str">
        <f t="shared" si="1"/>
        <v>"nombre":"Venonat",</v>
      </c>
      <c r="J49" t="str">
        <f t="shared" si="3"/>
        <v>"tipo_1":"Bicho",</v>
      </c>
      <c r="K49" t="str">
        <f t="shared" si="4"/>
        <v>"tipo_2":"Veneno",</v>
      </c>
      <c r="L49" t="str">
        <f t="shared" si="5"/>
        <v>"evolución":"Venomoth",</v>
      </c>
      <c r="M49" t="str">
        <f t="shared" si="6"/>
        <v>"metodo":"Llegando a nivel 34"</v>
      </c>
      <c r="N49" t="str">
        <f t="shared" si="7"/>
        <v>{"pokedex":48,"nombre":"Venonat","tipo_1":"Bicho","tipo_2":"Veneno","evolución":"Venomoth","metodo":"Llegando a nivel 34"},</v>
      </c>
    </row>
    <row r="50" spans="1:14" x14ac:dyDescent="0.2">
      <c r="A50">
        <v>49</v>
      </c>
      <c r="B50" t="s">
        <v>52</v>
      </c>
      <c r="C50" t="s">
        <v>12</v>
      </c>
      <c r="D50" t="s">
        <v>155</v>
      </c>
      <c r="E50" s="7"/>
      <c r="F50" s="8"/>
      <c r="H50" t="str">
        <f t="shared" si="2"/>
        <v>"pokedex":49,</v>
      </c>
      <c r="I50" t="str">
        <f t="shared" si="1"/>
        <v>"nombre":"Venomoth",</v>
      </c>
      <c r="J50" t="str">
        <f t="shared" si="3"/>
        <v>"tipo_1":"Bicho",</v>
      </c>
      <c r="K50" t="str">
        <f t="shared" si="4"/>
        <v>"tipo_2":"Veneno"</v>
      </c>
      <c r="L50" t="str">
        <f t="shared" si="5"/>
        <v/>
      </c>
      <c r="M50" t="str">
        <f t="shared" si="6"/>
        <v/>
      </c>
      <c r="N50" t="str">
        <f t="shared" si="7"/>
        <v>{"pokedex":49,"nombre":"Venomoth","tipo_1":"Bicho","tipo_2":"Veneno"},</v>
      </c>
    </row>
    <row r="51" spans="1:14" x14ac:dyDescent="0.2">
      <c r="A51">
        <v>50</v>
      </c>
      <c r="B51" t="s">
        <v>53</v>
      </c>
      <c r="C51" t="s">
        <v>157</v>
      </c>
      <c r="E51" s="9" t="s">
        <v>54</v>
      </c>
      <c r="F51" s="10" t="s">
        <v>205</v>
      </c>
      <c r="H51" t="str">
        <f t="shared" si="2"/>
        <v>"pokedex":50,</v>
      </c>
      <c r="I51" t="str">
        <f t="shared" si="1"/>
        <v>"nombre":"Diglett",</v>
      </c>
      <c r="J51" t="str">
        <f t="shared" si="3"/>
        <v>"tipo_1":"Tierra",</v>
      </c>
      <c r="K51" t="str">
        <f t="shared" si="4"/>
        <v/>
      </c>
      <c r="L51" t="str">
        <f t="shared" si="5"/>
        <v>"evolución":"Dugtrio",</v>
      </c>
      <c r="M51" t="str">
        <f t="shared" si="6"/>
        <v>"metodo":"Llegando a nivel 26"</v>
      </c>
      <c r="N51" t="str">
        <f t="shared" si="7"/>
        <v>{"pokedex":50,"nombre":"Diglett","tipo_1":"Tierra","evolución":"Dugtrio","metodo":"Llegando a nivel 26"},</v>
      </c>
    </row>
    <row r="52" spans="1:14" x14ac:dyDescent="0.2">
      <c r="A52">
        <v>51</v>
      </c>
      <c r="B52" t="s">
        <v>54</v>
      </c>
      <c r="C52" t="s">
        <v>157</v>
      </c>
      <c r="E52" s="7"/>
      <c r="F52" s="8"/>
      <c r="H52" t="str">
        <f t="shared" si="2"/>
        <v>"pokedex":51,</v>
      </c>
      <c r="I52" t="str">
        <f t="shared" si="1"/>
        <v>"nombre":"Dugtrio",</v>
      </c>
      <c r="J52" t="str">
        <f t="shared" si="3"/>
        <v>"tipo_1":"Tierra"</v>
      </c>
      <c r="K52" t="str">
        <f t="shared" si="4"/>
        <v/>
      </c>
      <c r="L52" t="str">
        <f t="shared" si="5"/>
        <v/>
      </c>
      <c r="M52" t="str">
        <f t="shared" si="6"/>
        <v/>
      </c>
      <c r="N52" t="str">
        <f t="shared" si="7"/>
        <v>{"pokedex":51,"nombre":"Dugtrio","tipo_1":"Tierra"},</v>
      </c>
    </row>
    <row r="53" spans="1:14" x14ac:dyDescent="0.2">
      <c r="A53">
        <v>52</v>
      </c>
      <c r="B53" t="s">
        <v>55</v>
      </c>
      <c r="C53" t="s">
        <v>160</v>
      </c>
      <c r="E53" s="9" t="s">
        <v>56</v>
      </c>
      <c r="F53" s="10" t="s">
        <v>203</v>
      </c>
      <c r="H53" t="str">
        <f t="shared" si="2"/>
        <v>"pokedex":52,</v>
      </c>
      <c r="I53" t="str">
        <f t="shared" si="1"/>
        <v>"nombre":"Meowth",</v>
      </c>
      <c r="J53" t="str">
        <f t="shared" si="3"/>
        <v>"tipo_1":"Normal",</v>
      </c>
      <c r="K53" t="str">
        <f t="shared" si="4"/>
        <v/>
      </c>
      <c r="L53" t="str">
        <f t="shared" si="5"/>
        <v>"evolución":"Persian",</v>
      </c>
      <c r="M53" t="str">
        <f t="shared" si="6"/>
        <v>"metodo":"Llegando a nivel 28"</v>
      </c>
      <c r="N53" t="str">
        <f t="shared" si="7"/>
        <v>{"pokedex":52,"nombre":"Meowth","tipo_1":"Normal","evolución":"Persian","metodo":"Llegando a nivel 28"},</v>
      </c>
    </row>
    <row r="54" spans="1:14" x14ac:dyDescent="0.2">
      <c r="A54">
        <v>53</v>
      </c>
      <c r="B54" t="s">
        <v>56</v>
      </c>
      <c r="C54" t="s">
        <v>160</v>
      </c>
      <c r="E54" s="7"/>
      <c r="F54" s="8"/>
      <c r="H54" t="str">
        <f t="shared" si="2"/>
        <v>"pokedex":53,</v>
      </c>
      <c r="I54" t="str">
        <f t="shared" si="1"/>
        <v>"nombre":"Persian",</v>
      </c>
      <c r="J54" t="str">
        <f t="shared" si="3"/>
        <v>"tipo_1":"Normal"</v>
      </c>
      <c r="K54" t="str">
        <f t="shared" si="4"/>
        <v/>
      </c>
      <c r="L54" t="str">
        <f t="shared" si="5"/>
        <v/>
      </c>
      <c r="M54" t="str">
        <f t="shared" si="6"/>
        <v/>
      </c>
      <c r="N54" t="str">
        <f t="shared" si="7"/>
        <v>{"pokedex":53,"nombre":"Persian","tipo_1":"Normal"},</v>
      </c>
    </row>
    <row r="55" spans="1:14" x14ac:dyDescent="0.2">
      <c r="A55">
        <v>54</v>
      </c>
      <c r="B55" t="s">
        <v>57</v>
      </c>
      <c r="C55" t="s">
        <v>159</v>
      </c>
      <c r="E55" s="9" t="s">
        <v>58</v>
      </c>
      <c r="F55" s="10" t="s">
        <v>197</v>
      </c>
      <c r="H55" t="str">
        <f t="shared" si="2"/>
        <v>"pokedex":54,</v>
      </c>
      <c r="I55" t="str">
        <f t="shared" si="1"/>
        <v>"nombre":"Psyduck",</v>
      </c>
      <c r="J55" t="str">
        <f t="shared" si="3"/>
        <v>"tipo_1":"Agua",</v>
      </c>
      <c r="K55" t="str">
        <f t="shared" si="4"/>
        <v/>
      </c>
      <c r="L55" t="str">
        <f t="shared" si="5"/>
        <v>"evolución":"Golduck",</v>
      </c>
      <c r="M55" t="str">
        <f t="shared" si="6"/>
        <v>"metodo":"Llegando a nivel 33"</v>
      </c>
      <c r="N55" t="str">
        <f t="shared" si="7"/>
        <v>{"pokedex":54,"nombre":"Psyduck","tipo_1":"Agua","evolución":"Golduck","metodo":"Llegando a nivel 33"},</v>
      </c>
    </row>
    <row r="56" spans="1:14" x14ac:dyDescent="0.2">
      <c r="A56">
        <v>55</v>
      </c>
      <c r="B56" t="s">
        <v>58</v>
      </c>
      <c r="C56" t="s">
        <v>159</v>
      </c>
      <c r="E56" s="7"/>
      <c r="F56" s="8"/>
      <c r="H56" t="str">
        <f t="shared" si="2"/>
        <v>"pokedex":55,</v>
      </c>
      <c r="I56" t="str">
        <f t="shared" si="1"/>
        <v>"nombre":"Golduck",</v>
      </c>
      <c r="J56" t="str">
        <f t="shared" si="3"/>
        <v>"tipo_1":"Agua"</v>
      </c>
      <c r="K56" t="str">
        <f t="shared" si="4"/>
        <v/>
      </c>
      <c r="L56" t="str">
        <f t="shared" si="5"/>
        <v/>
      </c>
      <c r="M56" t="str">
        <f t="shared" si="6"/>
        <v/>
      </c>
      <c r="N56" t="str">
        <f t="shared" si="7"/>
        <v>{"pokedex":55,"nombre":"Golduck","tipo_1":"Agua"},</v>
      </c>
    </row>
    <row r="57" spans="1:14" x14ac:dyDescent="0.2">
      <c r="A57">
        <v>56</v>
      </c>
      <c r="B57" t="s">
        <v>59</v>
      </c>
      <c r="C57" t="s">
        <v>164</v>
      </c>
      <c r="E57" s="9" t="s">
        <v>60</v>
      </c>
      <c r="F57" s="10" t="s">
        <v>203</v>
      </c>
      <c r="H57" t="str">
        <f t="shared" si="2"/>
        <v>"pokedex":56,</v>
      </c>
      <c r="I57" t="str">
        <f t="shared" si="1"/>
        <v>"nombre":"Mankey",</v>
      </c>
      <c r="J57" t="str">
        <f t="shared" si="3"/>
        <v>"tipo_1":"Lucha",</v>
      </c>
      <c r="K57" t="str">
        <f t="shared" si="4"/>
        <v/>
      </c>
      <c r="L57" t="str">
        <f t="shared" si="5"/>
        <v>"evolución":"Primeape",</v>
      </c>
      <c r="M57" t="str">
        <f t="shared" si="6"/>
        <v>"metodo":"Llegando a nivel 28"</v>
      </c>
      <c r="N57" t="str">
        <f t="shared" si="7"/>
        <v>{"pokedex":56,"nombre":"Mankey","tipo_1":"Lucha","evolución":"Primeape","metodo":"Llegando a nivel 28"},</v>
      </c>
    </row>
    <row r="58" spans="1:14" x14ac:dyDescent="0.2">
      <c r="A58">
        <v>57</v>
      </c>
      <c r="B58" t="s">
        <v>60</v>
      </c>
      <c r="C58" t="s">
        <v>164</v>
      </c>
      <c r="E58" s="7"/>
      <c r="F58" s="8"/>
      <c r="H58" t="str">
        <f t="shared" si="2"/>
        <v>"pokedex":57,</v>
      </c>
      <c r="I58" t="str">
        <f t="shared" si="1"/>
        <v>"nombre":"Primeape",</v>
      </c>
      <c r="J58" t="str">
        <f t="shared" si="3"/>
        <v>"tipo_1":"Lucha"</v>
      </c>
      <c r="K58" t="str">
        <f t="shared" si="4"/>
        <v/>
      </c>
      <c r="L58" t="str">
        <f t="shared" si="5"/>
        <v/>
      </c>
      <c r="M58" t="str">
        <f t="shared" si="6"/>
        <v/>
      </c>
      <c r="N58" t="str">
        <f t="shared" si="7"/>
        <v>{"pokedex":57,"nombre":"Primeape","tipo_1":"Lucha"},</v>
      </c>
    </row>
    <row r="59" spans="1:14" x14ac:dyDescent="0.2">
      <c r="A59">
        <v>58</v>
      </c>
      <c r="B59" t="s">
        <v>61</v>
      </c>
      <c r="C59" t="s">
        <v>158</v>
      </c>
      <c r="E59" s="9" t="s">
        <v>62</v>
      </c>
      <c r="F59" s="10" t="s">
        <v>177</v>
      </c>
      <c r="H59" t="str">
        <f t="shared" si="2"/>
        <v>"pokedex":58,</v>
      </c>
      <c r="I59" t="str">
        <f t="shared" si="1"/>
        <v>"nombre":"Growlithe",</v>
      </c>
      <c r="J59" t="str">
        <f t="shared" si="3"/>
        <v>"tipo_1":"Fuego",</v>
      </c>
      <c r="K59" t="str">
        <f t="shared" si="4"/>
        <v/>
      </c>
      <c r="L59" t="str">
        <f t="shared" si="5"/>
        <v>"evolución":"Arcanine",</v>
      </c>
      <c r="M59" t="str">
        <f t="shared" si="6"/>
        <v>"metodo":"Llegando a nivel 16"</v>
      </c>
      <c r="N59" t="str">
        <f t="shared" si="7"/>
        <v>{"pokedex":58,"nombre":"Growlithe","tipo_1":"Fuego","evolución":"Arcanine","metodo":"Llegando a nivel 16"},</v>
      </c>
    </row>
    <row r="60" spans="1:14" x14ac:dyDescent="0.2">
      <c r="A60">
        <v>59</v>
      </c>
      <c r="B60" t="s">
        <v>62</v>
      </c>
      <c r="C60" t="s">
        <v>158</v>
      </c>
      <c r="E60" s="7"/>
      <c r="F60" s="8"/>
      <c r="H60" t="str">
        <f t="shared" si="2"/>
        <v>"pokedex":59,</v>
      </c>
      <c r="I60" t="str">
        <f t="shared" si="1"/>
        <v>"nombre":"Arcanine",</v>
      </c>
      <c r="J60" t="str">
        <f t="shared" si="3"/>
        <v>"tipo_1":"Fuego"</v>
      </c>
      <c r="K60" t="str">
        <f t="shared" si="4"/>
        <v/>
      </c>
      <c r="L60" t="str">
        <f t="shared" si="5"/>
        <v/>
      </c>
      <c r="M60" t="str">
        <f t="shared" si="6"/>
        <v/>
      </c>
      <c r="N60" t="str">
        <f t="shared" si="7"/>
        <v>{"pokedex":59,"nombre":"Arcanine","tipo_1":"Fuego"},</v>
      </c>
    </row>
    <row r="61" spans="1:14" x14ac:dyDescent="0.2">
      <c r="A61">
        <v>60</v>
      </c>
      <c r="B61" t="s">
        <v>63</v>
      </c>
      <c r="C61" t="s">
        <v>159</v>
      </c>
      <c r="E61" s="9" t="s">
        <v>64</v>
      </c>
      <c r="F61" s="10" t="s">
        <v>177</v>
      </c>
      <c r="H61" t="str">
        <f t="shared" si="2"/>
        <v>"pokedex":60,</v>
      </c>
      <c r="I61" t="str">
        <f t="shared" si="1"/>
        <v>"nombre":"Poliwag",</v>
      </c>
      <c r="J61" t="str">
        <f t="shared" si="3"/>
        <v>"tipo_1":"Agua",</v>
      </c>
      <c r="K61" t="str">
        <f t="shared" si="4"/>
        <v/>
      </c>
      <c r="L61" t="str">
        <f t="shared" si="5"/>
        <v>"evolución":"Poliwhirl",</v>
      </c>
      <c r="M61" t="str">
        <f t="shared" si="6"/>
        <v>"metodo":"Llegando a nivel 16"</v>
      </c>
      <c r="N61" t="str">
        <f t="shared" si="7"/>
        <v>{"pokedex":60,"nombre":"Poliwag","tipo_1":"Agua","evolución":"Poliwhirl","metodo":"Llegando a nivel 16"},</v>
      </c>
    </row>
    <row r="62" spans="1:14" x14ac:dyDescent="0.2">
      <c r="A62">
        <v>61</v>
      </c>
      <c r="B62" t="s">
        <v>64</v>
      </c>
      <c r="C62" t="s">
        <v>159</v>
      </c>
      <c r="E62" s="7" t="s">
        <v>65</v>
      </c>
      <c r="F62" s="8" t="s">
        <v>177</v>
      </c>
      <c r="H62" t="str">
        <f t="shared" si="2"/>
        <v>"pokedex":61,</v>
      </c>
      <c r="I62" t="str">
        <f t="shared" si="1"/>
        <v>"nombre":"Poliwhirl",</v>
      </c>
      <c r="J62" t="str">
        <f t="shared" si="3"/>
        <v>"tipo_1":"Agua",</v>
      </c>
      <c r="K62" t="str">
        <f t="shared" si="4"/>
        <v/>
      </c>
      <c r="L62" t="str">
        <f t="shared" si="5"/>
        <v>"evolución":"Poliwrath",</v>
      </c>
      <c r="M62" t="str">
        <f t="shared" si="6"/>
        <v>"metodo":"Llegando a nivel 16"</v>
      </c>
      <c r="N62" t="str">
        <f t="shared" si="7"/>
        <v>{"pokedex":61,"nombre":"Poliwhirl","tipo_1":"Agua","evolución":"Poliwrath","metodo":"Llegando a nivel 16"},</v>
      </c>
    </row>
    <row r="63" spans="1:14" x14ac:dyDescent="0.2">
      <c r="A63">
        <v>62</v>
      </c>
      <c r="B63" t="s">
        <v>65</v>
      </c>
      <c r="C63" t="s">
        <v>159</v>
      </c>
      <c r="D63" t="s">
        <v>164</v>
      </c>
      <c r="E63" s="9"/>
      <c r="F63" s="10"/>
      <c r="H63" t="str">
        <f t="shared" si="2"/>
        <v>"pokedex":62,</v>
      </c>
      <c r="I63" t="str">
        <f t="shared" si="1"/>
        <v>"nombre":"Poliwrath",</v>
      </c>
      <c r="J63" t="str">
        <f t="shared" si="3"/>
        <v>"tipo_1":"Agua",</v>
      </c>
      <c r="K63" t="str">
        <f t="shared" si="4"/>
        <v>"tipo_2":"Lucha"</v>
      </c>
      <c r="L63" t="str">
        <f t="shared" si="5"/>
        <v/>
      </c>
      <c r="M63" t="str">
        <f t="shared" si="6"/>
        <v/>
      </c>
      <c r="N63" t="str">
        <f t="shared" si="7"/>
        <v>{"pokedex":62,"nombre":"Poliwrath","tipo_1":"Agua","tipo_2":"Lucha"},</v>
      </c>
    </row>
    <row r="64" spans="1:14" x14ac:dyDescent="0.2">
      <c r="A64">
        <v>63</v>
      </c>
      <c r="B64" t="s">
        <v>66</v>
      </c>
      <c r="C64" t="s">
        <v>161</v>
      </c>
      <c r="E64" s="7" t="s">
        <v>67</v>
      </c>
      <c r="F64" s="8" t="s">
        <v>177</v>
      </c>
      <c r="H64" t="str">
        <f t="shared" si="2"/>
        <v>"pokedex":63,</v>
      </c>
      <c r="I64" t="str">
        <f t="shared" si="1"/>
        <v>"nombre":"Abra",</v>
      </c>
      <c r="J64" t="str">
        <f t="shared" si="3"/>
        <v>"tipo_1":"Psíquico",</v>
      </c>
      <c r="K64" t="str">
        <f t="shared" si="4"/>
        <v/>
      </c>
      <c r="L64" t="str">
        <f t="shared" si="5"/>
        <v>"evolución":"Kadabra",</v>
      </c>
      <c r="M64" t="str">
        <f t="shared" si="6"/>
        <v>"metodo":"Llegando a nivel 16"</v>
      </c>
      <c r="N64" t="str">
        <f t="shared" si="7"/>
        <v>{"pokedex":63,"nombre":"Abra","tipo_1":"Psíquico","evolución":"Kadabra","metodo":"Llegando a nivel 16"},</v>
      </c>
    </row>
    <row r="65" spans="1:14" x14ac:dyDescent="0.2">
      <c r="A65">
        <v>64</v>
      </c>
      <c r="B65" t="s">
        <v>67</v>
      </c>
      <c r="C65" t="s">
        <v>161</v>
      </c>
      <c r="E65" s="9" t="s">
        <v>68</v>
      </c>
      <c r="F65" s="10" t="s">
        <v>177</v>
      </c>
      <c r="H65" t="str">
        <f t="shared" si="2"/>
        <v>"pokedex":64,</v>
      </c>
      <c r="I65" t="str">
        <f t="shared" si="1"/>
        <v>"nombre":"Kadabra",</v>
      </c>
      <c r="J65" t="str">
        <f t="shared" si="3"/>
        <v>"tipo_1":"Psíquico",</v>
      </c>
      <c r="K65" t="str">
        <f t="shared" si="4"/>
        <v/>
      </c>
      <c r="L65" t="str">
        <f t="shared" si="5"/>
        <v>"evolución":"Alakazam",</v>
      </c>
      <c r="M65" t="str">
        <f t="shared" si="6"/>
        <v>"metodo":"Llegando a nivel 16"</v>
      </c>
      <c r="N65" t="str">
        <f t="shared" si="7"/>
        <v>{"pokedex":64,"nombre":"Kadabra","tipo_1":"Psíquico","evolución":"Alakazam","metodo":"Llegando a nivel 16"},</v>
      </c>
    </row>
    <row r="66" spans="1:14" x14ac:dyDescent="0.2">
      <c r="A66">
        <v>65</v>
      </c>
      <c r="B66" t="s">
        <v>68</v>
      </c>
      <c r="C66" t="s">
        <v>161</v>
      </c>
      <c r="E66" s="7"/>
      <c r="F66" s="8"/>
      <c r="H66" t="str">
        <f t="shared" si="2"/>
        <v>"pokedex":65,</v>
      </c>
      <c r="I66" t="str">
        <f t="shared" si="2"/>
        <v>"nombre":"Alakazam",</v>
      </c>
      <c r="J66" t="str">
        <f t="shared" si="3"/>
        <v>"tipo_1":"Psíquico"</v>
      </c>
      <c r="K66" t="str">
        <f t="shared" si="4"/>
        <v/>
      </c>
      <c r="L66" t="str">
        <f t="shared" si="5"/>
        <v/>
      </c>
      <c r="M66" t="str">
        <f t="shared" si="6"/>
        <v/>
      </c>
      <c r="N66" t="str">
        <f t="shared" si="7"/>
        <v>{"pokedex":65,"nombre":"Alakazam","tipo_1":"Psíquico"},</v>
      </c>
    </row>
    <row r="67" spans="1:14" x14ac:dyDescent="0.2">
      <c r="A67">
        <v>66</v>
      </c>
      <c r="B67" t="s">
        <v>69</v>
      </c>
      <c r="C67" t="s">
        <v>164</v>
      </c>
      <c r="E67" s="9" t="s">
        <v>70</v>
      </c>
      <c r="F67" s="10" t="s">
        <v>177</v>
      </c>
      <c r="H67" t="str">
        <f t="shared" ref="H67:I130" si="8">H$1&amp;A67&amp;H$153</f>
        <v>"pokedex":66,</v>
      </c>
      <c r="I67" t="str">
        <f t="shared" si="8"/>
        <v>"nombre":"Machop",</v>
      </c>
      <c r="J67" t="str">
        <f t="shared" ref="J67:J130" si="9">J$1&amp;C67&amp;IF(AND(ISBLANK(E67),ISBLANK(D67)),J$154,J$153)</f>
        <v>"tipo_1":"Lucha",</v>
      </c>
      <c r="K67" t="str">
        <f t="shared" ref="K67:K130" si="10">IF(ISBLANK(D67),"",K$1&amp;D67&amp;IF(ISBLANK(E67),K$154,K$153))</f>
        <v/>
      </c>
      <c r="L67" t="str">
        <f t="shared" ref="L67:L130" si="11">IF(ISBLANK(E67), "", L$1&amp;E67&amp;L$153)</f>
        <v>"evolución":"Machoke",</v>
      </c>
      <c r="M67" t="str">
        <f t="shared" ref="M67:M130" si="12">IF(ISBLANK(F67), "", M$1&amp;F67&amp;M$153)</f>
        <v>"metodo":"Llegando a nivel 16"</v>
      </c>
      <c r="N67" t="str">
        <f t="shared" ref="N67:N130" si="13">N$1&amp;_xlfn.CONCAT(H67:M67)&amp;N$153</f>
        <v>{"pokedex":66,"nombre":"Machop","tipo_1":"Lucha","evolución":"Machoke","metodo":"Llegando a nivel 16"},</v>
      </c>
    </row>
    <row r="68" spans="1:14" x14ac:dyDescent="0.2">
      <c r="A68">
        <v>67</v>
      </c>
      <c r="B68" t="s">
        <v>70</v>
      </c>
      <c r="C68" t="s">
        <v>164</v>
      </c>
      <c r="E68" s="7" t="s">
        <v>71</v>
      </c>
      <c r="F68" s="8" t="s">
        <v>177</v>
      </c>
      <c r="H68" t="str">
        <f t="shared" si="8"/>
        <v>"pokedex":67,</v>
      </c>
      <c r="I68" t="str">
        <f t="shared" si="8"/>
        <v>"nombre":"Machoke",</v>
      </c>
      <c r="J68" t="str">
        <f t="shared" si="9"/>
        <v>"tipo_1":"Lucha",</v>
      </c>
      <c r="K68" t="str">
        <f t="shared" si="10"/>
        <v/>
      </c>
      <c r="L68" t="str">
        <f t="shared" si="11"/>
        <v>"evolución":"Machamp",</v>
      </c>
      <c r="M68" t="str">
        <f t="shared" si="12"/>
        <v>"metodo":"Llegando a nivel 16"</v>
      </c>
      <c r="N68" t="str">
        <f t="shared" si="13"/>
        <v>{"pokedex":67,"nombre":"Machoke","tipo_1":"Lucha","evolución":"Machamp","metodo":"Llegando a nivel 16"},</v>
      </c>
    </row>
    <row r="69" spans="1:14" x14ac:dyDescent="0.2">
      <c r="A69">
        <v>68</v>
      </c>
      <c r="B69" t="s">
        <v>71</v>
      </c>
      <c r="C69" t="s">
        <v>164</v>
      </c>
      <c r="E69" s="9"/>
      <c r="F69" s="10"/>
      <c r="H69" t="str">
        <f t="shared" si="8"/>
        <v>"pokedex":68,</v>
      </c>
      <c r="I69" t="str">
        <f t="shared" si="8"/>
        <v>"nombre":"Machamp",</v>
      </c>
      <c r="J69" t="str">
        <f t="shared" si="9"/>
        <v>"tipo_1":"Lucha"</v>
      </c>
      <c r="K69" t="str">
        <f t="shared" si="10"/>
        <v/>
      </c>
      <c r="L69" t="str">
        <f t="shared" si="11"/>
        <v/>
      </c>
      <c r="M69" t="str">
        <f t="shared" si="12"/>
        <v/>
      </c>
      <c r="N69" t="str">
        <f t="shared" si="13"/>
        <v>{"pokedex":68,"nombre":"Machamp","tipo_1":"Lucha"},</v>
      </c>
    </row>
    <row r="70" spans="1:14" x14ac:dyDescent="0.2">
      <c r="A70">
        <v>69</v>
      </c>
      <c r="B70" t="s">
        <v>72</v>
      </c>
      <c r="C70" t="s">
        <v>1</v>
      </c>
      <c r="D70" t="s">
        <v>155</v>
      </c>
      <c r="E70" s="7" t="s">
        <v>73</v>
      </c>
      <c r="F70" s="8" t="s">
        <v>177</v>
      </c>
      <c r="H70" t="str">
        <f t="shared" si="8"/>
        <v>"pokedex":69,</v>
      </c>
      <c r="I70" t="str">
        <f t="shared" si="8"/>
        <v>"nombre":"Bellsprout",</v>
      </c>
      <c r="J70" t="str">
        <f t="shared" si="9"/>
        <v>"tipo_1":"Planta",</v>
      </c>
      <c r="K70" t="str">
        <f t="shared" si="10"/>
        <v>"tipo_2":"Veneno",</v>
      </c>
      <c r="L70" t="str">
        <f t="shared" si="11"/>
        <v>"evolución":"Weepinbell",</v>
      </c>
      <c r="M70" t="str">
        <f t="shared" si="12"/>
        <v>"metodo":"Llegando a nivel 16"</v>
      </c>
      <c r="N70" t="str">
        <f t="shared" si="13"/>
        <v>{"pokedex":69,"nombre":"Bellsprout","tipo_1":"Planta","tipo_2":"Veneno","evolución":"Weepinbell","metodo":"Llegando a nivel 16"},</v>
      </c>
    </row>
    <row r="71" spans="1:14" x14ac:dyDescent="0.2">
      <c r="A71">
        <v>70</v>
      </c>
      <c r="B71" t="s">
        <v>73</v>
      </c>
      <c r="C71" t="s">
        <v>1</v>
      </c>
      <c r="D71" t="s">
        <v>155</v>
      </c>
      <c r="E71" s="9" t="s">
        <v>167</v>
      </c>
      <c r="F71" s="10" t="s">
        <v>177</v>
      </c>
      <c r="H71" t="str">
        <f t="shared" si="8"/>
        <v>"pokedex":70,</v>
      </c>
      <c r="I71" t="str">
        <f t="shared" si="8"/>
        <v>"nombre":"Weepinbell",</v>
      </c>
      <c r="J71" t="str">
        <f t="shared" si="9"/>
        <v>"tipo_1":"Planta",</v>
      </c>
      <c r="K71" t="str">
        <f t="shared" si="10"/>
        <v>"tipo_2":"Veneno",</v>
      </c>
      <c r="L71" t="str">
        <f t="shared" si="11"/>
        <v>"evolución":"Victreebell",</v>
      </c>
      <c r="M71" t="str">
        <f t="shared" si="12"/>
        <v>"metodo":"Llegando a nivel 16"</v>
      </c>
      <c r="N71" t="str">
        <f t="shared" si="13"/>
        <v>{"pokedex":70,"nombre":"Weepinbell","tipo_1":"Planta","tipo_2":"Veneno","evolución":"Victreebell","metodo":"Llegando a nivel 16"},</v>
      </c>
    </row>
    <row r="72" spans="1:14" x14ac:dyDescent="0.2">
      <c r="A72">
        <v>71</v>
      </c>
      <c r="B72" t="s">
        <v>74</v>
      </c>
      <c r="C72" t="s">
        <v>1</v>
      </c>
      <c r="D72" t="s">
        <v>155</v>
      </c>
      <c r="E72" s="7"/>
      <c r="F72" s="8"/>
      <c r="H72" t="str">
        <f t="shared" si="8"/>
        <v>"pokedex":71,</v>
      </c>
      <c r="I72" t="str">
        <f t="shared" si="8"/>
        <v>"nombre":"Victreebel",</v>
      </c>
      <c r="J72" t="str">
        <f t="shared" si="9"/>
        <v>"tipo_1":"Planta",</v>
      </c>
      <c r="K72" t="str">
        <f t="shared" si="10"/>
        <v>"tipo_2":"Veneno"</v>
      </c>
      <c r="L72" t="str">
        <f t="shared" si="11"/>
        <v/>
      </c>
      <c r="M72" t="str">
        <f t="shared" si="12"/>
        <v/>
      </c>
      <c r="N72" t="str">
        <f t="shared" si="13"/>
        <v>{"pokedex":71,"nombre":"Victreebel","tipo_1":"Planta","tipo_2":"Veneno"},</v>
      </c>
    </row>
    <row r="73" spans="1:14" x14ac:dyDescent="0.2">
      <c r="A73">
        <v>72</v>
      </c>
      <c r="B73" t="s">
        <v>75</v>
      </c>
      <c r="C73" t="s">
        <v>159</v>
      </c>
      <c r="D73" t="s">
        <v>155</v>
      </c>
      <c r="E73" s="9" t="s">
        <v>76</v>
      </c>
      <c r="F73" s="10" t="s">
        <v>177</v>
      </c>
      <c r="H73" t="str">
        <f t="shared" si="8"/>
        <v>"pokedex":72,</v>
      </c>
      <c r="I73" t="str">
        <f t="shared" si="8"/>
        <v>"nombre":"Tentacool",</v>
      </c>
      <c r="J73" t="str">
        <f t="shared" si="9"/>
        <v>"tipo_1":"Agua",</v>
      </c>
      <c r="K73" t="str">
        <f t="shared" si="10"/>
        <v>"tipo_2":"Veneno",</v>
      </c>
      <c r="L73" t="str">
        <f t="shared" si="11"/>
        <v>"evolución":"Tentacruel",</v>
      </c>
      <c r="M73" t="str">
        <f t="shared" si="12"/>
        <v>"metodo":"Llegando a nivel 16"</v>
      </c>
      <c r="N73" t="str">
        <f t="shared" si="13"/>
        <v>{"pokedex":72,"nombre":"Tentacool","tipo_1":"Agua","tipo_2":"Veneno","evolución":"Tentacruel","metodo":"Llegando a nivel 16"},</v>
      </c>
    </row>
    <row r="74" spans="1:14" x14ac:dyDescent="0.2">
      <c r="A74">
        <v>73</v>
      </c>
      <c r="B74" t="s">
        <v>76</v>
      </c>
      <c r="C74" t="s">
        <v>159</v>
      </c>
      <c r="D74" t="s">
        <v>155</v>
      </c>
      <c r="E74" s="7"/>
      <c r="F74" s="8"/>
      <c r="H74" t="str">
        <f t="shared" si="8"/>
        <v>"pokedex":73,</v>
      </c>
      <c r="I74" t="str">
        <f t="shared" si="8"/>
        <v>"nombre":"Tentacruel",</v>
      </c>
      <c r="J74" t="str">
        <f t="shared" si="9"/>
        <v>"tipo_1":"Agua",</v>
      </c>
      <c r="K74" t="str">
        <f t="shared" si="10"/>
        <v>"tipo_2":"Veneno"</v>
      </c>
      <c r="L74" t="str">
        <f t="shared" si="11"/>
        <v/>
      </c>
      <c r="M74" t="str">
        <f t="shared" si="12"/>
        <v/>
      </c>
      <c r="N74" t="str">
        <f t="shared" si="13"/>
        <v>{"pokedex":73,"nombre":"Tentacruel","tipo_1":"Agua","tipo_2":"Veneno"},</v>
      </c>
    </row>
    <row r="75" spans="1:14" x14ac:dyDescent="0.2">
      <c r="A75">
        <v>74</v>
      </c>
      <c r="B75" t="s">
        <v>77</v>
      </c>
      <c r="C75" t="s">
        <v>162</v>
      </c>
      <c r="D75" t="s">
        <v>157</v>
      </c>
      <c r="E75" s="9" t="s">
        <v>78</v>
      </c>
      <c r="F75" s="10" t="s">
        <v>177</v>
      </c>
      <c r="H75" t="str">
        <f t="shared" si="8"/>
        <v>"pokedex":74,</v>
      </c>
      <c r="I75" t="str">
        <f t="shared" si="8"/>
        <v>"nombre":"Geodude",</v>
      </c>
      <c r="J75" t="str">
        <f t="shared" si="9"/>
        <v>"tipo_1":"Roca",</v>
      </c>
      <c r="K75" t="str">
        <f t="shared" si="10"/>
        <v>"tipo_2":"Tierra",</v>
      </c>
      <c r="L75" t="str">
        <f t="shared" si="11"/>
        <v>"evolución":"Graveler",</v>
      </c>
      <c r="M75" t="str">
        <f t="shared" si="12"/>
        <v>"metodo":"Llegando a nivel 16"</v>
      </c>
      <c r="N75" t="str">
        <f t="shared" si="13"/>
        <v>{"pokedex":74,"nombre":"Geodude","tipo_1":"Roca","tipo_2":"Tierra","evolución":"Graveler","metodo":"Llegando a nivel 16"},</v>
      </c>
    </row>
    <row r="76" spans="1:14" x14ac:dyDescent="0.2">
      <c r="A76">
        <v>75</v>
      </c>
      <c r="B76" t="s">
        <v>78</v>
      </c>
      <c r="C76" t="s">
        <v>162</v>
      </c>
      <c r="D76" t="s">
        <v>157</v>
      </c>
      <c r="E76" s="7" t="s">
        <v>79</v>
      </c>
      <c r="F76" s="8" t="s">
        <v>177</v>
      </c>
      <c r="H76" t="str">
        <f t="shared" si="8"/>
        <v>"pokedex":75,</v>
      </c>
      <c r="I76" t="str">
        <f t="shared" si="8"/>
        <v>"nombre":"Graveler",</v>
      </c>
      <c r="J76" t="str">
        <f t="shared" si="9"/>
        <v>"tipo_1":"Roca",</v>
      </c>
      <c r="K76" t="str">
        <f t="shared" si="10"/>
        <v>"tipo_2":"Tierra",</v>
      </c>
      <c r="L76" t="str">
        <f t="shared" si="11"/>
        <v>"evolución":"Golem",</v>
      </c>
      <c r="M76" t="str">
        <f t="shared" si="12"/>
        <v>"metodo":"Llegando a nivel 16"</v>
      </c>
      <c r="N76" t="str">
        <f t="shared" si="13"/>
        <v>{"pokedex":75,"nombre":"Graveler","tipo_1":"Roca","tipo_2":"Tierra","evolución":"Golem","metodo":"Llegando a nivel 16"},</v>
      </c>
    </row>
    <row r="77" spans="1:14" x14ac:dyDescent="0.2">
      <c r="A77">
        <v>76</v>
      </c>
      <c r="B77" t="s">
        <v>79</v>
      </c>
      <c r="C77" t="s">
        <v>162</v>
      </c>
      <c r="D77" t="s">
        <v>157</v>
      </c>
      <c r="E77" s="9"/>
      <c r="F77" s="10"/>
      <c r="H77" t="str">
        <f t="shared" si="8"/>
        <v>"pokedex":76,</v>
      </c>
      <c r="I77" t="str">
        <f t="shared" si="8"/>
        <v>"nombre":"Golem",</v>
      </c>
      <c r="J77" t="str">
        <f t="shared" si="9"/>
        <v>"tipo_1":"Roca",</v>
      </c>
      <c r="K77" t="str">
        <f t="shared" si="10"/>
        <v>"tipo_2":"Tierra"</v>
      </c>
      <c r="L77" t="str">
        <f t="shared" si="11"/>
        <v/>
      </c>
      <c r="M77" t="str">
        <f t="shared" si="12"/>
        <v/>
      </c>
      <c r="N77" t="str">
        <f t="shared" si="13"/>
        <v>{"pokedex":76,"nombre":"Golem","tipo_1":"Roca","tipo_2":"Tierra"},</v>
      </c>
    </row>
    <row r="78" spans="1:14" x14ac:dyDescent="0.2">
      <c r="A78">
        <v>77</v>
      </c>
      <c r="B78" t="s">
        <v>80</v>
      </c>
      <c r="C78" t="s">
        <v>158</v>
      </c>
      <c r="E78" s="7" t="s">
        <v>81</v>
      </c>
      <c r="F78" s="8" t="s">
        <v>177</v>
      </c>
      <c r="H78" t="str">
        <f t="shared" si="8"/>
        <v>"pokedex":77,</v>
      </c>
      <c r="I78" t="str">
        <f t="shared" si="8"/>
        <v>"nombre":"Ponyta",</v>
      </c>
      <c r="J78" t="str">
        <f t="shared" si="9"/>
        <v>"tipo_1":"Fuego",</v>
      </c>
      <c r="K78" t="str">
        <f t="shared" si="10"/>
        <v/>
      </c>
      <c r="L78" t="str">
        <f t="shared" si="11"/>
        <v>"evolución":"Rapidash",</v>
      </c>
      <c r="M78" t="str">
        <f t="shared" si="12"/>
        <v>"metodo":"Llegando a nivel 16"</v>
      </c>
      <c r="N78" t="str">
        <f t="shared" si="13"/>
        <v>{"pokedex":77,"nombre":"Ponyta","tipo_1":"Fuego","evolución":"Rapidash","metodo":"Llegando a nivel 16"},</v>
      </c>
    </row>
    <row r="79" spans="1:14" x14ac:dyDescent="0.2">
      <c r="A79">
        <v>78</v>
      </c>
      <c r="B79" t="s">
        <v>81</v>
      </c>
      <c r="C79" t="s">
        <v>158</v>
      </c>
      <c r="E79" s="9"/>
      <c r="F79" s="10"/>
      <c r="H79" t="str">
        <f t="shared" si="8"/>
        <v>"pokedex":78,</v>
      </c>
      <c r="I79" t="str">
        <f t="shared" si="8"/>
        <v>"nombre":"Rapidash",</v>
      </c>
      <c r="J79" t="str">
        <f t="shared" si="9"/>
        <v>"tipo_1":"Fuego"</v>
      </c>
      <c r="K79" t="str">
        <f t="shared" si="10"/>
        <v/>
      </c>
      <c r="L79" t="str">
        <f t="shared" si="11"/>
        <v/>
      </c>
      <c r="M79" t="str">
        <f t="shared" si="12"/>
        <v/>
      </c>
      <c r="N79" t="str">
        <f t="shared" si="13"/>
        <v>{"pokedex":78,"nombre":"Rapidash","tipo_1":"Fuego"},</v>
      </c>
    </row>
    <row r="80" spans="1:14" x14ac:dyDescent="0.2">
      <c r="A80">
        <v>79</v>
      </c>
      <c r="B80" t="s">
        <v>82</v>
      </c>
      <c r="C80" t="s">
        <v>159</v>
      </c>
      <c r="D80" t="s">
        <v>161</v>
      </c>
      <c r="E80" s="7" t="s">
        <v>83</v>
      </c>
      <c r="F80" s="8" t="s">
        <v>177</v>
      </c>
      <c r="H80" t="str">
        <f t="shared" si="8"/>
        <v>"pokedex":79,</v>
      </c>
      <c r="I80" t="str">
        <f t="shared" si="8"/>
        <v>"nombre":"Slowpoke",</v>
      </c>
      <c r="J80" t="str">
        <f t="shared" si="9"/>
        <v>"tipo_1":"Agua",</v>
      </c>
      <c r="K80" t="str">
        <f t="shared" si="10"/>
        <v>"tipo_2":"Psíquico",</v>
      </c>
      <c r="L80" t="str">
        <f t="shared" si="11"/>
        <v>"evolución":"Slowbro",</v>
      </c>
      <c r="M80" t="str">
        <f t="shared" si="12"/>
        <v>"metodo":"Llegando a nivel 16"</v>
      </c>
      <c r="N80" t="str">
        <f t="shared" si="13"/>
        <v>{"pokedex":79,"nombre":"Slowpoke","tipo_1":"Agua","tipo_2":"Psíquico","evolución":"Slowbro","metodo":"Llegando a nivel 16"},</v>
      </c>
    </row>
    <row r="81" spans="1:14" x14ac:dyDescent="0.2">
      <c r="A81">
        <v>80</v>
      </c>
      <c r="B81" t="s">
        <v>83</v>
      </c>
      <c r="C81" t="s">
        <v>159</v>
      </c>
      <c r="D81" t="s">
        <v>161</v>
      </c>
      <c r="E81" s="9"/>
      <c r="F81" s="10"/>
      <c r="H81" t="str">
        <f t="shared" si="8"/>
        <v>"pokedex":80,</v>
      </c>
      <c r="I81" t="str">
        <f t="shared" si="8"/>
        <v>"nombre":"Slowbro",</v>
      </c>
      <c r="J81" t="str">
        <f t="shared" si="9"/>
        <v>"tipo_1":"Agua",</v>
      </c>
      <c r="K81" t="str">
        <f t="shared" si="10"/>
        <v>"tipo_2":"Psíquico"</v>
      </c>
      <c r="L81" t="str">
        <f t="shared" si="11"/>
        <v/>
      </c>
      <c r="M81" t="str">
        <f t="shared" si="12"/>
        <v/>
      </c>
      <c r="N81" t="str">
        <f t="shared" si="13"/>
        <v>{"pokedex":80,"nombre":"Slowbro","tipo_1":"Agua","tipo_2":"Psíquico"},</v>
      </c>
    </row>
    <row r="82" spans="1:14" x14ac:dyDescent="0.2">
      <c r="A82">
        <v>81</v>
      </c>
      <c r="B82" t="s">
        <v>84</v>
      </c>
      <c r="C82" t="s">
        <v>156</v>
      </c>
      <c r="E82" s="7" t="s">
        <v>85</v>
      </c>
      <c r="F82" s="8" t="s">
        <v>177</v>
      </c>
      <c r="H82" t="str">
        <f t="shared" si="8"/>
        <v>"pokedex":81,</v>
      </c>
      <c r="I82" t="str">
        <f t="shared" si="8"/>
        <v>"nombre":"Magnemite",</v>
      </c>
      <c r="J82" t="str">
        <f t="shared" si="9"/>
        <v>"tipo_1":"Eléctrico",</v>
      </c>
      <c r="K82" t="str">
        <f t="shared" si="10"/>
        <v/>
      </c>
      <c r="L82" t="str">
        <f t="shared" si="11"/>
        <v>"evolución":"Magneton",</v>
      </c>
      <c r="M82" t="str">
        <f t="shared" si="12"/>
        <v>"metodo":"Llegando a nivel 16"</v>
      </c>
      <c r="N82" t="str">
        <f t="shared" si="13"/>
        <v>{"pokedex":81,"nombre":"Magnemite","tipo_1":"Eléctrico","evolución":"Magneton","metodo":"Llegando a nivel 16"},</v>
      </c>
    </row>
    <row r="83" spans="1:14" x14ac:dyDescent="0.2">
      <c r="A83">
        <v>82</v>
      </c>
      <c r="B83" t="s">
        <v>85</v>
      </c>
      <c r="C83" t="s">
        <v>156</v>
      </c>
      <c r="E83" s="9" t="s">
        <v>168</v>
      </c>
      <c r="F83" s="10" t="s">
        <v>177</v>
      </c>
      <c r="H83" t="str">
        <f t="shared" si="8"/>
        <v>"pokedex":82,</v>
      </c>
      <c r="I83" t="str">
        <f t="shared" si="8"/>
        <v>"nombre":"Magneton",</v>
      </c>
      <c r="J83" t="str">
        <f t="shared" si="9"/>
        <v>"tipo_1":"Eléctrico",</v>
      </c>
      <c r="K83" t="str">
        <f t="shared" si="10"/>
        <v/>
      </c>
      <c r="L83" t="str">
        <f t="shared" si="11"/>
        <v>"evolución":"Magnezone",</v>
      </c>
      <c r="M83" t="str">
        <f t="shared" si="12"/>
        <v>"metodo":"Llegando a nivel 16"</v>
      </c>
      <c r="N83" t="str">
        <f t="shared" si="13"/>
        <v>{"pokedex":82,"nombre":"Magneton","tipo_1":"Eléctrico","evolución":"Magnezone","metodo":"Llegando a nivel 16"},</v>
      </c>
    </row>
    <row r="84" spans="1:14" x14ac:dyDescent="0.2">
      <c r="A84">
        <v>83</v>
      </c>
      <c r="B84" t="s">
        <v>86</v>
      </c>
      <c r="C84" t="s">
        <v>160</v>
      </c>
      <c r="D84" t="s">
        <v>19</v>
      </c>
      <c r="E84" s="7"/>
      <c r="F84" s="8"/>
      <c r="H84" t="str">
        <f t="shared" si="8"/>
        <v>"pokedex":83,</v>
      </c>
      <c r="I84" t="str">
        <f t="shared" si="8"/>
        <v>"nombre":"Farfetch'd",</v>
      </c>
      <c r="J84" t="str">
        <f t="shared" si="9"/>
        <v>"tipo_1":"Normal",</v>
      </c>
      <c r="K84" t="str">
        <f t="shared" si="10"/>
        <v>"tipo_2":"Volador"</v>
      </c>
      <c r="L84" t="str">
        <f t="shared" si="11"/>
        <v/>
      </c>
      <c r="M84" t="str">
        <f t="shared" si="12"/>
        <v/>
      </c>
      <c r="N84" t="str">
        <f t="shared" si="13"/>
        <v>{"pokedex":83,"nombre":"Farfetch'd","tipo_1":"Normal","tipo_2":"Volador"},</v>
      </c>
    </row>
    <row r="85" spans="1:14" x14ac:dyDescent="0.2">
      <c r="A85">
        <v>84</v>
      </c>
      <c r="B85" t="s">
        <v>87</v>
      </c>
      <c r="C85" t="s">
        <v>160</v>
      </c>
      <c r="D85" t="s">
        <v>19</v>
      </c>
      <c r="E85" s="9" t="s">
        <v>88</v>
      </c>
      <c r="F85" s="10" t="s">
        <v>177</v>
      </c>
      <c r="H85" t="str">
        <f t="shared" si="8"/>
        <v>"pokedex":84,</v>
      </c>
      <c r="I85" t="str">
        <f t="shared" si="8"/>
        <v>"nombre":"Doduo",</v>
      </c>
      <c r="J85" t="str">
        <f t="shared" si="9"/>
        <v>"tipo_1":"Normal",</v>
      </c>
      <c r="K85" t="str">
        <f t="shared" si="10"/>
        <v>"tipo_2":"Volador",</v>
      </c>
      <c r="L85" t="str">
        <f t="shared" si="11"/>
        <v>"evolución":"Dodrio",</v>
      </c>
      <c r="M85" t="str">
        <f t="shared" si="12"/>
        <v>"metodo":"Llegando a nivel 16"</v>
      </c>
      <c r="N85" t="str">
        <f t="shared" si="13"/>
        <v>{"pokedex":84,"nombre":"Doduo","tipo_1":"Normal","tipo_2":"Volador","evolución":"Dodrio","metodo":"Llegando a nivel 16"},</v>
      </c>
    </row>
    <row r="86" spans="1:14" x14ac:dyDescent="0.2">
      <c r="A86">
        <v>85</v>
      </c>
      <c r="B86" t="s">
        <v>88</v>
      </c>
      <c r="C86" t="s">
        <v>160</v>
      </c>
      <c r="D86" t="s">
        <v>19</v>
      </c>
      <c r="E86" s="7"/>
      <c r="F86" s="8"/>
      <c r="H86" t="str">
        <f t="shared" si="8"/>
        <v>"pokedex":85,</v>
      </c>
      <c r="I86" t="str">
        <f t="shared" si="8"/>
        <v>"nombre":"Dodrio",</v>
      </c>
      <c r="J86" t="str">
        <f t="shared" si="9"/>
        <v>"tipo_1":"Normal",</v>
      </c>
      <c r="K86" t="str">
        <f t="shared" si="10"/>
        <v>"tipo_2":"Volador"</v>
      </c>
      <c r="L86" t="str">
        <f t="shared" si="11"/>
        <v/>
      </c>
      <c r="M86" t="str">
        <f t="shared" si="12"/>
        <v/>
      </c>
      <c r="N86" t="str">
        <f t="shared" si="13"/>
        <v>{"pokedex":85,"nombre":"Dodrio","tipo_1":"Normal","tipo_2":"Volador"},</v>
      </c>
    </row>
    <row r="87" spans="1:14" x14ac:dyDescent="0.2">
      <c r="A87">
        <v>86</v>
      </c>
      <c r="B87" t="s">
        <v>89</v>
      </c>
      <c r="C87" t="s">
        <v>159</v>
      </c>
      <c r="E87" s="9" t="s">
        <v>169</v>
      </c>
      <c r="F87" s="10" t="s">
        <v>177</v>
      </c>
      <c r="H87" t="str">
        <f t="shared" si="8"/>
        <v>"pokedex":86,</v>
      </c>
      <c r="I87" t="str">
        <f t="shared" si="8"/>
        <v>"nombre":"Seel",</v>
      </c>
      <c r="J87" t="str">
        <f t="shared" si="9"/>
        <v>"tipo_1":"Agua",</v>
      </c>
      <c r="K87" t="str">
        <f t="shared" si="10"/>
        <v/>
      </c>
      <c r="L87" t="str">
        <f t="shared" si="11"/>
        <v>"evolución":"Dewong",</v>
      </c>
      <c r="M87" t="str">
        <f t="shared" si="12"/>
        <v>"metodo":"Llegando a nivel 16"</v>
      </c>
      <c r="N87" t="str">
        <f t="shared" si="13"/>
        <v>{"pokedex":86,"nombre":"Seel","tipo_1":"Agua","evolución":"Dewong","metodo":"Llegando a nivel 16"},</v>
      </c>
    </row>
    <row r="88" spans="1:14" x14ac:dyDescent="0.2">
      <c r="A88">
        <v>87</v>
      </c>
      <c r="B88" t="s">
        <v>90</v>
      </c>
      <c r="C88" t="s">
        <v>159</v>
      </c>
      <c r="D88" t="s">
        <v>163</v>
      </c>
      <c r="E88" s="7"/>
      <c r="F88" s="8"/>
      <c r="H88" t="str">
        <f t="shared" si="8"/>
        <v>"pokedex":87,</v>
      </c>
      <c r="I88" t="str">
        <f t="shared" si="8"/>
        <v>"nombre":"Dewgong",</v>
      </c>
      <c r="J88" t="str">
        <f t="shared" si="9"/>
        <v>"tipo_1":"Agua",</v>
      </c>
      <c r="K88" t="str">
        <f t="shared" si="10"/>
        <v>"tipo_2":"Hielo"</v>
      </c>
      <c r="L88" t="str">
        <f t="shared" si="11"/>
        <v/>
      </c>
      <c r="M88" t="str">
        <f t="shared" si="12"/>
        <v/>
      </c>
      <c r="N88" t="str">
        <f t="shared" si="13"/>
        <v>{"pokedex":87,"nombre":"Dewgong","tipo_1":"Agua","tipo_2":"Hielo"},</v>
      </c>
    </row>
    <row r="89" spans="1:14" x14ac:dyDescent="0.2">
      <c r="A89">
        <v>88</v>
      </c>
      <c r="B89" t="s">
        <v>91</v>
      </c>
      <c r="C89" t="s">
        <v>155</v>
      </c>
      <c r="E89" s="9" t="s">
        <v>92</v>
      </c>
      <c r="F89" s="10" t="s">
        <v>207</v>
      </c>
      <c r="H89" t="str">
        <f t="shared" si="8"/>
        <v>"pokedex":88,</v>
      </c>
      <c r="I89" t="str">
        <f t="shared" si="8"/>
        <v>"nombre":"Grimer",</v>
      </c>
      <c r="J89" t="str">
        <f t="shared" si="9"/>
        <v>"tipo_1":"Veneno",</v>
      </c>
      <c r="K89" t="str">
        <f t="shared" si="10"/>
        <v/>
      </c>
      <c r="L89" t="str">
        <f t="shared" si="11"/>
        <v>"evolución":"Muk",</v>
      </c>
      <c r="M89" t="str">
        <f t="shared" si="12"/>
        <v>"metodo":"Llegando a nivel 38"</v>
      </c>
      <c r="N89" t="str">
        <f t="shared" si="13"/>
        <v>{"pokedex":88,"nombre":"Grimer","tipo_1":"Veneno","evolución":"Muk","metodo":"Llegando a nivel 38"},</v>
      </c>
    </row>
    <row r="90" spans="1:14" x14ac:dyDescent="0.2">
      <c r="A90">
        <v>89</v>
      </c>
      <c r="B90" t="s">
        <v>92</v>
      </c>
      <c r="C90" t="s">
        <v>155</v>
      </c>
      <c r="E90" s="7"/>
      <c r="F90" s="8"/>
      <c r="H90" t="str">
        <f t="shared" si="8"/>
        <v>"pokedex":89,</v>
      </c>
      <c r="I90" t="str">
        <f t="shared" si="8"/>
        <v>"nombre":"Muk",</v>
      </c>
      <c r="J90" t="str">
        <f t="shared" si="9"/>
        <v>"tipo_1":"Veneno"</v>
      </c>
      <c r="K90" t="str">
        <f t="shared" si="10"/>
        <v/>
      </c>
      <c r="L90" t="str">
        <f t="shared" si="11"/>
        <v/>
      </c>
      <c r="M90" t="str">
        <f t="shared" si="12"/>
        <v/>
      </c>
      <c r="N90" t="str">
        <f t="shared" si="13"/>
        <v>{"pokedex":89,"nombre":"Muk","tipo_1":"Veneno"},</v>
      </c>
    </row>
    <row r="91" spans="1:14" x14ac:dyDescent="0.2">
      <c r="A91">
        <v>90</v>
      </c>
      <c r="B91" t="s">
        <v>93</v>
      </c>
      <c r="C91" t="s">
        <v>159</v>
      </c>
      <c r="E91" s="9" t="s">
        <v>94</v>
      </c>
      <c r="F91" s="10" t="s">
        <v>183</v>
      </c>
      <c r="H91" t="str">
        <f t="shared" si="8"/>
        <v>"pokedex":90,</v>
      </c>
      <c r="I91" t="str">
        <f t="shared" si="8"/>
        <v>"nombre":"Shellder",</v>
      </c>
      <c r="J91" t="str">
        <f t="shared" si="9"/>
        <v>"tipo_1":"Agua",</v>
      </c>
      <c r="K91" t="str">
        <f t="shared" si="10"/>
        <v/>
      </c>
      <c r="L91" t="str">
        <f t="shared" si="11"/>
        <v>"evolución":"Cloyster",</v>
      </c>
      <c r="M91" t="str">
        <f t="shared" si="12"/>
        <v>"metodo":"Con Piedra de Agua"</v>
      </c>
      <c r="N91" t="str">
        <f t="shared" si="13"/>
        <v>{"pokedex":90,"nombre":"Shellder","tipo_1":"Agua","evolución":"Cloyster","metodo":"Con Piedra de Agua"},</v>
      </c>
    </row>
    <row r="92" spans="1:14" x14ac:dyDescent="0.2">
      <c r="A92">
        <v>91</v>
      </c>
      <c r="B92" t="s">
        <v>94</v>
      </c>
      <c r="C92" t="s">
        <v>159</v>
      </c>
      <c r="D92" t="s">
        <v>163</v>
      </c>
      <c r="E92" s="7"/>
      <c r="F92" s="8"/>
      <c r="H92" t="str">
        <f t="shared" si="8"/>
        <v>"pokedex":91,</v>
      </c>
      <c r="I92" t="str">
        <f t="shared" si="8"/>
        <v>"nombre":"Cloyster",</v>
      </c>
      <c r="J92" t="str">
        <f t="shared" si="9"/>
        <v>"tipo_1":"Agua",</v>
      </c>
      <c r="K92" t="str">
        <f t="shared" si="10"/>
        <v>"tipo_2":"Hielo"</v>
      </c>
      <c r="L92" t="str">
        <f t="shared" si="11"/>
        <v/>
      </c>
      <c r="M92" t="str">
        <f t="shared" si="12"/>
        <v/>
      </c>
      <c r="N92" t="str">
        <f t="shared" si="13"/>
        <v>{"pokedex":91,"nombre":"Cloyster","tipo_1":"Agua","tipo_2":"Hielo"},</v>
      </c>
    </row>
    <row r="93" spans="1:14" x14ac:dyDescent="0.2">
      <c r="A93">
        <v>92</v>
      </c>
      <c r="B93" t="s">
        <v>95</v>
      </c>
      <c r="C93" t="s">
        <v>165</v>
      </c>
      <c r="D93" t="s">
        <v>155</v>
      </c>
      <c r="E93" s="9" t="s">
        <v>96</v>
      </c>
      <c r="F93" s="10" t="s">
        <v>176</v>
      </c>
      <c r="H93" t="str">
        <f t="shared" si="8"/>
        <v>"pokedex":92,</v>
      </c>
      <c r="I93" t="str">
        <f t="shared" si="8"/>
        <v>"nombre":"Gastly",</v>
      </c>
      <c r="J93" t="str">
        <f t="shared" si="9"/>
        <v>"tipo_1":"Fantasma",</v>
      </c>
      <c r="K93" t="str">
        <f t="shared" si="10"/>
        <v>"tipo_2":"Veneno",</v>
      </c>
      <c r="L93" t="str">
        <f t="shared" si="11"/>
        <v>"evolución":"Haunter",</v>
      </c>
      <c r="M93" t="str">
        <f t="shared" si="12"/>
        <v>"metodo":"Llegando a nivel 25"</v>
      </c>
      <c r="N93" t="str">
        <f t="shared" si="13"/>
        <v>{"pokedex":92,"nombre":"Gastly","tipo_1":"Fantasma","tipo_2":"Veneno","evolución":"Haunter","metodo":"Llegando a nivel 25"},</v>
      </c>
    </row>
    <row r="94" spans="1:14" x14ac:dyDescent="0.2">
      <c r="A94">
        <v>93</v>
      </c>
      <c r="B94" t="s">
        <v>96</v>
      </c>
      <c r="C94" t="s">
        <v>165</v>
      </c>
      <c r="D94" t="s">
        <v>155</v>
      </c>
      <c r="E94" s="7" t="s">
        <v>97</v>
      </c>
      <c r="F94" s="8" t="s">
        <v>206</v>
      </c>
      <c r="H94" t="str">
        <f t="shared" si="8"/>
        <v>"pokedex":93,</v>
      </c>
      <c r="I94" t="str">
        <f t="shared" si="8"/>
        <v>"nombre":"Haunter",</v>
      </c>
      <c r="J94" t="str">
        <f t="shared" si="9"/>
        <v>"tipo_1":"Fantasma",</v>
      </c>
      <c r="K94" t="str">
        <f t="shared" si="10"/>
        <v>"tipo_2":"Veneno",</v>
      </c>
      <c r="L94" t="str">
        <f t="shared" si="11"/>
        <v>"evolución":"Gengar",</v>
      </c>
      <c r="M94" t="str">
        <f t="shared" si="12"/>
        <v>"metodo":"Con un Cable Link"</v>
      </c>
      <c r="N94" t="str">
        <f t="shared" si="13"/>
        <v>{"pokedex":93,"nombre":"Haunter","tipo_1":"Fantasma","tipo_2":"Veneno","evolución":"Gengar","metodo":"Con un Cable Link"},</v>
      </c>
    </row>
    <row r="95" spans="1:14" x14ac:dyDescent="0.2">
      <c r="A95">
        <v>94</v>
      </c>
      <c r="B95" t="s">
        <v>97</v>
      </c>
      <c r="C95" t="s">
        <v>165</v>
      </c>
      <c r="D95" t="s">
        <v>155</v>
      </c>
      <c r="E95" s="9"/>
      <c r="F95" s="10"/>
      <c r="H95" t="str">
        <f t="shared" si="8"/>
        <v>"pokedex":94,</v>
      </c>
      <c r="I95" t="str">
        <f t="shared" si="8"/>
        <v>"nombre":"Gengar",</v>
      </c>
      <c r="J95" t="str">
        <f t="shared" si="9"/>
        <v>"tipo_1":"Fantasma",</v>
      </c>
      <c r="K95" t="str">
        <f t="shared" si="10"/>
        <v>"tipo_2":"Veneno"</v>
      </c>
      <c r="L95" t="str">
        <f t="shared" si="11"/>
        <v/>
      </c>
      <c r="M95" t="str">
        <f t="shared" si="12"/>
        <v/>
      </c>
      <c r="N95" t="str">
        <f t="shared" si="13"/>
        <v>{"pokedex":94,"nombre":"Gengar","tipo_1":"Fantasma","tipo_2":"Veneno"},</v>
      </c>
    </row>
    <row r="96" spans="1:14" x14ac:dyDescent="0.2">
      <c r="A96">
        <v>95</v>
      </c>
      <c r="B96" t="s">
        <v>98</v>
      </c>
      <c r="C96" t="s">
        <v>162</v>
      </c>
      <c r="D96" t="s">
        <v>157</v>
      </c>
      <c r="E96" s="7"/>
      <c r="F96" s="8"/>
      <c r="H96" t="str">
        <f t="shared" si="8"/>
        <v>"pokedex":95,</v>
      </c>
      <c r="I96" t="str">
        <f t="shared" si="8"/>
        <v>"nombre":"Onix",</v>
      </c>
      <c r="J96" t="str">
        <f t="shared" si="9"/>
        <v>"tipo_1":"Roca",</v>
      </c>
      <c r="K96" t="str">
        <f t="shared" si="10"/>
        <v>"tipo_2":"Tierra"</v>
      </c>
      <c r="L96" t="str">
        <f t="shared" si="11"/>
        <v/>
      </c>
      <c r="M96" t="str">
        <f t="shared" si="12"/>
        <v/>
      </c>
      <c r="N96" t="str">
        <f t="shared" si="13"/>
        <v>{"pokedex":95,"nombre":"Onix","tipo_1":"Roca","tipo_2":"Tierra"},</v>
      </c>
    </row>
    <row r="97" spans="1:14" x14ac:dyDescent="0.2">
      <c r="A97">
        <v>96</v>
      </c>
      <c r="B97" t="s">
        <v>99</v>
      </c>
      <c r="C97" t="s">
        <v>161</v>
      </c>
      <c r="E97" s="9" t="s">
        <v>100</v>
      </c>
      <c r="F97" s="10" t="s">
        <v>205</v>
      </c>
      <c r="H97" t="str">
        <f t="shared" si="8"/>
        <v>"pokedex":96,</v>
      </c>
      <c r="I97" t="str">
        <f t="shared" si="8"/>
        <v>"nombre":"Drowzee",</v>
      </c>
      <c r="J97" t="str">
        <f t="shared" si="9"/>
        <v>"tipo_1":"Psíquico",</v>
      </c>
      <c r="K97" t="str">
        <f t="shared" si="10"/>
        <v/>
      </c>
      <c r="L97" t="str">
        <f t="shared" si="11"/>
        <v>"evolución":"Hypno",</v>
      </c>
      <c r="M97" t="str">
        <f t="shared" si="12"/>
        <v>"metodo":"Llegando a nivel 26"</v>
      </c>
      <c r="N97" t="str">
        <f t="shared" si="13"/>
        <v>{"pokedex":96,"nombre":"Drowzee","tipo_1":"Psíquico","evolución":"Hypno","metodo":"Llegando a nivel 26"},</v>
      </c>
    </row>
    <row r="98" spans="1:14" x14ac:dyDescent="0.2">
      <c r="A98">
        <v>97</v>
      </c>
      <c r="B98" t="s">
        <v>100</v>
      </c>
      <c r="C98" t="s">
        <v>161</v>
      </c>
      <c r="E98" s="7"/>
      <c r="F98" s="8"/>
      <c r="H98" t="str">
        <f t="shared" si="8"/>
        <v>"pokedex":97,</v>
      </c>
      <c r="I98" t="str">
        <f t="shared" si="8"/>
        <v>"nombre":"Hypno",</v>
      </c>
      <c r="J98" t="str">
        <f t="shared" si="9"/>
        <v>"tipo_1":"Psíquico"</v>
      </c>
      <c r="K98" t="str">
        <f t="shared" si="10"/>
        <v/>
      </c>
      <c r="L98" t="str">
        <f t="shared" si="11"/>
        <v/>
      </c>
      <c r="M98" t="str">
        <f t="shared" si="12"/>
        <v/>
      </c>
      <c r="N98" t="str">
        <f t="shared" si="13"/>
        <v>{"pokedex":97,"nombre":"Hypno","tipo_1":"Psíquico"},</v>
      </c>
    </row>
    <row r="99" spans="1:14" x14ac:dyDescent="0.2">
      <c r="A99">
        <v>98</v>
      </c>
      <c r="B99" t="s">
        <v>101</v>
      </c>
      <c r="C99" t="s">
        <v>159</v>
      </c>
      <c r="E99" s="9" t="s">
        <v>102</v>
      </c>
      <c r="F99" s="10" t="s">
        <v>203</v>
      </c>
      <c r="H99" t="str">
        <f t="shared" si="8"/>
        <v>"pokedex":98,</v>
      </c>
      <c r="I99" t="str">
        <f t="shared" si="8"/>
        <v>"nombre":"Krabby",</v>
      </c>
      <c r="J99" t="str">
        <f t="shared" si="9"/>
        <v>"tipo_1":"Agua",</v>
      </c>
      <c r="K99" t="str">
        <f t="shared" si="10"/>
        <v/>
      </c>
      <c r="L99" t="str">
        <f t="shared" si="11"/>
        <v>"evolución":"Kingler",</v>
      </c>
      <c r="M99" t="str">
        <f t="shared" si="12"/>
        <v>"metodo":"Llegando a nivel 28"</v>
      </c>
      <c r="N99" t="str">
        <f t="shared" si="13"/>
        <v>{"pokedex":98,"nombre":"Krabby","tipo_1":"Agua","evolución":"Kingler","metodo":"Llegando a nivel 28"},</v>
      </c>
    </row>
    <row r="100" spans="1:14" x14ac:dyDescent="0.2">
      <c r="A100">
        <v>99</v>
      </c>
      <c r="B100" t="s">
        <v>102</v>
      </c>
      <c r="C100" t="s">
        <v>159</v>
      </c>
      <c r="E100" s="7"/>
      <c r="F100" s="8"/>
      <c r="H100" t="str">
        <f t="shared" si="8"/>
        <v>"pokedex":99,</v>
      </c>
      <c r="I100" t="str">
        <f t="shared" si="8"/>
        <v>"nombre":"Kingler",</v>
      </c>
      <c r="J100" t="str">
        <f t="shared" si="9"/>
        <v>"tipo_1":"Agua"</v>
      </c>
      <c r="K100" t="str">
        <f t="shared" si="10"/>
        <v/>
      </c>
      <c r="L100" t="str">
        <f t="shared" si="11"/>
        <v/>
      </c>
      <c r="M100" t="str">
        <f t="shared" si="12"/>
        <v/>
      </c>
      <c r="N100" t="str">
        <f t="shared" si="13"/>
        <v>{"pokedex":99,"nombre":"Kingler","tipo_1":"Agua"},</v>
      </c>
    </row>
    <row r="101" spans="1:14" x14ac:dyDescent="0.2">
      <c r="A101">
        <v>100</v>
      </c>
      <c r="B101" t="s">
        <v>103</v>
      </c>
      <c r="C101" t="s">
        <v>156</v>
      </c>
      <c r="E101" s="9" t="s">
        <v>104</v>
      </c>
      <c r="F101" s="10" t="s">
        <v>180</v>
      </c>
      <c r="H101" t="str">
        <f t="shared" si="8"/>
        <v>"pokedex":100,</v>
      </c>
      <c r="I101" t="str">
        <f t="shared" si="8"/>
        <v>"nombre":"Voltorb",</v>
      </c>
      <c r="J101" t="str">
        <f t="shared" si="9"/>
        <v>"tipo_1":"Eléctrico",</v>
      </c>
      <c r="K101" t="str">
        <f t="shared" si="10"/>
        <v/>
      </c>
      <c r="L101" t="str">
        <f t="shared" si="11"/>
        <v>"evolución":"Electrode",</v>
      </c>
      <c r="M101" t="str">
        <f t="shared" si="12"/>
        <v>"metodo":"Llegando a nivel 30"</v>
      </c>
      <c r="N101" t="str">
        <f t="shared" si="13"/>
        <v>{"pokedex":100,"nombre":"Voltorb","tipo_1":"Eléctrico","evolución":"Electrode","metodo":"Llegando a nivel 30"},</v>
      </c>
    </row>
    <row r="102" spans="1:14" x14ac:dyDescent="0.2">
      <c r="A102">
        <v>101</v>
      </c>
      <c r="B102" t="s">
        <v>104</v>
      </c>
      <c r="C102" t="s">
        <v>156</v>
      </c>
      <c r="E102" s="7"/>
      <c r="F102" s="8"/>
      <c r="H102" t="str">
        <f t="shared" si="8"/>
        <v>"pokedex":101,</v>
      </c>
      <c r="I102" t="str">
        <f t="shared" si="8"/>
        <v>"nombre":"Electrode",</v>
      </c>
      <c r="J102" t="str">
        <f t="shared" si="9"/>
        <v>"tipo_1":"Eléctrico"</v>
      </c>
      <c r="K102" t="str">
        <f t="shared" si="10"/>
        <v/>
      </c>
      <c r="L102" t="str">
        <f t="shared" si="11"/>
        <v/>
      </c>
      <c r="M102" t="str">
        <f t="shared" si="12"/>
        <v/>
      </c>
      <c r="N102" t="str">
        <f t="shared" si="13"/>
        <v>{"pokedex":101,"nombre":"Electrode","tipo_1":"Eléctrico"},</v>
      </c>
    </row>
    <row r="103" spans="1:14" x14ac:dyDescent="0.2">
      <c r="A103">
        <v>102</v>
      </c>
      <c r="B103" t="s">
        <v>105</v>
      </c>
      <c r="C103" t="s">
        <v>1</v>
      </c>
      <c r="D103" t="s">
        <v>161</v>
      </c>
      <c r="E103" s="9" t="s">
        <v>170</v>
      </c>
      <c r="F103" s="10" t="s">
        <v>204</v>
      </c>
      <c r="H103" t="str">
        <f t="shared" si="8"/>
        <v>"pokedex":102,</v>
      </c>
      <c r="I103" t="str">
        <f t="shared" si="8"/>
        <v>"nombre":"Exeggcute",</v>
      </c>
      <c r="J103" t="str">
        <f t="shared" si="9"/>
        <v>"tipo_1":"Planta",</v>
      </c>
      <c r="K103" t="str">
        <f t="shared" si="10"/>
        <v>"tipo_2":"Psíquico",</v>
      </c>
      <c r="L103" t="str">
        <f t="shared" si="11"/>
        <v>"evolución":"Eggxecutor",</v>
      </c>
      <c r="M103" t="str">
        <f t="shared" si="12"/>
        <v>"metodo":"Con Piedra de Hoja"</v>
      </c>
      <c r="N103" t="str">
        <f t="shared" si="13"/>
        <v>{"pokedex":102,"nombre":"Exeggcute","tipo_1":"Planta","tipo_2":"Psíquico","evolución":"Eggxecutor","metodo":"Con Piedra de Hoja"},</v>
      </c>
    </row>
    <row r="104" spans="1:14" x14ac:dyDescent="0.2">
      <c r="A104">
        <v>103</v>
      </c>
      <c r="B104" t="s">
        <v>106</v>
      </c>
      <c r="C104" t="s">
        <v>1</v>
      </c>
      <c r="D104" t="s">
        <v>161</v>
      </c>
      <c r="E104" s="7"/>
      <c r="F104" s="8"/>
      <c r="H104" t="str">
        <f t="shared" si="8"/>
        <v>"pokedex":103,</v>
      </c>
      <c r="I104" t="str">
        <f t="shared" si="8"/>
        <v>"nombre":"Exeggutor",</v>
      </c>
      <c r="J104" t="str">
        <f t="shared" si="9"/>
        <v>"tipo_1":"Planta",</v>
      </c>
      <c r="K104" t="str">
        <f t="shared" si="10"/>
        <v>"tipo_2":"Psíquico"</v>
      </c>
      <c r="L104" t="str">
        <f t="shared" si="11"/>
        <v/>
      </c>
      <c r="M104" t="str">
        <f t="shared" si="12"/>
        <v/>
      </c>
      <c r="N104" t="str">
        <f t="shared" si="13"/>
        <v>{"pokedex":103,"nombre":"Exeggutor","tipo_1":"Planta","tipo_2":"Psíquico"},</v>
      </c>
    </row>
    <row r="105" spans="1:14" x14ac:dyDescent="0.2">
      <c r="A105">
        <v>104</v>
      </c>
      <c r="B105" t="s">
        <v>107</v>
      </c>
      <c r="C105" t="s">
        <v>157</v>
      </c>
      <c r="E105" s="9" t="s">
        <v>108</v>
      </c>
      <c r="F105" s="10" t="s">
        <v>203</v>
      </c>
      <c r="H105" t="str">
        <f t="shared" si="8"/>
        <v>"pokedex":104,</v>
      </c>
      <c r="I105" t="str">
        <f t="shared" si="8"/>
        <v>"nombre":"Cubone",</v>
      </c>
      <c r="J105" t="str">
        <f t="shared" si="9"/>
        <v>"tipo_1":"Tierra",</v>
      </c>
      <c r="K105" t="str">
        <f t="shared" si="10"/>
        <v/>
      </c>
      <c r="L105" t="str">
        <f t="shared" si="11"/>
        <v>"evolución":"Marowak",</v>
      </c>
      <c r="M105" t="str">
        <f t="shared" si="12"/>
        <v>"metodo":"Llegando a nivel 28"</v>
      </c>
      <c r="N105" t="str">
        <f t="shared" si="13"/>
        <v>{"pokedex":104,"nombre":"Cubone","tipo_1":"Tierra","evolución":"Marowak","metodo":"Llegando a nivel 28"},</v>
      </c>
    </row>
    <row r="106" spans="1:14" x14ac:dyDescent="0.2">
      <c r="A106">
        <v>105</v>
      </c>
      <c r="B106" t="s">
        <v>108</v>
      </c>
      <c r="C106" t="s">
        <v>157</v>
      </c>
      <c r="E106" s="7"/>
      <c r="F106" s="8"/>
      <c r="H106" t="str">
        <f t="shared" si="8"/>
        <v>"pokedex":105,</v>
      </c>
      <c r="I106" t="str">
        <f t="shared" si="8"/>
        <v>"nombre":"Marowak",</v>
      </c>
      <c r="J106" t="str">
        <f t="shared" si="9"/>
        <v>"tipo_1":"Tierra"</v>
      </c>
      <c r="K106" t="str">
        <f t="shared" si="10"/>
        <v/>
      </c>
      <c r="L106" t="str">
        <f t="shared" si="11"/>
        <v/>
      </c>
      <c r="M106" t="str">
        <f t="shared" si="12"/>
        <v/>
      </c>
      <c r="N106" t="str">
        <f t="shared" si="13"/>
        <v>{"pokedex":105,"nombre":"Marowak","tipo_1":"Tierra"},</v>
      </c>
    </row>
    <row r="107" spans="1:14" x14ac:dyDescent="0.2">
      <c r="A107">
        <v>106</v>
      </c>
      <c r="B107" t="s">
        <v>109</v>
      </c>
      <c r="C107" t="s">
        <v>164</v>
      </c>
      <c r="E107" s="9"/>
      <c r="F107" s="10"/>
      <c r="H107" t="str">
        <f t="shared" si="8"/>
        <v>"pokedex":106,</v>
      </c>
      <c r="I107" t="str">
        <f t="shared" si="8"/>
        <v>"nombre":"Hitmonlee",</v>
      </c>
      <c r="J107" t="str">
        <f t="shared" si="9"/>
        <v>"tipo_1":"Lucha"</v>
      </c>
      <c r="K107" t="str">
        <f t="shared" si="10"/>
        <v/>
      </c>
      <c r="L107" t="str">
        <f t="shared" si="11"/>
        <v/>
      </c>
      <c r="M107" t="str">
        <f t="shared" si="12"/>
        <v/>
      </c>
      <c r="N107" t="str">
        <f t="shared" si="13"/>
        <v>{"pokedex":106,"nombre":"Hitmonlee","tipo_1":"Lucha"},</v>
      </c>
    </row>
    <row r="108" spans="1:14" x14ac:dyDescent="0.2">
      <c r="A108">
        <v>107</v>
      </c>
      <c r="B108" t="s">
        <v>110</v>
      </c>
      <c r="C108" t="s">
        <v>164</v>
      </c>
      <c r="E108" s="7"/>
      <c r="F108" s="8"/>
      <c r="H108" t="str">
        <f t="shared" si="8"/>
        <v>"pokedex":107,</v>
      </c>
      <c r="I108" t="str">
        <f t="shared" si="8"/>
        <v>"nombre":"Hitmonchan",</v>
      </c>
      <c r="J108" t="str">
        <f t="shared" si="9"/>
        <v>"tipo_1":"Lucha"</v>
      </c>
      <c r="K108" t="str">
        <f t="shared" si="10"/>
        <v/>
      </c>
      <c r="L108" t="str">
        <f t="shared" si="11"/>
        <v/>
      </c>
      <c r="M108" t="str">
        <f t="shared" si="12"/>
        <v/>
      </c>
      <c r="N108" t="str">
        <f t="shared" si="13"/>
        <v>{"pokedex":107,"nombre":"Hitmonchan","tipo_1":"Lucha"},</v>
      </c>
    </row>
    <row r="109" spans="1:14" x14ac:dyDescent="0.2">
      <c r="A109">
        <v>108</v>
      </c>
      <c r="B109" t="s">
        <v>111</v>
      </c>
      <c r="C109" t="s">
        <v>160</v>
      </c>
      <c r="E109" s="9" t="s">
        <v>171</v>
      </c>
      <c r="F109" s="10" t="s">
        <v>202</v>
      </c>
      <c r="H109" t="str">
        <f t="shared" si="8"/>
        <v>"pokedex":108,</v>
      </c>
      <c r="I109" t="str">
        <f t="shared" si="8"/>
        <v>"nombre":"Lickitung",</v>
      </c>
      <c r="J109" t="str">
        <f t="shared" si="9"/>
        <v>"tipo_1":"Normal",</v>
      </c>
      <c r="K109" t="str">
        <f t="shared" si="10"/>
        <v/>
      </c>
      <c r="L109" t="str">
        <f t="shared" si="11"/>
        <v>"evolución":"Lickilicky",</v>
      </c>
      <c r="M109" t="str">
        <f t="shared" si="12"/>
        <v>"metodo":"Subiendo de nivel con Desenrollar aprendido"</v>
      </c>
      <c r="N109" t="str">
        <f t="shared" si="13"/>
        <v>{"pokedex":108,"nombre":"Lickitung","tipo_1":"Normal","evolución":"Lickilicky","metodo":"Subiendo de nivel con Desenrollar aprendido"},</v>
      </c>
    </row>
    <row r="110" spans="1:14" x14ac:dyDescent="0.2">
      <c r="A110">
        <v>109</v>
      </c>
      <c r="B110" t="s">
        <v>112</v>
      </c>
      <c r="C110" t="s">
        <v>155</v>
      </c>
      <c r="E110" s="7" t="s">
        <v>113</v>
      </c>
      <c r="F110" s="8" t="s">
        <v>201</v>
      </c>
      <c r="H110" t="str">
        <f t="shared" si="8"/>
        <v>"pokedex":109,</v>
      </c>
      <c r="I110" t="str">
        <f t="shared" si="8"/>
        <v>"nombre":"Koffing",</v>
      </c>
      <c r="J110" t="str">
        <f t="shared" si="9"/>
        <v>"tipo_1":"Veneno",</v>
      </c>
      <c r="K110" t="str">
        <f t="shared" si="10"/>
        <v/>
      </c>
      <c r="L110" t="str">
        <f t="shared" si="11"/>
        <v>"evolución":"Weezing",</v>
      </c>
      <c r="M110" t="str">
        <f t="shared" si="12"/>
        <v>"metodo":"Llegando a nivel 35"</v>
      </c>
      <c r="N110" t="str">
        <f t="shared" si="13"/>
        <v>{"pokedex":109,"nombre":"Koffing","tipo_1":"Veneno","evolución":"Weezing","metodo":"Llegando a nivel 35"},</v>
      </c>
    </row>
    <row r="111" spans="1:14" x14ac:dyDescent="0.2">
      <c r="A111">
        <v>110</v>
      </c>
      <c r="B111" t="s">
        <v>113</v>
      </c>
      <c r="C111" t="s">
        <v>155</v>
      </c>
      <c r="E111" s="9"/>
      <c r="F111" s="10"/>
      <c r="H111" t="str">
        <f t="shared" si="8"/>
        <v>"pokedex":110,</v>
      </c>
      <c r="I111" t="str">
        <f t="shared" si="8"/>
        <v>"nombre":"Weezing",</v>
      </c>
      <c r="J111" t="str">
        <f t="shared" si="9"/>
        <v>"tipo_1":"Veneno"</v>
      </c>
      <c r="K111" t="str">
        <f t="shared" si="10"/>
        <v/>
      </c>
      <c r="L111" t="str">
        <f t="shared" si="11"/>
        <v/>
      </c>
      <c r="M111" t="str">
        <f t="shared" si="12"/>
        <v/>
      </c>
      <c r="N111" t="str">
        <f t="shared" si="13"/>
        <v>{"pokedex":110,"nombre":"Weezing","tipo_1":"Veneno"},</v>
      </c>
    </row>
    <row r="112" spans="1:14" x14ac:dyDescent="0.2">
      <c r="A112">
        <v>111</v>
      </c>
      <c r="B112" t="s">
        <v>114</v>
      </c>
      <c r="C112" t="s">
        <v>157</v>
      </c>
      <c r="D112" t="s">
        <v>162</v>
      </c>
      <c r="E112" s="7" t="s">
        <v>115</v>
      </c>
      <c r="F112" s="8" t="s">
        <v>199</v>
      </c>
      <c r="H112" t="str">
        <f t="shared" si="8"/>
        <v>"pokedex":111,</v>
      </c>
      <c r="I112" t="str">
        <f t="shared" si="8"/>
        <v>"nombre":"Rhyhorn",</v>
      </c>
      <c r="J112" t="str">
        <f t="shared" si="9"/>
        <v>"tipo_1":"Tierra",</v>
      </c>
      <c r="K112" t="str">
        <f t="shared" si="10"/>
        <v>"tipo_2":"Roca",</v>
      </c>
      <c r="L112" t="str">
        <f t="shared" si="11"/>
        <v>"evolución":"Rhydon",</v>
      </c>
      <c r="M112" t="str">
        <f t="shared" si="12"/>
        <v>"metodo":"Llegando a nivel 42"</v>
      </c>
      <c r="N112" t="str">
        <f t="shared" si="13"/>
        <v>{"pokedex":111,"nombre":"Rhyhorn","tipo_1":"Tierra","tipo_2":"Roca","evolución":"Rhydon","metodo":"Llegando a nivel 42"},</v>
      </c>
    </row>
    <row r="113" spans="1:14" x14ac:dyDescent="0.2">
      <c r="A113">
        <v>112</v>
      </c>
      <c r="B113" t="s">
        <v>115</v>
      </c>
      <c r="C113" t="s">
        <v>157</v>
      </c>
      <c r="D113" t="s">
        <v>162</v>
      </c>
      <c r="E113" s="9" t="s">
        <v>172</v>
      </c>
      <c r="F113" s="10" t="s">
        <v>200</v>
      </c>
      <c r="H113" t="str">
        <f t="shared" si="8"/>
        <v>"pokedex":112,</v>
      </c>
      <c r="I113" t="str">
        <f t="shared" si="8"/>
        <v>"nombre":"Rhydon",</v>
      </c>
      <c r="J113" t="str">
        <f t="shared" si="9"/>
        <v>"tipo_1":"Tierra",</v>
      </c>
      <c r="K113" t="str">
        <f t="shared" si="10"/>
        <v>"tipo_2":"Roca",</v>
      </c>
      <c r="L113" t="str">
        <f t="shared" si="11"/>
        <v>"evolución":"Rhyperior",</v>
      </c>
      <c r="M113" t="str">
        <f t="shared" si="12"/>
        <v>"metodo":"Intercambiando con Protector equipado"</v>
      </c>
      <c r="N113" t="str">
        <f t="shared" si="13"/>
        <v>{"pokedex":112,"nombre":"Rhydon","tipo_1":"Tierra","tipo_2":"Roca","evolución":"Rhyperior","metodo":"Intercambiando con Protector equipado"},</v>
      </c>
    </row>
    <row r="114" spans="1:14" x14ac:dyDescent="0.2">
      <c r="A114">
        <v>113</v>
      </c>
      <c r="B114" t="s">
        <v>116</v>
      </c>
      <c r="C114" t="s">
        <v>160</v>
      </c>
      <c r="E114" s="7"/>
      <c r="F114" s="8"/>
      <c r="H114" t="str">
        <f t="shared" si="8"/>
        <v>"pokedex":113,</v>
      </c>
      <c r="I114" t="str">
        <f t="shared" si="8"/>
        <v>"nombre":"Chansey",</v>
      </c>
      <c r="J114" t="str">
        <f t="shared" si="9"/>
        <v>"tipo_1":"Normal"</v>
      </c>
      <c r="K114" t="str">
        <f t="shared" si="10"/>
        <v/>
      </c>
      <c r="L114" t="str">
        <f t="shared" si="11"/>
        <v/>
      </c>
      <c r="M114" t="str">
        <f t="shared" si="12"/>
        <v/>
      </c>
      <c r="N114" t="str">
        <f t="shared" si="13"/>
        <v>{"pokedex":113,"nombre":"Chansey","tipo_1":"Normal"},</v>
      </c>
    </row>
    <row r="115" spans="1:14" x14ac:dyDescent="0.2">
      <c r="A115">
        <v>114</v>
      </c>
      <c r="B115" t="s">
        <v>117</v>
      </c>
      <c r="C115" t="s">
        <v>1</v>
      </c>
      <c r="E115" s="9" t="s">
        <v>173</v>
      </c>
      <c r="F115" s="10" t="s">
        <v>198</v>
      </c>
      <c r="H115" t="str">
        <f t="shared" si="8"/>
        <v>"pokedex":114,</v>
      </c>
      <c r="I115" t="str">
        <f t="shared" si="8"/>
        <v>"nombre":"Tangela",</v>
      </c>
      <c r="J115" t="str">
        <f t="shared" si="9"/>
        <v>"tipo_1":"Planta",</v>
      </c>
      <c r="K115" t="str">
        <f t="shared" si="10"/>
        <v/>
      </c>
      <c r="L115" t="str">
        <f t="shared" si="11"/>
        <v>"evolución":"Tangrowth",</v>
      </c>
      <c r="M115" t="str">
        <f t="shared" si="12"/>
        <v>"metodo":"Subiendo de nivel con Poder Pasado aprendido"</v>
      </c>
      <c r="N115" t="str">
        <f t="shared" si="13"/>
        <v>{"pokedex":114,"nombre":"Tangela","tipo_1":"Planta","evolución":"Tangrowth","metodo":"Subiendo de nivel con Poder Pasado aprendido"},</v>
      </c>
    </row>
    <row r="116" spans="1:14" x14ac:dyDescent="0.2">
      <c r="A116">
        <v>115</v>
      </c>
      <c r="B116" t="s">
        <v>118</v>
      </c>
      <c r="C116" t="s">
        <v>160</v>
      </c>
      <c r="E116" s="7"/>
      <c r="F116" s="8"/>
      <c r="H116" t="str">
        <f t="shared" si="8"/>
        <v>"pokedex":115,</v>
      </c>
      <c r="I116" t="str">
        <f t="shared" si="8"/>
        <v>"nombre":"Kangaskhan",</v>
      </c>
      <c r="J116" t="str">
        <f t="shared" si="9"/>
        <v>"tipo_1":"Normal"</v>
      </c>
      <c r="K116" t="str">
        <f t="shared" si="10"/>
        <v/>
      </c>
      <c r="L116" t="str">
        <f t="shared" si="11"/>
        <v/>
      </c>
      <c r="M116" t="str">
        <f t="shared" si="12"/>
        <v/>
      </c>
      <c r="N116" t="str">
        <f t="shared" si="13"/>
        <v>{"pokedex":115,"nombre":"Kangaskhan","tipo_1":"Normal"},</v>
      </c>
    </row>
    <row r="117" spans="1:14" x14ac:dyDescent="0.2">
      <c r="A117">
        <v>116</v>
      </c>
      <c r="B117" t="s">
        <v>119</v>
      </c>
      <c r="C117" t="s">
        <v>159</v>
      </c>
      <c r="E117" s="9" t="s">
        <v>120</v>
      </c>
      <c r="F117" s="10" t="s">
        <v>178</v>
      </c>
      <c r="H117" t="str">
        <f t="shared" si="8"/>
        <v>"pokedex":116,</v>
      </c>
      <c r="I117" t="str">
        <f t="shared" si="8"/>
        <v>"nombre":"Horsea",</v>
      </c>
      <c r="J117" t="str">
        <f t="shared" si="9"/>
        <v>"tipo_1":"Agua",</v>
      </c>
      <c r="K117" t="str">
        <f t="shared" si="10"/>
        <v/>
      </c>
      <c r="L117" t="str">
        <f t="shared" si="11"/>
        <v>"evolución":"Seadra",</v>
      </c>
      <c r="M117" t="str">
        <f t="shared" si="12"/>
        <v>"metodo":"Llegando a nivel 32"</v>
      </c>
      <c r="N117" t="str">
        <f t="shared" si="13"/>
        <v>{"pokedex":116,"nombre":"Horsea","tipo_1":"Agua","evolución":"Seadra","metodo":"Llegando a nivel 32"},</v>
      </c>
    </row>
    <row r="118" spans="1:14" x14ac:dyDescent="0.2">
      <c r="A118">
        <v>117</v>
      </c>
      <c r="B118" t="s">
        <v>120</v>
      </c>
      <c r="C118" t="s">
        <v>159</v>
      </c>
      <c r="E118" s="7"/>
      <c r="F118" s="8"/>
      <c r="H118" t="str">
        <f t="shared" si="8"/>
        <v>"pokedex":117,</v>
      </c>
      <c r="I118" t="str">
        <f t="shared" si="8"/>
        <v>"nombre":"Seadra",</v>
      </c>
      <c r="J118" t="str">
        <f t="shared" si="9"/>
        <v>"tipo_1":"Agua"</v>
      </c>
      <c r="K118" t="str">
        <f t="shared" si="10"/>
        <v/>
      </c>
      <c r="L118" t="str">
        <f t="shared" si="11"/>
        <v/>
      </c>
      <c r="M118" t="str">
        <f t="shared" si="12"/>
        <v/>
      </c>
      <c r="N118" t="str">
        <f t="shared" si="13"/>
        <v>{"pokedex":117,"nombre":"Seadra","tipo_1":"Agua"},</v>
      </c>
    </row>
    <row r="119" spans="1:14" x14ac:dyDescent="0.2">
      <c r="A119">
        <v>118</v>
      </c>
      <c r="B119" t="s">
        <v>121</v>
      </c>
      <c r="C119" t="s">
        <v>159</v>
      </c>
      <c r="E119" s="9" t="s">
        <v>122</v>
      </c>
      <c r="F119" s="10" t="s">
        <v>197</v>
      </c>
      <c r="H119" t="str">
        <f t="shared" si="8"/>
        <v>"pokedex":118,</v>
      </c>
      <c r="I119" t="str">
        <f t="shared" si="8"/>
        <v>"nombre":"Goldeen",</v>
      </c>
      <c r="J119" t="str">
        <f t="shared" si="9"/>
        <v>"tipo_1":"Agua",</v>
      </c>
      <c r="K119" t="str">
        <f t="shared" si="10"/>
        <v/>
      </c>
      <c r="L119" t="str">
        <f t="shared" si="11"/>
        <v>"evolución":"Seaking",</v>
      </c>
      <c r="M119" t="str">
        <f t="shared" si="12"/>
        <v>"metodo":"Llegando a nivel 33"</v>
      </c>
      <c r="N119" t="str">
        <f t="shared" si="13"/>
        <v>{"pokedex":118,"nombre":"Goldeen","tipo_1":"Agua","evolución":"Seaking","metodo":"Llegando a nivel 33"},</v>
      </c>
    </row>
    <row r="120" spans="1:14" x14ac:dyDescent="0.2">
      <c r="A120">
        <v>119</v>
      </c>
      <c r="B120" t="s">
        <v>122</v>
      </c>
      <c r="C120" t="s">
        <v>159</v>
      </c>
      <c r="E120" s="7"/>
      <c r="F120" s="8"/>
      <c r="H120" t="str">
        <f t="shared" si="8"/>
        <v>"pokedex":119,</v>
      </c>
      <c r="I120" t="str">
        <f t="shared" si="8"/>
        <v>"nombre":"Seaking",</v>
      </c>
      <c r="J120" t="str">
        <f t="shared" si="9"/>
        <v>"tipo_1":"Agua"</v>
      </c>
      <c r="K120" t="str">
        <f t="shared" si="10"/>
        <v/>
      </c>
      <c r="L120" t="str">
        <f t="shared" si="11"/>
        <v/>
      </c>
      <c r="M120" t="str">
        <f t="shared" si="12"/>
        <v/>
      </c>
      <c r="N120" t="str">
        <f t="shared" si="13"/>
        <v>{"pokedex":119,"nombre":"Seaking","tipo_1":"Agua"},</v>
      </c>
    </row>
    <row r="121" spans="1:14" x14ac:dyDescent="0.2">
      <c r="A121">
        <v>120</v>
      </c>
      <c r="B121" t="s">
        <v>123</v>
      </c>
      <c r="C121" t="s">
        <v>159</v>
      </c>
      <c r="E121" s="9" t="s">
        <v>124</v>
      </c>
      <c r="F121" s="10" t="s">
        <v>183</v>
      </c>
      <c r="H121" t="str">
        <f t="shared" si="8"/>
        <v>"pokedex":120,</v>
      </c>
      <c r="I121" t="str">
        <f t="shared" si="8"/>
        <v>"nombre":"Staryu",</v>
      </c>
      <c r="J121" t="str">
        <f t="shared" si="9"/>
        <v>"tipo_1":"Agua",</v>
      </c>
      <c r="K121" t="str">
        <f t="shared" si="10"/>
        <v/>
      </c>
      <c r="L121" t="str">
        <f t="shared" si="11"/>
        <v>"evolución":"Starmie",</v>
      </c>
      <c r="M121" t="str">
        <f t="shared" si="12"/>
        <v>"metodo":"Con Piedra de Agua"</v>
      </c>
      <c r="N121" t="str">
        <f t="shared" si="13"/>
        <v>{"pokedex":120,"nombre":"Staryu","tipo_1":"Agua","evolución":"Starmie","metodo":"Con Piedra de Agua"},</v>
      </c>
    </row>
    <row r="122" spans="1:14" x14ac:dyDescent="0.2">
      <c r="A122">
        <v>121</v>
      </c>
      <c r="B122" t="s">
        <v>124</v>
      </c>
      <c r="C122" t="s">
        <v>159</v>
      </c>
      <c r="D122" t="s">
        <v>161</v>
      </c>
      <c r="E122" s="7"/>
      <c r="F122" s="8"/>
      <c r="H122" t="str">
        <f t="shared" si="8"/>
        <v>"pokedex":121,</v>
      </c>
      <c r="I122" t="str">
        <f t="shared" si="8"/>
        <v>"nombre":"Starmie",</v>
      </c>
      <c r="J122" t="str">
        <f t="shared" si="9"/>
        <v>"tipo_1":"Agua",</v>
      </c>
      <c r="K122" t="str">
        <f t="shared" si="10"/>
        <v>"tipo_2":"Psíquico"</v>
      </c>
      <c r="L122" t="str">
        <f t="shared" si="11"/>
        <v/>
      </c>
      <c r="M122" t="str">
        <f t="shared" si="12"/>
        <v/>
      </c>
      <c r="N122" t="str">
        <f t="shared" si="13"/>
        <v>{"pokedex":121,"nombre":"Starmie","tipo_1":"Agua","tipo_2":"Psíquico"},</v>
      </c>
    </row>
    <row r="123" spans="1:14" x14ac:dyDescent="0.2">
      <c r="A123">
        <v>122</v>
      </c>
      <c r="B123" t="s">
        <v>125</v>
      </c>
      <c r="C123" t="s">
        <v>161</v>
      </c>
      <c r="E123" s="9"/>
      <c r="F123" s="10"/>
      <c r="H123" t="str">
        <f t="shared" si="8"/>
        <v>"pokedex":122,</v>
      </c>
      <c r="I123" t="str">
        <f t="shared" si="8"/>
        <v>"nombre":"Mr. Mime",</v>
      </c>
      <c r="J123" t="str">
        <f t="shared" si="9"/>
        <v>"tipo_1":"Psíquico"</v>
      </c>
      <c r="K123" t="str">
        <f t="shared" si="10"/>
        <v/>
      </c>
      <c r="L123" t="str">
        <f t="shared" si="11"/>
        <v/>
      </c>
      <c r="M123" t="str">
        <f t="shared" si="12"/>
        <v/>
      </c>
      <c r="N123" t="str">
        <f t="shared" si="13"/>
        <v>{"pokedex":122,"nombre":"Mr. Mime","tipo_1":"Psíquico"},</v>
      </c>
    </row>
    <row r="124" spans="1:14" x14ac:dyDescent="0.2">
      <c r="A124">
        <v>123</v>
      </c>
      <c r="B124" t="s">
        <v>126</v>
      </c>
      <c r="C124" t="s">
        <v>12</v>
      </c>
      <c r="D124" t="s">
        <v>19</v>
      </c>
      <c r="E124" s="7"/>
      <c r="F124" s="8"/>
      <c r="H124" t="str">
        <f t="shared" si="8"/>
        <v>"pokedex":123,</v>
      </c>
      <c r="I124" t="str">
        <f t="shared" si="8"/>
        <v>"nombre":"Scyther",</v>
      </c>
      <c r="J124" t="str">
        <f t="shared" si="9"/>
        <v>"tipo_1":"Bicho",</v>
      </c>
      <c r="K124" t="str">
        <f t="shared" si="10"/>
        <v>"tipo_2":"Volador"</v>
      </c>
      <c r="L124" t="str">
        <f t="shared" si="11"/>
        <v/>
      </c>
      <c r="M124" t="str">
        <f t="shared" si="12"/>
        <v/>
      </c>
      <c r="N124" t="str">
        <f t="shared" si="13"/>
        <v>{"pokedex":123,"nombre":"Scyther","tipo_1":"Bicho","tipo_2":"Volador"},</v>
      </c>
    </row>
    <row r="125" spans="1:14" x14ac:dyDescent="0.2">
      <c r="A125">
        <v>124</v>
      </c>
      <c r="B125" t="s">
        <v>127</v>
      </c>
      <c r="C125" t="s">
        <v>163</v>
      </c>
      <c r="D125" t="s">
        <v>161</v>
      </c>
      <c r="E125" s="9"/>
      <c r="F125" s="10"/>
      <c r="H125" t="str">
        <f t="shared" si="8"/>
        <v>"pokedex":124,</v>
      </c>
      <c r="I125" t="str">
        <f t="shared" si="8"/>
        <v>"nombre":"Jynx",</v>
      </c>
      <c r="J125" t="str">
        <f t="shared" si="9"/>
        <v>"tipo_1":"Hielo",</v>
      </c>
      <c r="K125" t="str">
        <f t="shared" si="10"/>
        <v>"tipo_2":"Psíquico"</v>
      </c>
      <c r="L125" t="str">
        <f t="shared" si="11"/>
        <v/>
      </c>
      <c r="M125" t="str">
        <f t="shared" si="12"/>
        <v/>
      </c>
      <c r="N125" t="str">
        <f t="shared" si="13"/>
        <v>{"pokedex":124,"nombre":"Jynx","tipo_1":"Hielo","tipo_2":"Psíquico"},</v>
      </c>
    </row>
    <row r="126" spans="1:14" x14ac:dyDescent="0.2">
      <c r="A126">
        <v>125</v>
      </c>
      <c r="B126" t="s">
        <v>128</v>
      </c>
      <c r="C126" t="s">
        <v>156</v>
      </c>
      <c r="E126" s="7" t="s">
        <v>174</v>
      </c>
      <c r="F126" s="8" t="s">
        <v>195</v>
      </c>
      <c r="H126" t="str">
        <f t="shared" si="8"/>
        <v>"pokedex":125,</v>
      </c>
      <c r="I126" t="str">
        <f t="shared" si="8"/>
        <v>"nombre":"Electabuzz",</v>
      </c>
      <c r="J126" t="str">
        <f t="shared" si="9"/>
        <v>"tipo_1":"Eléctrico",</v>
      </c>
      <c r="K126" t="str">
        <f t="shared" si="10"/>
        <v/>
      </c>
      <c r="L126" t="str">
        <f t="shared" si="11"/>
        <v>"evolución":"Electivire",</v>
      </c>
      <c r="M126" t="str">
        <f t="shared" si="12"/>
        <v>"metodo":"Intercambiando con Electric Booster equipado"</v>
      </c>
      <c r="N126" t="str">
        <f t="shared" si="13"/>
        <v>{"pokedex":125,"nombre":"Electabuzz","tipo_1":"Eléctrico","evolución":"Electivire","metodo":"Intercambiando con Electric Booster equipado"},</v>
      </c>
    </row>
    <row r="127" spans="1:14" x14ac:dyDescent="0.2">
      <c r="A127">
        <v>126</v>
      </c>
      <c r="B127" t="s">
        <v>129</v>
      </c>
      <c r="C127" t="s">
        <v>158</v>
      </c>
      <c r="E127" s="9" t="s">
        <v>175</v>
      </c>
      <c r="F127" s="10" t="s">
        <v>196</v>
      </c>
      <c r="H127" t="str">
        <f t="shared" si="8"/>
        <v>"pokedex":126,</v>
      </c>
      <c r="I127" t="str">
        <f t="shared" si="8"/>
        <v>"nombre":"Magmar",</v>
      </c>
      <c r="J127" t="str">
        <f t="shared" si="9"/>
        <v>"tipo_1":"Fuego",</v>
      </c>
      <c r="K127" t="str">
        <f t="shared" si="10"/>
        <v/>
      </c>
      <c r="L127" t="str">
        <f t="shared" si="11"/>
        <v>"evolución":"Magmortar",</v>
      </c>
      <c r="M127" t="str">
        <f t="shared" si="12"/>
        <v>"metodo":"Intercambiando con Magma Booster equipado"</v>
      </c>
      <c r="N127" t="str">
        <f t="shared" si="13"/>
        <v>{"pokedex":126,"nombre":"Magmar","tipo_1":"Fuego","evolución":"Magmortar","metodo":"Intercambiando con Magma Booster equipado"},</v>
      </c>
    </row>
    <row r="128" spans="1:14" x14ac:dyDescent="0.2">
      <c r="A128">
        <v>127</v>
      </c>
      <c r="B128" t="s">
        <v>130</v>
      </c>
      <c r="C128" t="s">
        <v>12</v>
      </c>
      <c r="E128" s="7"/>
      <c r="F128" s="8"/>
      <c r="H128" t="str">
        <f t="shared" si="8"/>
        <v>"pokedex":127,</v>
      </c>
      <c r="I128" t="str">
        <f t="shared" si="8"/>
        <v>"nombre":"Pinsir",</v>
      </c>
      <c r="J128" t="str">
        <f t="shared" si="9"/>
        <v>"tipo_1":"Bicho"</v>
      </c>
      <c r="K128" t="str">
        <f t="shared" si="10"/>
        <v/>
      </c>
      <c r="L128" t="str">
        <f t="shared" si="11"/>
        <v/>
      </c>
      <c r="M128" t="str">
        <f t="shared" si="12"/>
        <v/>
      </c>
      <c r="N128" t="str">
        <f t="shared" si="13"/>
        <v>{"pokedex":127,"nombre":"Pinsir","tipo_1":"Bicho"},</v>
      </c>
    </row>
    <row r="129" spans="1:14" x14ac:dyDescent="0.2">
      <c r="A129">
        <v>128</v>
      </c>
      <c r="B129" t="s">
        <v>131</v>
      </c>
      <c r="C129" t="s">
        <v>160</v>
      </c>
      <c r="E129" s="9"/>
      <c r="F129" s="10"/>
      <c r="H129" t="str">
        <f t="shared" si="8"/>
        <v>"pokedex":128,</v>
      </c>
      <c r="I129" t="str">
        <f t="shared" si="8"/>
        <v>"nombre":"Tauros",</v>
      </c>
      <c r="J129" t="str">
        <f t="shared" si="9"/>
        <v>"tipo_1":"Normal"</v>
      </c>
      <c r="K129" t="str">
        <f t="shared" si="10"/>
        <v/>
      </c>
      <c r="L129" t="str">
        <f t="shared" si="11"/>
        <v/>
      </c>
      <c r="M129" t="str">
        <f t="shared" si="12"/>
        <v/>
      </c>
      <c r="N129" t="str">
        <f t="shared" si="13"/>
        <v>{"pokedex":128,"nombre":"Tauros","tipo_1":"Normal"},</v>
      </c>
    </row>
    <row r="130" spans="1:14" x14ac:dyDescent="0.2">
      <c r="A130">
        <v>129</v>
      </c>
      <c r="B130" t="s">
        <v>132</v>
      </c>
      <c r="C130" t="s">
        <v>159</v>
      </c>
      <c r="E130" s="7" t="s">
        <v>133</v>
      </c>
      <c r="F130" s="8" t="s">
        <v>194</v>
      </c>
      <c r="H130" t="str">
        <f t="shared" si="8"/>
        <v>"pokedex":129,</v>
      </c>
      <c r="I130" t="str">
        <f t="shared" si="8"/>
        <v>"nombre":"Magikarp",</v>
      </c>
      <c r="J130" t="str">
        <f t="shared" si="9"/>
        <v>"tipo_1":"Agua",</v>
      </c>
      <c r="K130" t="str">
        <f t="shared" si="10"/>
        <v/>
      </c>
      <c r="L130" t="str">
        <f t="shared" si="11"/>
        <v>"evolución":"Gyarados",</v>
      </c>
      <c r="M130" t="str">
        <f t="shared" si="12"/>
        <v>"metodo":"Llegando a nivel 20"</v>
      </c>
      <c r="N130" t="str">
        <f t="shared" si="13"/>
        <v>{"pokedex":129,"nombre":"Magikarp","tipo_1":"Agua","evolución":"Gyarados","metodo":"Llegando a nivel 20"},</v>
      </c>
    </row>
    <row r="131" spans="1:14" x14ac:dyDescent="0.2">
      <c r="A131">
        <v>130</v>
      </c>
      <c r="B131" t="s">
        <v>133</v>
      </c>
      <c r="C131" t="s">
        <v>159</v>
      </c>
      <c r="D131" t="s">
        <v>19</v>
      </c>
      <c r="E131" s="9"/>
      <c r="F131" s="10"/>
      <c r="H131" t="str">
        <f t="shared" ref="H131:I152" si="14">H$1&amp;A131&amp;H$153</f>
        <v>"pokedex":130,</v>
      </c>
      <c r="I131" t="str">
        <f t="shared" si="14"/>
        <v>"nombre":"Gyarados",</v>
      </c>
      <c r="J131" t="str">
        <f t="shared" ref="J131:J152" si="15">J$1&amp;C131&amp;IF(AND(ISBLANK(E131),ISBLANK(D131)),J$154,J$153)</f>
        <v>"tipo_1":"Agua",</v>
      </c>
      <c r="K131" t="str">
        <f t="shared" ref="K131:K152" si="16">IF(ISBLANK(D131),"",K$1&amp;D131&amp;IF(ISBLANK(E131),K$154,K$153))</f>
        <v>"tipo_2":"Volador"</v>
      </c>
      <c r="L131" t="str">
        <f t="shared" ref="L131:L152" si="17">IF(ISBLANK(E131), "", L$1&amp;E131&amp;L$153)</f>
        <v/>
      </c>
      <c r="M131" t="str">
        <f t="shared" ref="M131:M152" si="18">IF(ISBLANK(F131), "", M$1&amp;F131&amp;M$153)</f>
        <v/>
      </c>
      <c r="N131" t="str">
        <f t="shared" ref="N131:N152" si="19">N$1&amp;_xlfn.CONCAT(H131:M131)&amp;N$153</f>
        <v>{"pokedex":130,"nombre":"Gyarados","tipo_1":"Agua","tipo_2":"Volador"},</v>
      </c>
    </row>
    <row r="132" spans="1:14" x14ac:dyDescent="0.2">
      <c r="A132">
        <v>131</v>
      </c>
      <c r="B132" t="s">
        <v>134</v>
      </c>
      <c r="C132" t="s">
        <v>159</v>
      </c>
      <c r="D132" t="s">
        <v>163</v>
      </c>
      <c r="E132" s="7"/>
      <c r="F132" s="8"/>
      <c r="H132" t="str">
        <f t="shared" si="14"/>
        <v>"pokedex":131,</v>
      </c>
      <c r="I132" t="str">
        <f t="shared" si="14"/>
        <v>"nombre":"Lapras",</v>
      </c>
      <c r="J132" t="str">
        <f t="shared" si="15"/>
        <v>"tipo_1":"Agua",</v>
      </c>
      <c r="K132" t="str">
        <f t="shared" si="16"/>
        <v>"tipo_2":"Hielo"</v>
      </c>
      <c r="L132" t="str">
        <f t="shared" si="17"/>
        <v/>
      </c>
      <c r="M132" t="str">
        <f t="shared" si="18"/>
        <v/>
      </c>
      <c r="N132" t="str">
        <f t="shared" si="19"/>
        <v>{"pokedex":131,"nombre":"Lapras","tipo_1":"Agua","tipo_2":"Hielo"},</v>
      </c>
    </row>
    <row r="133" spans="1:14" x14ac:dyDescent="0.2">
      <c r="A133">
        <v>132</v>
      </c>
      <c r="B133" t="s">
        <v>135</v>
      </c>
      <c r="C133" t="s">
        <v>160</v>
      </c>
      <c r="E133" s="9"/>
      <c r="F133" s="10"/>
      <c r="H133" t="str">
        <f t="shared" si="14"/>
        <v>"pokedex":132,</v>
      </c>
      <c r="I133" t="str">
        <f t="shared" si="14"/>
        <v>"nombre":"Ditto",</v>
      </c>
      <c r="J133" t="str">
        <f t="shared" si="15"/>
        <v>"tipo_1":"Normal"</v>
      </c>
      <c r="K133" t="str">
        <f t="shared" si="16"/>
        <v/>
      </c>
      <c r="L133" t="str">
        <f t="shared" si="17"/>
        <v/>
      </c>
      <c r="M133" t="str">
        <f t="shared" si="18"/>
        <v/>
      </c>
      <c r="N133" t="str">
        <f t="shared" si="19"/>
        <v>{"pokedex":132,"nombre":"Ditto","tipo_1":"Normal"},</v>
      </c>
    </row>
    <row r="134" spans="1:14" x14ac:dyDescent="0.2">
      <c r="A134">
        <v>133</v>
      </c>
      <c r="B134" t="s">
        <v>136</v>
      </c>
      <c r="C134" t="s">
        <v>160</v>
      </c>
      <c r="E134" s="7" t="s">
        <v>139</v>
      </c>
      <c r="F134" s="8" t="s">
        <v>183</v>
      </c>
      <c r="H134" t="str">
        <f t="shared" si="14"/>
        <v>"pokedex":133,</v>
      </c>
      <c r="I134" t="str">
        <f t="shared" si="14"/>
        <v>"nombre":"Eevee",</v>
      </c>
      <c r="J134" t="str">
        <f t="shared" si="15"/>
        <v>"tipo_1":"Normal",</v>
      </c>
      <c r="K134" t="str">
        <f t="shared" si="16"/>
        <v/>
      </c>
      <c r="L134" t="str">
        <f t="shared" si="17"/>
        <v>"evolución":"Flareon",</v>
      </c>
      <c r="M134" t="str">
        <f t="shared" si="18"/>
        <v>"metodo":"Con Piedra de Agua"</v>
      </c>
      <c r="N134" t="str">
        <f t="shared" si="19"/>
        <v>{"pokedex":133,"nombre":"Eevee","tipo_1":"Normal","evolución":"Flareon","metodo":"Con Piedra de Agua"},</v>
      </c>
    </row>
    <row r="135" spans="1:14" x14ac:dyDescent="0.2">
      <c r="A135">
        <v>134</v>
      </c>
      <c r="B135" t="s">
        <v>137</v>
      </c>
      <c r="C135" t="s">
        <v>159</v>
      </c>
      <c r="E135" s="9" t="s">
        <v>138</v>
      </c>
      <c r="F135" s="10" t="s">
        <v>192</v>
      </c>
      <c r="H135" t="str">
        <f t="shared" si="14"/>
        <v>"pokedex":134,</v>
      </c>
      <c r="I135" t="str">
        <f t="shared" si="14"/>
        <v>"nombre":"Vaporeon",</v>
      </c>
      <c r="J135" t="str">
        <f t="shared" si="15"/>
        <v>"tipo_1":"Agua",</v>
      </c>
      <c r="K135" t="str">
        <f t="shared" si="16"/>
        <v/>
      </c>
      <c r="L135" t="str">
        <f t="shared" si="17"/>
        <v>"evolución":"Jolteon",</v>
      </c>
      <c r="M135" t="str">
        <f t="shared" si="18"/>
        <v>"metodo":"Con Piedra de Trueno"</v>
      </c>
      <c r="N135" t="str">
        <f t="shared" si="19"/>
        <v>{"pokedex":134,"nombre":"Vaporeon","tipo_1":"Agua","evolución":"Jolteon","metodo":"Con Piedra de Trueno"},</v>
      </c>
    </row>
    <row r="136" spans="1:14" x14ac:dyDescent="0.2">
      <c r="A136">
        <v>135</v>
      </c>
      <c r="B136" t="s">
        <v>138</v>
      </c>
      <c r="C136" t="s">
        <v>156</v>
      </c>
      <c r="E136" s="7" t="s">
        <v>137</v>
      </c>
      <c r="F136" s="8" t="s">
        <v>193</v>
      </c>
      <c r="H136" t="str">
        <f t="shared" si="14"/>
        <v>"pokedex":135,</v>
      </c>
      <c r="I136" t="str">
        <f t="shared" si="14"/>
        <v>"nombre":"Jolteon",</v>
      </c>
      <c r="J136" t="str">
        <f t="shared" si="15"/>
        <v>"tipo_1":"Eléctrico",</v>
      </c>
      <c r="K136" t="str">
        <f t="shared" si="16"/>
        <v/>
      </c>
      <c r="L136" t="str">
        <f t="shared" si="17"/>
        <v>"evolución":"Vaporeon",</v>
      </c>
      <c r="M136" t="str">
        <f t="shared" si="18"/>
        <v>"metodo":"Con Piedra de Fuego"</v>
      </c>
      <c r="N136" t="str">
        <f t="shared" si="19"/>
        <v>{"pokedex":135,"nombre":"Jolteon","tipo_1":"Eléctrico","evolución":"Vaporeon","metodo":"Con Piedra de Fuego"},</v>
      </c>
    </row>
    <row r="137" spans="1:14" x14ac:dyDescent="0.2">
      <c r="A137">
        <v>136</v>
      </c>
      <c r="B137" t="s">
        <v>139</v>
      </c>
      <c r="C137" t="s">
        <v>158</v>
      </c>
      <c r="E137" s="9"/>
      <c r="F137" s="10"/>
      <c r="H137" t="str">
        <f t="shared" si="14"/>
        <v>"pokedex":136,</v>
      </c>
      <c r="I137" t="str">
        <f t="shared" si="14"/>
        <v>"nombre":"Flareon",</v>
      </c>
      <c r="J137" t="str">
        <f t="shared" si="15"/>
        <v>"tipo_1":"Fuego"</v>
      </c>
      <c r="K137" t="str">
        <f t="shared" si="16"/>
        <v/>
      </c>
      <c r="L137" t="str">
        <f t="shared" si="17"/>
        <v/>
      </c>
      <c r="M137" t="str">
        <f t="shared" si="18"/>
        <v/>
      </c>
      <c r="N137" t="str">
        <f t="shared" si="19"/>
        <v>{"pokedex":136,"nombre":"Flareon","tipo_1":"Fuego"},</v>
      </c>
    </row>
    <row r="138" spans="1:14" x14ac:dyDescent="0.2">
      <c r="A138">
        <v>137</v>
      </c>
      <c r="B138" t="s">
        <v>140</v>
      </c>
      <c r="C138" t="s">
        <v>160</v>
      </c>
      <c r="E138" s="7"/>
      <c r="F138" s="8"/>
      <c r="H138" t="str">
        <f t="shared" si="14"/>
        <v>"pokedex":137,</v>
      </c>
      <c r="I138" t="str">
        <f t="shared" si="14"/>
        <v>"nombre":"Porygon",</v>
      </c>
      <c r="J138" t="str">
        <f t="shared" si="15"/>
        <v>"tipo_1":"Normal"</v>
      </c>
      <c r="K138" t="str">
        <f t="shared" si="16"/>
        <v/>
      </c>
      <c r="L138" t="str">
        <f t="shared" si="17"/>
        <v/>
      </c>
      <c r="M138" t="str">
        <f t="shared" si="18"/>
        <v/>
      </c>
      <c r="N138" t="str">
        <f t="shared" si="19"/>
        <v>{"pokedex":137,"nombre":"Porygon","tipo_1":"Normal"},</v>
      </c>
    </row>
    <row r="139" spans="1:14" x14ac:dyDescent="0.2">
      <c r="A139">
        <v>138</v>
      </c>
      <c r="B139" t="s">
        <v>141</v>
      </c>
      <c r="C139" t="s">
        <v>162</v>
      </c>
      <c r="D139" t="s">
        <v>159</v>
      </c>
      <c r="E139" s="9"/>
      <c r="F139" s="10"/>
      <c r="H139" t="str">
        <f t="shared" si="14"/>
        <v>"pokedex":138,</v>
      </c>
      <c r="I139" t="str">
        <f t="shared" si="14"/>
        <v>"nombre":"Omanyte",</v>
      </c>
      <c r="J139" t="str">
        <f t="shared" si="15"/>
        <v>"tipo_1":"Roca",</v>
      </c>
      <c r="K139" t="str">
        <f t="shared" si="16"/>
        <v>"tipo_2":"Agua"</v>
      </c>
      <c r="L139" t="str">
        <f t="shared" si="17"/>
        <v/>
      </c>
      <c r="M139" t="str">
        <f t="shared" si="18"/>
        <v/>
      </c>
      <c r="N139" t="str">
        <f t="shared" si="19"/>
        <v>{"pokedex":138,"nombre":"Omanyte","tipo_1":"Roca","tipo_2":"Agua"},</v>
      </c>
    </row>
    <row r="140" spans="1:14" x14ac:dyDescent="0.2">
      <c r="A140">
        <v>139</v>
      </c>
      <c r="B140" t="s">
        <v>142</v>
      </c>
      <c r="C140" t="s">
        <v>162</v>
      </c>
      <c r="D140" t="s">
        <v>159</v>
      </c>
      <c r="E140" s="7"/>
      <c r="F140" s="8"/>
      <c r="H140" t="str">
        <f t="shared" si="14"/>
        <v>"pokedex":139,</v>
      </c>
      <c r="I140" t="str">
        <f t="shared" si="14"/>
        <v>"nombre":"Omastar",</v>
      </c>
      <c r="J140" t="str">
        <f t="shared" si="15"/>
        <v>"tipo_1":"Roca",</v>
      </c>
      <c r="K140" t="str">
        <f t="shared" si="16"/>
        <v>"tipo_2":"Agua"</v>
      </c>
      <c r="L140" t="str">
        <f t="shared" si="17"/>
        <v/>
      </c>
      <c r="M140" t="str">
        <f t="shared" si="18"/>
        <v/>
      </c>
      <c r="N140" t="str">
        <f t="shared" si="19"/>
        <v>{"pokedex":139,"nombre":"Omastar","tipo_1":"Roca","tipo_2":"Agua"},</v>
      </c>
    </row>
    <row r="141" spans="1:14" x14ac:dyDescent="0.2">
      <c r="A141">
        <v>140</v>
      </c>
      <c r="B141" t="s">
        <v>143</v>
      </c>
      <c r="C141" t="s">
        <v>162</v>
      </c>
      <c r="D141" t="s">
        <v>159</v>
      </c>
      <c r="E141" s="9" t="s">
        <v>142</v>
      </c>
      <c r="F141" s="10" t="s">
        <v>182</v>
      </c>
      <c r="H141" t="str">
        <f t="shared" si="14"/>
        <v>"pokedex":140,</v>
      </c>
      <c r="I141" t="str">
        <f t="shared" si="14"/>
        <v>"nombre":"Kabuto",</v>
      </c>
      <c r="J141" t="str">
        <f t="shared" si="15"/>
        <v>"tipo_1":"Roca",</v>
      </c>
      <c r="K141" t="str">
        <f t="shared" si="16"/>
        <v>"tipo_2":"Agua",</v>
      </c>
      <c r="L141" t="str">
        <f t="shared" si="17"/>
        <v>"evolución":"Omastar",</v>
      </c>
      <c r="M141" t="str">
        <f t="shared" si="18"/>
        <v>"metodo":"Llegando a nivel 40"</v>
      </c>
      <c r="N141" t="str">
        <f t="shared" si="19"/>
        <v>{"pokedex":140,"nombre":"Kabuto","tipo_1":"Roca","tipo_2":"Agua","evolución":"Omastar","metodo":"Llegando a nivel 40"},</v>
      </c>
    </row>
    <row r="142" spans="1:14" x14ac:dyDescent="0.2">
      <c r="A142">
        <v>141</v>
      </c>
      <c r="B142" t="s">
        <v>144</v>
      </c>
      <c r="C142" t="s">
        <v>162</v>
      </c>
      <c r="D142" t="s">
        <v>159</v>
      </c>
      <c r="E142" s="7"/>
      <c r="F142" s="8"/>
      <c r="H142" t="str">
        <f t="shared" si="14"/>
        <v>"pokedex":141,</v>
      </c>
      <c r="I142" t="str">
        <f t="shared" si="14"/>
        <v>"nombre":"Kabutops",</v>
      </c>
      <c r="J142" t="str">
        <f t="shared" si="15"/>
        <v>"tipo_1":"Roca",</v>
      </c>
      <c r="K142" t="str">
        <f t="shared" si="16"/>
        <v>"tipo_2":"Agua"</v>
      </c>
      <c r="L142" t="str">
        <f t="shared" si="17"/>
        <v/>
      </c>
      <c r="M142" t="str">
        <f t="shared" si="18"/>
        <v/>
      </c>
      <c r="N142" t="str">
        <f t="shared" si="19"/>
        <v>{"pokedex":141,"nombre":"Kabutops","tipo_1":"Roca","tipo_2":"Agua"},</v>
      </c>
    </row>
    <row r="143" spans="1:14" x14ac:dyDescent="0.2">
      <c r="A143">
        <v>142</v>
      </c>
      <c r="B143" t="s">
        <v>145</v>
      </c>
      <c r="C143" t="s">
        <v>162</v>
      </c>
      <c r="D143" t="s">
        <v>19</v>
      </c>
      <c r="E143" s="9" t="s">
        <v>144</v>
      </c>
      <c r="F143" s="10" t="s">
        <v>182</v>
      </c>
      <c r="H143" t="str">
        <f t="shared" si="14"/>
        <v>"pokedex":142,</v>
      </c>
      <c r="I143" t="str">
        <f t="shared" si="14"/>
        <v>"nombre":"Aerodactyl",</v>
      </c>
      <c r="J143" t="str">
        <f t="shared" si="15"/>
        <v>"tipo_1":"Roca",</v>
      </c>
      <c r="K143" t="str">
        <f t="shared" si="16"/>
        <v>"tipo_2":"Volador",</v>
      </c>
      <c r="L143" t="str">
        <f t="shared" si="17"/>
        <v>"evolución":"Kabutops",</v>
      </c>
      <c r="M143" t="str">
        <f t="shared" si="18"/>
        <v>"metodo":"Llegando a nivel 40"</v>
      </c>
      <c r="N143" t="str">
        <f t="shared" si="19"/>
        <v>{"pokedex":142,"nombre":"Aerodactyl","tipo_1":"Roca","tipo_2":"Volador","evolución":"Kabutops","metodo":"Llegando a nivel 40"},</v>
      </c>
    </row>
    <row r="144" spans="1:14" x14ac:dyDescent="0.2">
      <c r="A144">
        <v>143</v>
      </c>
      <c r="B144" t="s">
        <v>146</v>
      </c>
      <c r="C144" t="s">
        <v>160</v>
      </c>
      <c r="E144" s="7"/>
      <c r="F144" s="8"/>
      <c r="H144" t="str">
        <f t="shared" si="14"/>
        <v>"pokedex":143,</v>
      </c>
      <c r="I144" t="str">
        <f t="shared" si="14"/>
        <v>"nombre":"Snorlax",</v>
      </c>
      <c r="J144" t="str">
        <f t="shared" si="15"/>
        <v>"tipo_1":"Normal"</v>
      </c>
      <c r="K144" t="str">
        <f t="shared" si="16"/>
        <v/>
      </c>
      <c r="L144" t="str">
        <f t="shared" si="17"/>
        <v/>
      </c>
      <c r="M144" t="str">
        <f t="shared" si="18"/>
        <v/>
      </c>
      <c r="N144" t="str">
        <f t="shared" si="19"/>
        <v>{"pokedex":143,"nombre":"Snorlax","tipo_1":"Normal"},</v>
      </c>
    </row>
    <row r="145" spans="1:14" x14ac:dyDescent="0.2">
      <c r="A145">
        <v>144</v>
      </c>
      <c r="B145" t="s">
        <v>147</v>
      </c>
      <c r="C145" t="s">
        <v>163</v>
      </c>
      <c r="D145" t="s">
        <v>19</v>
      </c>
      <c r="E145" s="9"/>
      <c r="F145" s="10"/>
      <c r="H145" t="str">
        <f t="shared" si="14"/>
        <v>"pokedex":144,</v>
      </c>
      <c r="I145" t="str">
        <f t="shared" si="14"/>
        <v>"nombre":"Articuno",</v>
      </c>
      <c r="J145" t="str">
        <f t="shared" si="15"/>
        <v>"tipo_1":"Hielo",</v>
      </c>
      <c r="K145" t="str">
        <f t="shared" si="16"/>
        <v>"tipo_2":"Volador"</v>
      </c>
      <c r="L145" t="str">
        <f t="shared" si="17"/>
        <v/>
      </c>
      <c r="M145" t="str">
        <f t="shared" si="18"/>
        <v/>
      </c>
      <c r="N145" t="str">
        <f t="shared" si="19"/>
        <v>{"pokedex":144,"nombre":"Articuno","tipo_1":"Hielo","tipo_2":"Volador"},</v>
      </c>
    </row>
    <row r="146" spans="1:14" x14ac:dyDescent="0.2">
      <c r="A146">
        <v>145</v>
      </c>
      <c r="B146" t="s">
        <v>148</v>
      </c>
      <c r="C146" t="s">
        <v>156</v>
      </c>
      <c r="D146" t="s">
        <v>19</v>
      </c>
      <c r="E146" s="7"/>
      <c r="F146" s="8"/>
      <c r="H146" t="str">
        <f t="shared" si="14"/>
        <v>"pokedex":145,</v>
      </c>
      <c r="I146" t="str">
        <f t="shared" si="14"/>
        <v>"nombre":"Zapdos",</v>
      </c>
      <c r="J146" t="str">
        <f t="shared" si="15"/>
        <v>"tipo_1":"Eléctrico",</v>
      </c>
      <c r="K146" t="str">
        <f t="shared" si="16"/>
        <v>"tipo_2":"Volador"</v>
      </c>
      <c r="L146" t="str">
        <f t="shared" si="17"/>
        <v/>
      </c>
      <c r="M146" t="str">
        <f t="shared" si="18"/>
        <v/>
      </c>
      <c r="N146" t="str">
        <f t="shared" si="19"/>
        <v>{"pokedex":145,"nombre":"Zapdos","tipo_1":"Eléctrico","tipo_2":"Volador"},</v>
      </c>
    </row>
    <row r="147" spans="1:14" x14ac:dyDescent="0.2">
      <c r="A147">
        <v>146</v>
      </c>
      <c r="B147" t="s">
        <v>149</v>
      </c>
      <c r="C147" t="s">
        <v>158</v>
      </c>
      <c r="D147" t="s">
        <v>19</v>
      </c>
      <c r="E147" s="9"/>
      <c r="F147" s="10"/>
      <c r="H147" t="str">
        <f t="shared" si="14"/>
        <v>"pokedex":146,</v>
      </c>
      <c r="I147" t="str">
        <f t="shared" si="14"/>
        <v>"nombre":"Moltres",</v>
      </c>
      <c r="J147" t="str">
        <f t="shared" si="15"/>
        <v>"tipo_1":"Fuego",</v>
      </c>
      <c r="K147" t="str">
        <f t="shared" si="16"/>
        <v>"tipo_2":"Volador"</v>
      </c>
      <c r="L147" t="str">
        <f t="shared" si="17"/>
        <v/>
      </c>
      <c r="M147" t="str">
        <f t="shared" si="18"/>
        <v/>
      </c>
      <c r="N147" t="str">
        <f t="shared" si="19"/>
        <v>{"pokedex":146,"nombre":"Moltres","tipo_1":"Fuego","tipo_2":"Volador"},</v>
      </c>
    </row>
    <row r="148" spans="1:14" x14ac:dyDescent="0.2">
      <c r="A148">
        <v>147</v>
      </c>
      <c r="B148" t="s">
        <v>150</v>
      </c>
      <c r="C148" t="s">
        <v>5</v>
      </c>
      <c r="E148" s="10" t="s">
        <v>151</v>
      </c>
      <c r="F148" s="10" t="s">
        <v>180</v>
      </c>
      <c r="H148" t="str">
        <f t="shared" si="14"/>
        <v>"pokedex":147,</v>
      </c>
      <c r="I148" t="str">
        <f t="shared" si="14"/>
        <v>"nombre":"Dratini",</v>
      </c>
      <c r="J148" t="str">
        <f t="shared" si="15"/>
        <v>"tipo_1":"Dragón",</v>
      </c>
      <c r="K148" t="str">
        <f t="shared" si="16"/>
        <v/>
      </c>
      <c r="L148" t="str">
        <f t="shared" si="17"/>
        <v>"evolución":"Dragonair",</v>
      </c>
      <c r="M148" t="str">
        <f t="shared" si="18"/>
        <v>"metodo":"Llegando a nivel 30"</v>
      </c>
      <c r="N148" t="str">
        <f t="shared" si="19"/>
        <v>{"pokedex":147,"nombre":"Dratini","tipo_1":"Dragón","evolución":"Dragonair","metodo":"Llegando a nivel 30"},</v>
      </c>
    </row>
    <row r="149" spans="1:14" x14ac:dyDescent="0.2">
      <c r="A149">
        <v>148</v>
      </c>
      <c r="B149" t="s">
        <v>151</v>
      </c>
      <c r="C149" t="s">
        <v>5</v>
      </c>
      <c r="E149" s="8" t="s">
        <v>152</v>
      </c>
      <c r="F149" s="8" t="s">
        <v>181</v>
      </c>
      <c r="H149" t="str">
        <f t="shared" si="14"/>
        <v>"pokedex":148,</v>
      </c>
      <c r="I149" t="str">
        <f t="shared" si="14"/>
        <v>"nombre":"Dragonair",</v>
      </c>
      <c r="J149" t="str">
        <f t="shared" si="15"/>
        <v>"tipo_1":"Dragón",</v>
      </c>
      <c r="K149" t="str">
        <f t="shared" si="16"/>
        <v/>
      </c>
      <c r="L149" t="str">
        <f t="shared" si="17"/>
        <v>"evolución":"Dragonite",</v>
      </c>
      <c r="M149" t="str">
        <f t="shared" si="18"/>
        <v>"metodo":"Llegando a nivel 55"</v>
      </c>
      <c r="N149" t="str">
        <f t="shared" si="19"/>
        <v>{"pokedex":148,"nombre":"Dragonair","tipo_1":"Dragón","evolución":"Dragonite","metodo":"Llegando a nivel 55"},</v>
      </c>
    </row>
    <row r="150" spans="1:14" x14ac:dyDescent="0.2">
      <c r="A150">
        <v>149</v>
      </c>
      <c r="B150" t="s">
        <v>152</v>
      </c>
      <c r="C150" t="s">
        <v>5</v>
      </c>
      <c r="D150" t="s">
        <v>19</v>
      </c>
      <c r="F150" s="8"/>
      <c r="H150" t="str">
        <f t="shared" si="14"/>
        <v>"pokedex":149,</v>
      </c>
      <c r="I150" t="str">
        <f t="shared" si="14"/>
        <v>"nombre":"Dragonite",</v>
      </c>
      <c r="J150" t="str">
        <f t="shared" si="15"/>
        <v>"tipo_1":"Dragón",</v>
      </c>
      <c r="K150" t="str">
        <f t="shared" si="16"/>
        <v>"tipo_2":"Volador"</v>
      </c>
      <c r="L150" t="str">
        <f t="shared" si="17"/>
        <v/>
      </c>
      <c r="M150" t="str">
        <f t="shared" si="18"/>
        <v/>
      </c>
      <c r="N150" t="str">
        <f t="shared" si="19"/>
        <v>{"pokedex":149,"nombre":"Dragonite","tipo_1":"Dragón","tipo_2":"Volador"},</v>
      </c>
    </row>
    <row r="151" spans="1:14" x14ac:dyDescent="0.2">
      <c r="A151">
        <v>150</v>
      </c>
      <c r="B151" t="s">
        <v>153</v>
      </c>
      <c r="C151" t="s">
        <v>161</v>
      </c>
      <c r="E151" s="10"/>
      <c r="F151" s="10"/>
      <c r="H151" t="str">
        <f t="shared" si="14"/>
        <v>"pokedex":150,</v>
      </c>
      <c r="I151" t="str">
        <f t="shared" si="14"/>
        <v>"nombre":"Mewtwo",</v>
      </c>
      <c r="J151" t="str">
        <f t="shared" si="15"/>
        <v>"tipo_1":"Psíquico"</v>
      </c>
      <c r="K151" t="str">
        <f t="shared" si="16"/>
        <v/>
      </c>
      <c r="L151" t="str">
        <f t="shared" si="17"/>
        <v/>
      </c>
      <c r="M151" t="str">
        <f t="shared" si="18"/>
        <v/>
      </c>
      <c r="N151" t="str">
        <f t="shared" si="19"/>
        <v>{"pokedex":150,"nombre":"Mewtwo","tipo_1":"Psíquico"},</v>
      </c>
    </row>
    <row r="152" spans="1:14" x14ac:dyDescent="0.2">
      <c r="A152">
        <v>151</v>
      </c>
      <c r="B152" t="s">
        <v>154</v>
      </c>
      <c r="C152" t="s">
        <v>161</v>
      </c>
      <c r="E152" s="7"/>
      <c r="F152" s="8"/>
      <c r="H152" t="str">
        <f t="shared" si="14"/>
        <v>"pokedex":151,</v>
      </c>
      <c r="I152" t="str">
        <f t="shared" si="14"/>
        <v>"nombre":"Mew",</v>
      </c>
      <c r="J152" t="str">
        <f t="shared" si="15"/>
        <v>"tipo_1":"Psíquico"</v>
      </c>
      <c r="K152" t="str">
        <f t="shared" si="16"/>
        <v/>
      </c>
      <c r="L152" t="str">
        <f t="shared" si="17"/>
        <v/>
      </c>
      <c r="M152" t="str">
        <f t="shared" si="18"/>
        <v/>
      </c>
      <c r="N152" t="str">
        <f t="shared" si="19"/>
        <v>{"pokedex":151,"nombre":"Mew","tipo_1":"Psíquico"},</v>
      </c>
    </row>
    <row r="153" spans="1:14" x14ac:dyDescent="0.2">
      <c r="H153" t="s">
        <v>209</v>
      </c>
      <c r="I153" t="str">
        <f>""","</f>
        <v>",</v>
      </c>
      <c r="J153" t="str">
        <f>""","</f>
        <v>",</v>
      </c>
      <c r="K153" t="str">
        <f>""","</f>
        <v>",</v>
      </c>
      <c r="L153" t="str">
        <f>""","</f>
        <v>",</v>
      </c>
      <c r="M153" t="str">
        <f>""""</f>
        <v>"</v>
      </c>
      <c r="N153" t="s">
        <v>219</v>
      </c>
    </row>
    <row r="154" spans="1:14" x14ac:dyDescent="0.2">
      <c r="J154" t="str">
        <f>""""</f>
        <v>"</v>
      </c>
      <c r="K154" t="str">
        <f>""""</f>
        <v>"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6"/>
  <sheetViews>
    <sheetView workbookViewId="0">
      <selection activeCell="D37" sqref="D37"/>
    </sheetView>
  </sheetViews>
  <sheetFormatPr baseColWidth="10" defaultRowHeight="16" x14ac:dyDescent="0.2"/>
  <cols>
    <col min="1" max="1" width="11" style="5" customWidth="1"/>
    <col min="2" max="2" width="27.1640625" style="5" bestFit="1" customWidth="1"/>
    <col min="3" max="3" width="27.6640625" style="5" bestFit="1" customWidth="1"/>
    <col min="4" max="4" width="29" style="5" bestFit="1" customWidth="1"/>
    <col min="5" max="5" width="30.33203125" style="5" bestFit="1" customWidth="1"/>
    <col min="6" max="6" width="30.83203125" style="5" bestFit="1" customWidth="1"/>
    <col min="7" max="7" width="28" style="5" bestFit="1" customWidth="1"/>
    <col min="8" max="8" width="27.33203125" style="5" bestFit="1" customWidth="1"/>
    <col min="9" max="9" width="27.6640625" style="5" bestFit="1" customWidth="1"/>
    <col min="10" max="10" width="29.1640625" style="5" bestFit="1" customWidth="1"/>
    <col min="11" max="11" width="28.5" style="5" bestFit="1" customWidth="1"/>
    <col min="12" max="12" width="30" style="5" bestFit="1" customWidth="1"/>
    <col min="13" max="13" width="26.83203125" style="5" bestFit="1" customWidth="1"/>
    <col min="14" max="14" width="27.83203125" style="5" bestFit="1" customWidth="1"/>
    <col min="15" max="15" width="29.33203125" style="5" bestFit="1" customWidth="1"/>
    <col min="16" max="16" width="29.5" style="5" bestFit="1" customWidth="1"/>
    <col min="17" max="18" width="10.83203125" style="5"/>
    <col min="19" max="19" width="17.83203125" style="5" bestFit="1" customWidth="1"/>
    <col min="20" max="20" width="255.1640625" style="5" bestFit="1" customWidth="1"/>
    <col min="21" max="16384" width="10.83203125" style="5"/>
  </cols>
  <sheetData>
    <row r="1" spans="1:20" x14ac:dyDescent="0.2">
      <c r="A1" s="3" t="s">
        <v>189</v>
      </c>
      <c r="B1" s="3" t="s">
        <v>159</v>
      </c>
      <c r="C1" s="3" t="s">
        <v>12</v>
      </c>
      <c r="D1" s="3" t="s">
        <v>5</v>
      </c>
      <c r="E1" s="3" t="s">
        <v>156</v>
      </c>
      <c r="F1" s="3" t="s">
        <v>165</v>
      </c>
      <c r="G1" s="3" t="s">
        <v>158</v>
      </c>
      <c r="H1" s="3" t="s">
        <v>163</v>
      </c>
      <c r="I1" s="3" t="s">
        <v>164</v>
      </c>
      <c r="J1" s="3" t="s">
        <v>160</v>
      </c>
      <c r="K1" s="3" t="s">
        <v>1</v>
      </c>
      <c r="L1" s="3" t="s">
        <v>161</v>
      </c>
      <c r="M1" s="3" t="s">
        <v>162</v>
      </c>
      <c r="N1" s="3" t="s">
        <v>157</v>
      </c>
      <c r="O1" s="3" t="s">
        <v>155</v>
      </c>
      <c r="P1" s="3" t="s">
        <v>19</v>
      </c>
      <c r="R1" s="6"/>
      <c r="S1" s="6" t="str">
        <f>""""&amp;A1&amp;""":"""</f>
        <v>"typo":"</v>
      </c>
      <c r="T1" s="6" t="s">
        <v>220</v>
      </c>
    </row>
    <row r="2" spans="1:20" x14ac:dyDescent="0.2">
      <c r="A2" s="3" t="str">
        <f>Types[[#Headers],[Agua]]</f>
        <v>Agua</v>
      </c>
      <c r="B2" s="2">
        <v>0.5</v>
      </c>
      <c r="C2" s="2"/>
      <c r="D2" s="2">
        <v>0.5</v>
      </c>
      <c r="E2" s="2"/>
      <c r="F2" s="2"/>
      <c r="G2" s="2">
        <v>2</v>
      </c>
      <c r="H2" s="2"/>
      <c r="I2" s="2"/>
      <c r="J2" s="2"/>
      <c r="K2" s="3">
        <v>0.5</v>
      </c>
      <c r="L2" s="3"/>
      <c r="M2" s="3">
        <v>2</v>
      </c>
      <c r="N2" s="3">
        <v>2</v>
      </c>
      <c r="O2" s="3"/>
      <c r="P2" s="3"/>
      <c r="S2" s="5" t="str">
        <f t="shared" ref="S2:S15" si="0">S$1&amp;A2&amp;S$17</f>
        <v>"typo":"Agua",</v>
      </c>
      <c r="T2" s="5" t="str">
        <f>T$1&amp;LEFT(_xlfn.CONCAT(B20:P20), LEN(_xlfn.CONCAT(B20:P20))-1)&amp;T$17</f>
        <v>"bonus":[{"typo":"Agua","bonus":0.5},{"typo":"Dragón","bonus":0.5},{"typo":"Fuego","bonus":2},{"typo":"Planta","bonus":0.5},{"typo":"Roca","bonus":2},{"typo":"Tierra","bonus":2}]</v>
      </c>
    </row>
    <row r="3" spans="1:20" x14ac:dyDescent="0.2">
      <c r="A3" s="3" t="str">
        <f>Types[[#Headers],[Bicho]]</f>
        <v>Bicho</v>
      </c>
      <c r="B3" s="2"/>
      <c r="C3" s="2"/>
      <c r="D3" s="2"/>
      <c r="E3" s="2"/>
      <c r="F3" s="2"/>
      <c r="G3" s="2">
        <v>0.5</v>
      </c>
      <c r="H3" s="2"/>
      <c r="I3" s="2">
        <v>0.5</v>
      </c>
      <c r="J3" s="2"/>
      <c r="K3" s="3">
        <v>2</v>
      </c>
      <c r="L3" s="3">
        <v>2</v>
      </c>
      <c r="M3" s="3"/>
      <c r="N3" s="3"/>
      <c r="O3" s="4">
        <v>2</v>
      </c>
      <c r="P3" s="3">
        <v>0.5</v>
      </c>
      <c r="S3" s="5" t="str">
        <f t="shared" si="0"/>
        <v>"typo":"Bicho",</v>
      </c>
      <c r="T3" s="5" t="str">
        <f t="shared" ref="T3:T16" si="1">T$1&amp;LEFT(_xlfn.CONCAT(B21:P21), LEN(_xlfn.CONCAT(B21:P21))-1)&amp;T$17</f>
        <v>"bonus":[{"typo":"Fuego","bonus":0.5},{"typo":"Lucha","bonus":0.5},{"typo":"Planta","bonus":2},{"typo":"Psíquico","bonus":2},{"typo":"Veneno","bonus":2},{"typo":"Volador","bonus":0.5}]</v>
      </c>
    </row>
    <row r="4" spans="1:20" x14ac:dyDescent="0.2">
      <c r="A4" s="3" t="str">
        <f>Types[[#Headers],[Dragón]]</f>
        <v>Dragón</v>
      </c>
      <c r="B4" s="2"/>
      <c r="C4" s="2"/>
      <c r="D4" s="2">
        <v>2</v>
      </c>
      <c r="E4" s="2"/>
      <c r="F4" s="2"/>
      <c r="G4" s="2"/>
      <c r="H4" s="2"/>
      <c r="I4" s="2"/>
      <c r="J4" s="2"/>
      <c r="K4" s="3"/>
      <c r="L4" s="3"/>
      <c r="M4" s="3"/>
      <c r="N4" s="3"/>
      <c r="O4" s="3"/>
      <c r="P4" s="3"/>
      <c r="S4" s="5" t="str">
        <f t="shared" si="0"/>
        <v>"typo":"Dragón",</v>
      </c>
      <c r="T4" s="5" t="str">
        <f t="shared" si="1"/>
        <v>"bonus":[{"typo":"Dragón","bonus":2}]</v>
      </c>
    </row>
    <row r="5" spans="1:20" x14ac:dyDescent="0.2">
      <c r="A5" s="3" t="str">
        <f>Types[[#Headers],[Eléctrico]]</f>
        <v>Eléctrico</v>
      </c>
      <c r="B5" s="2">
        <v>2</v>
      </c>
      <c r="C5" s="2"/>
      <c r="D5" s="2">
        <v>0.5</v>
      </c>
      <c r="E5" s="2">
        <v>0.5</v>
      </c>
      <c r="F5" s="2"/>
      <c r="G5" s="2"/>
      <c r="H5" s="2"/>
      <c r="I5" s="2"/>
      <c r="J5" s="2"/>
      <c r="K5" s="3">
        <v>0.5</v>
      </c>
      <c r="L5" s="3"/>
      <c r="M5" s="3"/>
      <c r="N5" s="3">
        <v>0</v>
      </c>
      <c r="O5" s="3"/>
      <c r="P5" s="3">
        <v>2</v>
      </c>
      <c r="S5" s="5" t="str">
        <f t="shared" si="0"/>
        <v>"typo":"Eléctrico",</v>
      </c>
      <c r="T5" s="5" t="str">
        <f t="shared" si="1"/>
        <v>"bonus":[{"typo":"Agua","bonus":2},{"typo":"Dragón","bonus":0.5},{"typo":"Eléctrico","bonus":0.5},{"typo":"Planta","bonus":0.5},{"typo":"Tierra","bonus":0},{"typo":"Volador","bonus":2}]</v>
      </c>
    </row>
    <row r="6" spans="1:20" x14ac:dyDescent="0.2">
      <c r="A6" s="3" t="str">
        <f>Types[[#Headers],[Fantasma]]</f>
        <v>Fantasma</v>
      </c>
      <c r="B6" s="2"/>
      <c r="C6" s="2"/>
      <c r="D6" s="2"/>
      <c r="E6" s="2"/>
      <c r="F6" s="2">
        <v>2</v>
      </c>
      <c r="G6" s="2"/>
      <c r="H6" s="2"/>
      <c r="I6" s="2"/>
      <c r="J6" s="2">
        <v>0</v>
      </c>
      <c r="K6" s="3"/>
      <c r="L6" s="3">
        <v>0</v>
      </c>
      <c r="M6" s="3"/>
      <c r="N6" s="3"/>
      <c r="O6" s="3"/>
      <c r="P6" s="3"/>
      <c r="S6" s="5" t="str">
        <f t="shared" si="0"/>
        <v>"typo":"Fantasma",</v>
      </c>
      <c r="T6" s="5" t="str">
        <f t="shared" si="1"/>
        <v>"bonus":[{"typo":"Fantasma","bonus":2},{"typo":"Normal","bonus":0},{"typo":"Psíquico","bonus":0}]</v>
      </c>
    </row>
    <row r="7" spans="1:20" x14ac:dyDescent="0.2">
      <c r="A7" s="3" t="str">
        <f>Types[[#Headers],[Fuego]]</f>
        <v>Fuego</v>
      </c>
      <c r="B7" s="2">
        <v>0.5</v>
      </c>
      <c r="C7" s="2">
        <v>2</v>
      </c>
      <c r="D7" s="2">
        <v>0.5</v>
      </c>
      <c r="E7" s="2"/>
      <c r="F7" s="2"/>
      <c r="G7" s="2">
        <v>0.5</v>
      </c>
      <c r="H7" s="2">
        <v>2</v>
      </c>
      <c r="I7" s="2"/>
      <c r="J7" s="2"/>
      <c r="K7" s="3">
        <v>2</v>
      </c>
      <c r="L7" s="3"/>
      <c r="M7" s="3">
        <v>0.5</v>
      </c>
      <c r="N7" s="3"/>
      <c r="O7" s="3"/>
      <c r="P7" s="3"/>
      <c r="S7" s="5" t="str">
        <f t="shared" si="0"/>
        <v>"typo":"Fuego",</v>
      </c>
      <c r="T7" s="5" t="str">
        <f t="shared" si="1"/>
        <v>"bonus":[{"typo":"Agua","bonus":0.5},{"typo":"Bicho","bonus":2},{"typo":"Dragón","bonus":0.5},{"typo":"Fuego","bonus":0.5},{"typo":"Hielo","bonus":2},{"typo":"Planta","bonus":2},{"typo":"Roca","bonus":0.5}]</v>
      </c>
    </row>
    <row r="8" spans="1:20" x14ac:dyDescent="0.2">
      <c r="A8" s="3" t="str">
        <f>Types[[#Headers],[Hielo]]</f>
        <v>Hielo</v>
      </c>
      <c r="B8" s="2">
        <v>0.5</v>
      </c>
      <c r="C8" s="2"/>
      <c r="D8" s="2">
        <v>2</v>
      </c>
      <c r="E8" s="2"/>
      <c r="F8" s="2"/>
      <c r="G8" s="2"/>
      <c r="H8" s="2">
        <v>0.5</v>
      </c>
      <c r="I8" s="2"/>
      <c r="J8" s="2"/>
      <c r="K8" s="3">
        <v>2</v>
      </c>
      <c r="L8" s="3"/>
      <c r="M8" s="3"/>
      <c r="N8" s="3">
        <v>2</v>
      </c>
      <c r="O8" s="3"/>
      <c r="P8" s="3">
        <v>2</v>
      </c>
      <c r="S8" s="5" t="str">
        <f t="shared" si="0"/>
        <v>"typo":"Hielo",</v>
      </c>
      <c r="T8" s="5" t="str">
        <f t="shared" si="1"/>
        <v>"bonus":[{"typo":"Agua","bonus":0.5},{"typo":"Dragón","bonus":2},{"typo":"Hielo","bonus":0.5},{"typo":"Planta","bonus":2},{"typo":"Tierra","bonus":2},{"typo":"Volador","bonus":2}]</v>
      </c>
    </row>
    <row r="9" spans="1:20" x14ac:dyDescent="0.2">
      <c r="A9" s="3" t="str">
        <f>Types[[#Headers],[Lucha]]</f>
        <v>Lucha</v>
      </c>
      <c r="B9" s="2"/>
      <c r="C9" s="2">
        <v>0.5</v>
      </c>
      <c r="D9" s="2"/>
      <c r="E9" s="2"/>
      <c r="F9" s="2">
        <v>0</v>
      </c>
      <c r="G9" s="2"/>
      <c r="H9" s="2">
        <v>2</v>
      </c>
      <c r="I9" s="2"/>
      <c r="J9" s="2">
        <v>2</v>
      </c>
      <c r="K9" s="3"/>
      <c r="L9" s="3">
        <v>0.5</v>
      </c>
      <c r="M9" s="3">
        <v>2</v>
      </c>
      <c r="N9" s="3"/>
      <c r="O9" s="3">
        <v>0.5</v>
      </c>
      <c r="P9" s="3">
        <v>0.5</v>
      </c>
      <c r="S9" s="5" t="str">
        <f t="shared" si="0"/>
        <v>"typo":"Lucha",</v>
      </c>
      <c r="T9" s="5" t="str">
        <f t="shared" si="1"/>
        <v>"bonus":[{"typo":"Bicho","bonus":0.5},{"typo":"Fantasma","bonus":0},{"typo":"Hielo","bonus":2},{"typo":"Normal","bonus":2},{"typo":"Psíquico","bonus":0.5},{"typo":"Roca","bonus":2},{"typo":"Veneno","bonus":0.5},{"typo":"Volador","bonus":0.5}]</v>
      </c>
    </row>
    <row r="10" spans="1:20" x14ac:dyDescent="0.2">
      <c r="A10" s="3" t="str">
        <f>Types[[#Headers],[Normal]]</f>
        <v>Normal</v>
      </c>
      <c r="B10" s="2"/>
      <c r="C10" s="2"/>
      <c r="D10" s="2"/>
      <c r="E10" s="2"/>
      <c r="F10" s="2">
        <v>0</v>
      </c>
      <c r="G10" s="2"/>
      <c r="H10" s="2"/>
      <c r="I10" s="2"/>
      <c r="J10" s="2"/>
      <c r="K10" s="3"/>
      <c r="L10" s="3"/>
      <c r="M10" s="3">
        <v>0.5</v>
      </c>
      <c r="N10" s="3"/>
      <c r="O10" s="3"/>
      <c r="P10" s="3"/>
      <c r="S10" s="5" t="str">
        <f t="shared" si="0"/>
        <v>"typo":"Normal",</v>
      </c>
      <c r="T10" s="5" t="str">
        <f t="shared" si="1"/>
        <v>"bonus":[{"typo":"Fantasma","bonus":0},{"typo":"Roca","bonus":0.5}]</v>
      </c>
    </row>
    <row r="11" spans="1:20" x14ac:dyDescent="0.2">
      <c r="A11" s="3" t="str">
        <f>Types[[#Headers],[Planta]]</f>
        <v>Planta</v>
      </c>
      <c r="B11" s="2">
        <v>2</v>
      </c>
      <c r="C11" s="2">
        <v>0.5</v>
      </c>
      <c r="D11" s="2">
        <v>0.5</v>
      </c>
      <c r="E11" s="2"/>
      <c r="F11" s="2"/>
      <c r="G11" s="2">
        <v>0.5</v>
      </c>
      <c r="H11" s="2"/>
      <c r="I11" s="2"/>
      <c r="J11" s="2"/>
      <c r="K11" s="3">
        <v>0.5</v>
      </c>
      <c r="L11" s="3"/>
      <c r="M11" s="3">
        <v>2</v>
      </c>
      <c r="N11" s="3">
        <v>2</v>
      </c>
      <c r="O11" s="3">
        <v>0.5</v>
      </c>
      <c r="P11" s="3">
        <v>0.5</v>
      </c>
      <c r="S11" s="5" t="str">
        <f t="shared" si="0"/>
        <v>"typo":"Planta",</v>
      </c>
      <c r="T11" s="5" t="str">
        <f t="shared" si="1"/>
        <v>"bonus":[{"typo":"Agua","bonus":2},{"typo":"Bicho","bonus":0.5},{"typo":"Dragón","bonus":0.5},{"typo":"Fuego","bonus":0.5},{"typo":"Planta","bonus":0.5},{"typo":"Roca","bonus":2},{"typo":"Tierra","bonus":2},{"typo":"Veneno","bonus":0.5},{"typo":"Volador","bonus":0.5}]</v>
      </c>
    </row>
    <row r="12" spans="1:20" x14ac:dyDescent="0.2">
      <c r="A12" s="3" t="str">
        <f>Types[[#Headers],[Psíquico]]</f>
        <v>Psíquico</v>
      </c>
      <c r="B12" s="2"/>
      <c r="C12" s="2"/>
      <c r="D12" s="2"/>
      <c r="E12" s="2"/>
      <c r="F12" s="2"/>
      <c r="G12" s="2"/>
      <c r="H12" s="2"/>
      <c r="I12" s="2">
        <v>2</v>
      </c>
      <c r="J12" s="2"/>
      <c r="K12" s="3"/>
      <c r="L12" s="3">
        <v>0.5</v>
      </c>
      <c r="M12" s="3"/>
      <c r="N12" s="3"/>
      <c r="O12" s="3">
        <v>2</v>
      </c>
      <c r="P12" s="3"/>
      <c r="S12" s="5" t="str">
        <f t="shared" si="0"/>
        <v>"typo":"Psíquico",</v>
      </c>
      <c r="T12" s="5" t="str">
        <f t="shared" si="1"/>
        <v>"bonus":[{"typo":"Lucha","bonus":2},{"typo":"Psíquico","bonus":0.5},{"typo":"Veneno","bonus":2}]</v>
      </c>
    </row>
    <row r="13" spans="1:20" x14ac:dyDescent="0.2">
      <c r="A13" s="3" t="str">
        <f>Types[[#Headers],[Roca]]</f>
        <v>Roca</v>
      </c>
      <c r="B13" s="2"/>
      <c r="C13" s="2">
        <v>2</v>
      </c>
      <c r="D13" s="2"/>
      <c r="E13" s="2"/>
      <c r="F13" s="2"/>
      <c r="G13" s="2">
        <v>2</v>
      </c>
      <c r="H13" s="2">
        <v>2</v>
      </c>
      <c r="I13" s="2">
        <v>0.5</v>
      </c>
      <c r="J13" s="2"/>
      <c r="K13" s="3"/>
      <c r="L13" s="3"/>
      <c r="M13" s="3"/>
      <c r="N13" s="3">
        <v>0.5</v>
      </c>
      <c r="O13" s="3"/>
      <c r="P13" s="3">
        <v>2</v>
      </c>
      <c r="S13" s="5" t="str">
        <f t="shared" si="0"/>
        <v>"typo":"Roca",</v>
      </c>
      <c r="T13" s="5" t="str">
        <f t="shared" si="1"/>
        <v>"bonus":[{"typo":"Bicho","bonus":2},{"typo":"Fuego","bonus":2},{"typo":"Hielo","bonus":2},{"typo":"Lucha","bonus":0.5},{"typo":"Tierra","bonus":0.5},{"typo":"Volador","bonus":2}]</v>
      </c>
    </row>
    <row r="14" spans="1:20" x14ac:dyDescent="0.2">
      <c r="A14" s="3" t="str">
        <f>Types[[#Headers],[Tierra]]</f>
        <v>Tierra</v>
      </c>
      <c r="B14" s="2"/>
      <c r="C14" s="2">
        <v>0.5</v>
      </c>
      <c r="D14" s="2"/>
      <c r="E14" s="2">
        <v>2</v>
      </c>
      <c r="F14" s="2"/>
      <c r="G14" s="2">
        <v>2</v>
      </c>
      <c r="H14" s="2"/>
      <c r="I14" s="2"/>
      <c r="J14" s="2"/>
      <c r="K14" s="3">
        <v>0.5</v>
      </c>
      <c r="L14" s="3"/>
      <c r="M14" s="3">
        <v>2</v>
      </c>
      <c r="N14" s="3"/>
      <c r="O14" s="3">
        <v>2</v>
      </c>
      <c r="P14" s="3">
        <v>0</v>
      </c>
      <c r="S14" s="5" t="str">
        <f t="shared" si="0"/>
        <v>"typo":"Tierra",</v>
      </c>
      <c r="T14" s="5" t="str">
        <f t="shared" si="1"/>
        <v>"bonus":[{"typo":"Bicho","bonus":0.5},{"typo":"Eléctrico","bonus":2},{"typo":"Fuego","bonus":2},{"typo":"Planta","bonus":0.5},{"typo":"Roca","bonus":2},{"typo":"Veneno","bonus":2},{"typo":"Volador","bonus":0}]</v>
      </c>
    </row>
    <row r="15" spans="1:20" x14ac:dyDescent="0.2">
      <c r="A15" s="3" t="str">
        <f>Types[[#Headers],[Veneno]]</f>
        <v>Veneno</v>
      </c>
      <c r="B15" s="2"/>
      <c r="C15" s="2">
        <v>2</v>
      </c>
      <c r="D15" s="2"/>
      <c r="E15" s="2"/>
      <c r="F15" s="2">
        <v>0.5</v>
      </c>
      <c r="G15" s="2"/>
      <c r="H15" s="2"/>
      <c r="I15" s="2"/>
      <c r="J15" s="2"/>
      <c r="K15" s="3">
        <v>2</v>
      </c>
      <c r="L15" s="3"/>
      <c r="M15" s="3">
        <v>0.5</v>
      </c>
      <c r="N15" s="3">
        <v>0.5</v>
      </c>
      <c r="O15" s="3">
        <v>0.5</v>
      </c>
      <c r="P15" s="3"/>
      <c r="S15" s="5" t="str">
        <f t="shared" si="0"/>
        <v>"typo":"Veneno",</v>
      </c>
      <c r="T15" s="5" t="str">
        <f t="shared" si="1"/>
        <v>"bonus":[{"typo":"Bicho","bonus":2},{"typo":"Fantasma","bonus":0.5},{"typo":"Planta","bonus":2},{"typo":"Roca","bonus":0.5},{"typo":"Tierra","bonus":0.5},{"typo":"Veneno","bonus":0.5}]</v>
      </c>
    </row>
    <row r="16" spans="1:20" x14ac:dyDescent="0.2">
      <c r="A16" s="3" t="str">
        <f>Types[[#Headers],[Volador]]</f>
        <v>Volador</v>
      </c>
      <c r="B16" s="2"/>
      <c r="C16" s="2">
        <v>2</v>
      </c>
      <c r="D16" s="2"/>
      <c r="E16" s="2">
        <v>0.5</v>
      </c>
      <c r="F16" s="2"/>
      <c r="G16" s="2"/>
      <c r="H16" s="2"/>
      <c r="I16" s="2">
        <v>2</v>
      </c>
      <c r="J16" s="2"/>
      <c r="K16" s="3">
        <v>2</v>
      </c>
      <c r="L16" s="3"/>
      <c r="M16" s="3">
        <v>0.5</v>
      </c>
      <c r="N16" s="3"/>
      <c r="O16" s="3"/>
      <c r="P16" s="3"/>
      <c r="S16" s="5" t="str">
        <f>S$1&amp;A16&amp;S$17</f>
        <v>"typo":"Volador",</v>
      </c>
      <c r="T16" s="5" t="str">
        <f t="shared" si="1"/>
        <v>"bonus":[{"typo":"Bicho","bonus":2},{"typo":"Eléctrico","bonus":0.5},{"typo":"Lucha","bonus":2},{"typo":"Planta","bonus":2},{"typo":"Roca","bonus":0.5}]</v>
      </c>
    </row>
    <row r="17" spans="1:20" x14ac:dyDescent="0.2">
      <c r="S17" s="5" t="s">
        <v>188</v>
      </c>
      <c r="T17" s="5" t="s">
        <v>191</v>
      </c>
    </row>
    <row r="19" spans="1:20" x14ac:dyDescent="0.2">
      <c r="A19" s="6" t="str">
        <f>"{"&amp;S1</f>
        <v>{"typo":"</v>
      </c>
      <c r="B19" s="6" t="str">
        <f>$A19&amp;B1&amp;""","&amp;LEFT($T$1, LEN($T$1)-1)</f>
        <v>{"typo":"Agua","bonus":</v>
      </c>
      <c r="C19" s="6" t="str">
        <f t="shared" ref="C19:P19" si="2">$A19&amp;C1&amp;""","&amp;LEFT($T$1, LEN($T$1)-1)</f>
        <v>{"typo":"Bicho","bonus":</v>
      </c>
      <c r="D19" s="6" t="str">
        <f t="shared" si="2"/>
        <v>{"typo":"Dragón","bonus":</v>
      </c>
      <c r="E19" s="6" t="str">
        <f t="shared" si="2"/>
        <v>{"typo":"Eléctrico","bonus":</v>
      </c>
      <c r="F19" s="6" t="str">
        <f t="shared" si="2"/>
        <v>{"typo":"Fantasma","bonus":</v>
      </c>
      <c r="G19" s="6" t="str">
        <f t="shared" si="2"/>
        <v>{"typo":"Fuego","bonus":</v>
      </c>
      <c r="H19" s="6" t="str">
        <f t="shared" si="2"/>
        <v>{"typo":"Hielo","bonus":</v>
      </c>
      <c r="I19" s="6" t="str">
        <f t="shared" si="2"/>
        <v>{"typo":"Lucha","bonus":</v>
      </c>
      <c r="J19" s="6" t="str">
        <f t="shared" si="2"/>
        <v>{"typo":"Normal","bonus":</v>
      </c>
      <c r="K19" s="6" t="str">
        <f t="shared" si="2"/>
        <v>{"typo":"Planta","bonus":</v>
      </c>
      <c r="L19" s="6" t="str">
        <f t="shared" si="2"/>
        <v>{"typo":"Psíquico","bonus":</v>
      </c>
      <c r="M19" s="6" t="str">
        <f t="shared" si="2"/>
        <v>{"typo":"Roca","bonus":</v>
      </c>
      <c r="N19" s="6" t="str">
        <f t="shared" si="2"/>
        <v>{"typo":"Tierra","bonus":</v>
      </c>
      <c r="O19" s="6" t="str">
        <f t="shared" si="2"/>
        <v>{"typo":"Veneno","bonus":</v>
      </c>
      <c r="P19" s="6" t="str">
        <f t="shared" si="2"/>
        <v>{"typo":"Volador","bonus":</v>
      </c>
      <c r="R19" s="5" t="s">
        <v>208</v>
      </c>
    </row>
    <row r="20" spans="1:20" ht="16" customHeight="1" x14ac:dyDescent="0.2">
      <c r="B20" s="5" t="str">
        <f>IF(ISBLANK(B2),"",B$19&amp;B2&amp;$A$35)</f>
        <v>{"typo":"Agua","bonus":0.5},</v>
      </c>
      <c r="C20" s="5" t="str">
        <f t="shared" ref="C20:P20" si="3">IF(ISBLANK(C2),"",C$19&amp;C2&amp;$A$35)</f>
        <v/>
      </c>
      <c r="D20" s="5" t="str">
        <f t="shared" si="3"/>
        <v>{"typo":"Dragón","bonus":0.5},</v>
      </c>
      <c r="E20" s="5" t="str">
        <f t="shared" si="3"/>
        <v/>
      </c>
      <c r="F20" s="5" t="str">
        <f t="shared" si="3"/>
        <v/>
      </c>
      <c r="G20" s="5" t="str">
        <f t="shared" si="3"/>
        <v>{"typo":"Fuego","bonus":2},</v>
      </c>
      <c r="H20" s="5" t="str">
        <f t="shared" si="3"/>
        <v/>
      </c>
      <c r="I20" s="5" t="str">
        <f t="shared" si="3"/>
        <v/>
      </c>
      <c r="J20" s="5" t="str">
        <f t="shared" si="3"/>
        <v/>
      </c>
      <c r="K20" s="5" t="str">
        <f t="shared" si="3"/>
        <v>{"typo":"Planta","bonus":0.5},</v>
      </c>
      <c r="L20" s="5" t="str">
        <f t="shared" si="3"/>
        <v/>
      </c>
      <c r="M20" s="5" t="str">
        <f t="shared" si="3"/>
        <v>{"typo":"Roca","bonus":2},</v>
      </c>
      <c r="N20" s="5" t="str">
        <f t="shared" si="3"/>
        <v>{"typo":"Tierra","bonus":2},</v>
      </c>
      <c r="O20" s="5" t="str">
        <f t="shared" si="3"/>
        <v/>
      </c>
      <c r="P20" s="5" t="str">
        <f t="shared" si="3"/>
        <v/>
      </c>
      <c r="R20" s="3" t="str">
        <f t="shared" ref="R20:R34" si="4">R$19&amp;S2&amp;T2&amp;IF(ISBLANK(A3),R$36, R$35)</f>
        <v>{"typo":"Agua","bonus":[{"typo":"Agua","bonus":0.5},{"typo":"Dragón","bonus":0.5},{"typo":"Fuego","bonus":2},{"typo":"Planta","bonus":0.5},{"typo":"Roca","bonus":2},{"typo":"Tierra","bonus":2}]},</v>
      </c>
      <c r="S20" s="3"/>
      <c r="T20" s="3"/>
    </row>
    <row r="21" spans="1:20" x14ac:dyDescent="0.2">
      <c r="B21" s="5" t="str">
        <f t="shared" ref="B21:P21" si="5">IF(ISBLANK(B3),"",B$19&amp;B3&amp;$A$35)</f>
        <v/>
      </c>
      <c r="C21" s="5" t="str">
        <f t="shared" si="5"/>
        <v/>
      </c>
      <c r="D21" s="5" t="str">
        <f t="shared" si="5"/>
        <v/>
      </c>
      <c r="E21" s="5" t="str">
        <f t="shared" si="5"/>
        <v/>
      </c>
      <c r="F21" s="5" t="str">
        <f t="shared" si="5"/>
        <v/>
      </c>
      <c r="G21" s="5" t="str">
        <f t="shared" si="5"/>
        <v>{"typo":"Fuego","bonus":0.5},</v>
      </c>
      <c r="H21" s="5" t="str">
        <f t="shared" si="5"/>
        <v/>
      </c>
      <c r="I21" s="5" t="str">
        <f t="shared" si="5"/>
        <v>{"typo":"Lucha","bonus":0.5},</v>
      </c>
      <c r="J21" s="5" t="str">
        <f t="shared" si="5"/>
        <v/>
      </c>
      <c r="K21" s="5" t="str">
        <f t="shared" si="5"/>
        <v>{"typo":"Planta","bonus":2},</v>
      </c>
      <c r="L21" s="5" t="str">
        <f t="shared" si="5"/>
        <v>{"typo":"Psíquico","bonus":2},</v>
      </c>
      <c r="M21" s="5" t="str">
        <f t="shared" si="5"/>
        <v/>
      </c>
      <c r="N21" s="5" t="str">
        <f t="shared" si="5"/>
        <v/>
      </c>
      <c r="O21" s="5" t="str">
        <f t="shared" si="5"/>
        <v>{"typo":"Veneno","bonus":2},</v>
      </c>
      <c r="P21" s="5" t="str">
        <f t="shared" si="5"/>
        <v>{"typo":"Volador","bonus":0.5},</v>
      </c>
      <c r="R21" s="3" t="str">
        <f t="shared" si="4"/>
        <v>{"typo":"Bicho","bonus":[{"typo":"Fuego","bonus":0.5},{"typo":"Lucha","bonus":0.5},{"typo":"Planta","bonus":2},{"typo":"Psíquico","bonus":2},{"typo":"Veneno","bonus":2},{"typo":"Volador","bonus":0.5}]},</v>
      </c>
      <c r="S21" s="3"/>
      <c r="T21" s="3"/>
    </row>
    <row r="22" spans="1:20" x14ac:dyDescent="0.2">
      <c r="B22" s="5" t="str">
        <f t="shared" ref="B22:P22" si="6">IF(ISBLANK(B4),"",B$19&amp;B4&amp;$A$35)</f>
        <v/>
      </c>
      <c r="C22" s="5" t="str">
        <f t="shared" si="6"/>
        <v/>
      </c>
      <c r="D22" s="5" t="str">
        <f t="shared" si="6"/>
        <v>{"typo":"Dragón","bonus":2},</v>
      </c>
      <c r="E22" s="5" t="str">
        <f t="shared" si="6"/>
        <v/>
      </c>
      <c r="F22" s="5" t="str">
        <f t="shared" si="6"/>
        <v/>
      </c>
      <c r="G22" s="5" t="str">
        <f t="shared" si="6"/>
        <v/>
      </c>
      <c r="H22" s="5" t="str">
        <f t="shared" si="6"/>
        <v/>
      </c>
      <c r="I22" s="5" t="str">
        <f t="shared" si="6"/>
        <v/>
      </c>
      <c r="J22" s="5" t="str">
        <f t="shared" si="6"/>
        <v/>
      </c>
      <c r="K22" s="5" t="str">
        <f t="shared" si="6"/>
        <v/>
      </c>
      <c r="L22" s="5" t="str">
        <f t="shared" si="6"/>
        <v/>
      </c>
      <c r="M22" s="5" t="str">
        <f t="shared" si="6"/>
        <v/>
      </c>
      <c r="N22" s="5" t="str">
        <f t="shared" si="6"/>
        <v/>
      </c>
      <c r="O22" s="5" t="str">
        <f t="shared" si="6"/>
        <v/>
      </c>
      <c r="P22" s="5" t="str">
        <f t="shared" si="6"/>
        <v/>
      </c>
      <c r="R22" s="3" t="str">
        <f t="shared" si="4"/>
        <v>{"typo":"Dragón","bonus":[{"typo":"Dragón","bonus":2}]},</v>
      </c>
      <c r="S22" s="3"/>
      <c r="T22" s="3"/>
    </row>
    <row r="23" spans="1:20" x14ac:dyDescent="0.2">
      <c r="B23" s="5" t="str">
        <f t="shared" ref="B23:P23" si="7">IF(ISBLANK(B5),"",B$19&amp;B5&amp;$A$35)</f>
        <v>{"typo":"Agua","bonus":2},</v>
      </c>
      <c r="C23" s="5" t="str">
        <f t="shared" si="7"/>
        <v/>
      </c>
      <c r="D23" s="5" t="str">
        <f t="shared" si="7"/>
        <v>{"typo":"Dragón","bonus":0.5},</v>
      </c>
      <c r="E23" s="5" t="str">
        <f t="shared" si="7"/>
        <v>{"typo":"Eléctrico","bonus":0.5},</v>
      </c>
      <c r="F23" s="5" t="str">
        <f t="shared" si="7"/>
        <v/>
      </c>
      <c r="G23" s="5" t="str">
        <f t="shared" si="7"/>
        <v/>
      </c>
      <c r="H23" s="5" t="str">
        <f t="shared" si="7"/>
        <v/>
      </c>
      <c r="I23" s="5" t="str">
        <f t="shared" si="7"/>
        <v/>
      </c>
      <c r="J23" s="5" t="str">
        <f t="shared" si="7"/>
        <v/>
      </c>
      <c r="K23" s="5" t="str">
        <f t="shared" si="7"/>
        <v>{"typo":"Planta","bonus":0.5},</v>
      </c>
      <c r="L23" s="5" t="str">
        <f t="shared" si="7"/>
        <v/>
      </c>
      <c r="M23" s="5" t="str">
        <f t="shared" si="7"/>
        <v/>
      </c>
      <c r="N23" s="5" t="str">
        <f t="shared" si="7"/>
        <v>{"typo":"Tierra","bonus":0},</v>
      </c>
      <c r="O23" s="5" t="str">
        <f t="shared" si="7"/>
        <v/>
      </c>
      <c r="P23" s="5" t="str">
        <f t="shared" si="7"/>
        <v>{"typo":"Volador","bonus":2},</v>
      </c>
      <c r="R23" s="3" t="str">
        <f t="shared" si="4"/>
        <v>{"typo":"Eléctrico","bonus":[{"typo":"Agua","bonus":2},{"typo":"Dragón","bonus":0.5},{"typo":"Eléctrico","bonus":0.5},{"typo":"Planta","bonus":0.5},{"typo":"Tierra","bonus":0},{"typo":"Volador","bonus":2}]},</v>
      </c>
      <c r="S23" s="3"/>
      <c r="T23" s="3"/>
    </row>
    <row r="24" spans="1:20" x14ac:dyDescent="0.2">
      <c r="B24" s="5" t="str">
        <f t="shared" ref="B24:P24" si="8">IF(ISBLANK(B6),"",B$19&amp;B6&amp;$A$35)</f>
        <v/>
      </c>
      <c r="C24" s="5" t="str">
        <f t="shared" si="8"/>
        <v/>
      </c>
      <c r="D24" s="5" t="str">
        <f t="shared" si="8"/>
        <v/>
      </c>
      <c r="E24" s="5" t="str">
        <f t="shared" si="8"/>
        <v/>
      </c>
      <c r="F24" s="5" t="str">
        <f t="shared" si="8"/>
        <v>{"typo":"Fantasma","bonus":2},</v>
      </c>
      <c r="G24" s="5" t="str">
        <f t="shared" si="8"/>
        <v/>
      </c>
      <c r="H24" s="5" t="str">
        <f t="shared" si="8"/>
        <v/>
      </c>
      <c r="I24" s="5" t="str">
        <f t="shared" si="8"/>
        <v/>
      </c>
      <c r="J24" s="5" t="str">
        <f t="shared" si="8"/>
        <v>{"typo":"Normal","bonus":0},</v>
      </c>
      <c r="K24" s="5" t="str">
        <f t="shared" si="8"/>
        <v/>
      </c>
      <c r="L24" s="5" t="str">
        <f t="shared" si="8"/>
        <v>{"typo":"Psíquico","bonus":0},</v>
      </c>
      <c r="M24" s="5" t="str">
        <f t="shared" si="8"/>
        <v/>
      </c>
      <c r="N24" s="5" t="str">
        <f t="shared" si="8"/>
        <v/>
      </c>
      <c r="O24" s="5" t="str">
        <f t="shared" si="8"/>
        <v/>
      </c>
      <c r="P24" s="5" t="str">
        <f t="shared" si="8"/>
        <v/>
      </c>
      <c r="R24" s="3" t="str">
        <f t="shared" si="4"/>
        <v>{"typo":"Fantasma","bonus":[{"typo":"Fantasma","bonus":2},{"typo":"Normal","bonus":0},{"typo":"Psíquico","bonus":0}]},</v>
      </c>
      <c r="S24" s="3"/>
      <c r="T24" s="3"/>
    </row>
    <row r="25" spans="1:20" x14ac:dyDescent="0.2">
      <c r="B25" s="5" t="str">
        <f t="shared" ref="B25:P25" si="9">IF(ISBLANK(B7),"",B$19&amp;B7&amp;$A$35)</f>
        <v>{"typo":"Agua","bonus":0.5},</v>
      </c>
      <c r="C25" s="5" t="str">
        <f t="shared" si="9"/>
        <v>{"typo":"Bicho","bonus":2},</v>
      </c>
      <c r="D25" s="5" t="str">
        <f t="shared" si="9"/>
        <v>{"typo":"Dragón","bonus":0.5},</v>
      </c>
      <c r="E25" s="5" t="str">
        <f t="shared" si="9"/>
        <v/>
      </c>
      <c r="F25" s="5" t="str">
        <f t="shared" si="9"/>
        <v/>
      </c>
      <c r="G25" s="5" t="str">
        <f t="shared" si="9"/>
        <v>{"typo":"Fuego","bonus":0.5},</v>
      </c>
      <c r="H25" s="5" t="str">
        <f t="shared" si="9"/>
        <v>{"typo":"Hielo","bonus":2},</v>
      </c>
      <c r="I25" s="5" t="str">
        <f t="shared" si="9"/>
        <v/>
      </c>
      <c r="J25" s="5" t="str">
        <f t="shared" si="9"/>
        <v/>
      </c>
      <c r="K25" s="5" t="str">
        <f t="shared" si="9"/>
        <v>{"typo":"Planta","bonus":2},</v>
      </c>
      <c r="L25" s="5" t="str">
        <f t="shared" si="9"/>
        <v/>
      </c>
      <c r="M25" s="5" t="str">
        <f t="shared" si="9"/>
        <v>{"typo":"Roca","bonus":0.5},</v>
      </c>
      <c r="N25" s="5" t="str">
        <f t="shared" si="9"/>
        <v/>
      </c>
      <c r="O25" s="5" t="str">
        <f t="shared" si="9"/>
        <v/>
      </c>
      <c r="P25" s="5" t="str">
        <f t="shared" si="9"/>
        <v/>
      </c>
      <c r="R25" s="3" t="str">
        <f t="shared" si="4"/>
        <v>{"typo":"Fuego","bonus":[{"typo":"Agua","bonus":0.5},{"typo":"Bicho","bonus":2},{"typo":"Dragón","bonus":0.5},{"typo":"Fuego","bonus":0.5},{"typo":"Hielo","bonus":2},{"typo":"Planta","bonus":2},{"typo":"Roca","bonus":0.5}]},</v>
      </c>
      <c r="S25" s="3"/>
      <c r="T25" s="3"/>
    </row>
    <row r="26" spans="1:20" x14ac:dyDescent="0.2">
      <c r="B26" s="5" t="str">
        <f t="shared" ref="B26:P26" si="10">IF(ISBLANK(B8),"",B$19&amp;B8&amp;$A$35)</f>
        <v>{"typo":"Agua","bonus":0.5},</v>
      </c>
      <c r="C26" s="5" t="str">
        <f t="shared" si="10"/>
        <v/>
      </c>
      <c r="D26" s="5" t="str">
        <f t="shared" si="10"/>
        <v>{"typo":"Dragón","bonus":2},</v>
      </c>
      <c r="E26" s="5" t="str">
        <f t="shared" si="10"/>
        <v/>
      </c>
      <c r="F26" s="5" t="str">
        <f t="shared" si="10"/>
        <v/>
      </c>
      <c r="G26" s="5" t="str">
        <f t="shared" si="10"/>
        <v/>
      </c>
      <c r="H26" s="5" t="str">
        <f t="shared" si="10"/>
        <v>{"typo":"Hielo","bonus":0.5},</v>
      </c>
      <c r="I26" s="5" t="str">
        <f t="shared" si="10"/>
        <v/>
      </c>
      <c r="J26" s="5" t="str">
        <f t="shared" si="10"/>
        <v/>
      </c>
      <c r="K26" s="5" t="str">
        <f t="shared" si="10"/>
        <v>{"typo":"Planta","bonus":2},</v>
      </c>
      <c r="L26" s="5" t="str">
        <f t="shared" si="10"/>
        <v/>
      </c>
      <c r="M26" s="5" t="str">
        <f t="shared" si="10"/>
        <v/>
      </c>
      <c r="N26" s="5" t="str">
        <f t="shared" si="10"/>
        <v>{"typo":"Tierra","bonus":2},</v>
      </c>
      <c r="O26" s="5" t="str">
        <f t="shared" si="10"/>
        <v/>
      </c>
      <c r="P26" s="5" t="str">
        <f t="shared" si="10"/>
        <v>{"typo":"Volador","bonus":2},</v>
      </c>
      <c r="R26" s="3" t="str">
        <f t="shared" si="4"/>
        <v>{"typo":"Hielo","bonus":[{"typo":"Agua","bonus":0.5},{"typo":"Dragón","bonus":2},{"typo":"Hielo","bonus":0.5},{"typo":"Planta","bonus":2},{"typo":"Tierra","bonus":2},{"typo":"Volador","bonus":2}]},</v>
      </c>
      <c r="S26" s="3"/>
      <c r="T26" s="3"/>
    </row>
    <row r="27" spans="1:20" x14ac:dyDescent="0.2">
      <c r="B27" s="5" t="str">
        <f t="shared" ref="B27:P27" si="11">IF(ISBLANK(B9),"",B$19&amp;B9&amp;$A$35)</f>
        <v/>
      </c>
      <c r="C27" s="5" t="str">
        <f t="shared" si="11"/>
        <v>{"typo":"Bicho","bonus":0.5},</v>
      </c>
      <c r="D27" s="5" t="str">
        <f t="shared" si="11"/>
        <v/>
      </c>
      <c r="E27" s="5" t="str">
        <f t="shared" si="11"/>
        <v/>
      </c>
      <c r="F27" s="5" t="str">
        <f t="shared" si="11"/>
        <v>{"typo":"Fantasma","bonus":0},</v>
      </c>
      <c r="G27" s="5" t="str">
        <f t="shared" si="11"/>
        <v/>
      </c>
      <c r="H27" s="5" t="str">
        <f t="shared" si="11"/>
        <v>{"typo":"Hielo","bonus":2},</v>
      </c>
      <c r="I27" s="5" t="str">
        <f t="shared" si="11"/>
        <v/>
      </c>
      <c r="J27" s="5" t="str">
        <f t="shared" si="11"/>
        <v>{"typo":"Normal","bonus":2},</v>
      </c>
      <c r="K27" s="5" t="str">
        <f t="shared" si="11"/>
        <v/>
      </c>
      <c r="L27" s="5" t="str">
        <f t="shared" si="11"/>
        <v>{"typo":"Psíquico","bonus":0.5},</v>
      </c>
      <c r="M27" s="5" t="str">
        <f t="shared" si="11"/>
        <v>{"typo":"Roca","bonus":2},</v>
      </c>
      <c r="N27" s="5" t="str">
        <f t="shared" si="11"/>
        <v/>
      </c>
      <c r="O27" s="5" t="str">
        <f t="shared" si="11"/>
        <v>{"typo":"Veneno","bonus":0.5},</v>
      </c>
      <c r="P27" s="5" t="str">
        <f t="shared" si="11"/>
        <v>{"typo":"Volador","bonus":0.5},</v>
      </c>
      <c r="R27" s="3" t="str">
        <f t="shared" si="4"/>
        <v>{"typo":"Lucha","bonus":[{"typo":"Bicho","bonus":0.5},{"typo":"Fantasma","bonus":0},{"typo":"Hielo","bonus":2},{"typo":"Normal","bonus":2},{"typo":"Psíquico","bonus":0.5},{"typo":"Roca","bonus":2},{"typo":"Veneno","bonus":0.5},{"typo":"Volador","bonus":0.5}]},</v>
      </c>
      <c r="S27" s="3"/>
      <c r="T27" s="3"/>
    </row>
    <row r="28" spans="1:20" x14ac:dyDescent="0.2">
      <c r="B28" s="5" t="str">
        <f t="shared" ref="B28:P28" si="12">IF(ISBLANK(B10),"",B$19&amp;B10&amp;$A$35)</f>
        <v/>
      </c>
      <c r="C28" s="5" t="str">
        <f t="shared" si="12"/>
        <v/>
      </c>
      <c r="D28" s="5" t="str">
        <f t="shared" si="12"/>
        <v/>
      </c>
      <c r="E28" s="5" t="str">
        <f t="shared" si="12"/>
        <v/>
      </c>
      <c r="F28" s="5" t="str">
        <f t="shared" si="12"/>
        <v>{"typo":"Fantasma","bonus":0},</v>
      </c>
      <c r="G28" s="5" t="str">
        <f t="shared" si="12"/>
        <v/>
      </c>
      <c r="H28" s="5" t="str">
        <f t="shared" si="12"/>
        <v/>
      </c>
      <c r="I28" s="5" t="str">
        <f t="shared" si="12"/>
        <v/>
      </c>
      <c r="J28" s="5" t="str">
        <f t="shared" si="12"/>
        <v/>
      </c>
      <c r="K28" s="5" t="str">
        <f t="shared" si="12"/>
        <v/>
      </c>
      <c r="L28" s="5" t="str">
        <f t="shared" si="12"/>
        <v/>
      </c>
      <c r="M28" s="5" t="str">
        <f t="shared" si="12"/>
        <v>{"typo":"Roca","bonus":0.5},</v>
      </c>
      <c r="N28" s="5" t="str">
        <f t="shared" si="12"/>
        <v/>
      </c>
      <c r="O28" s="5" t="str">
        <f t="shared" si="12"/>
        <v/>
      </c>
      <c r="P28" s="5" t="str">
        <f t="shared" si="12"/>
        <v/>
      </c>
      <c r="R28" s="3" t="str">
        <f t="shared" si="4"/>
        <v>{"typo":"Normal","bonus":[{"typo":"Fantasma","bonus":0},{"typo":"Roca","bonus":0.5}]},</v>
      </c>
      <c r="S28" s="3"/>
      <c r="T28" s="3"/>
    </row>
    <row r="29" spans="1:20" x14ac:dyDescent="0.2">
      <c r="B29" s="5" t="str">
        <f t="shared" ref="B29:P29" si="13">IF(ISBLANK(B11),"",B$19&amp;B11&amp;$A$35)</f>
        <v>{"typo":"Agua","bonus":2},</v>
      </c>
      <c r="C29" s="5" t="str">
        <f t="shared" si="13"/>
        <v>{"typo":"Bicho","bonus":0.5},</v>
      </c>
      <c r="D29" s="5" t="str">
        <f t="shared" si="13"/>
        <v>{"typo":"Dragón","bonus":0.5},</v>
      </c>
      <c r="E29" s="5" t="str">
        <f t="shared" si="13"/>
        <v/>
      </c>
      <c r="F29" s="5" t="str">
        <f t="shared" si="13"/>
        <v/>
      </c>
      <c r="G29" s="5" t="str">
        <f t="shared" si="13"/>
        <v>{"typo":"Fuego","bonus":0.5},</v>
      </c>
      <c r="H29" s="5" t="str">
        <f t="shared" si="13"/>
        <v/>
      </c>
      <c r="I29" s="5" t="str">
        <f t="shared" si="13"/>
        <v/>
      </c>
      <c r="J29" s="5" t="str">
        <f t="shared" si="13"/>
        <v/>
      </c>
      <c r="K29" s="5" t="str">
        <f t="shared" si="13"/>
        <v>{"typo":"Planta","bonus":0.5},</v>
      </c>
      <c r="L29" s="5" t="str">
        <f t="shared" si="13"/>
        <v/>
      </c>
      <c r="M29" s="5" t="str">
        <f t="shared" si="13"/>
        <v>{"typo":"Roca","bonus":2},</v>
      </c>
      <c r="N29" s="5" t="str">
        <f t="shared" si="13"/>
        <v>{"typo":"Tierra","bonus":2},</v>
      </c>
      <c r="O29" s="5" t="str">
        <f t="shared" si="13"/>
        <v>{"typo":"Veneno","bonus":0.5},</v>
      </c>
      <c r="P29" s="5" t="str">
        <f t="shared" si="13"/>
        <v>{"typo":"Volador","bonus":0.5},</v>
      </c>
      <c r="R29" s="3" t="str">
        <f t="shared" si="4"/>
        <v>{"typo":"Planta","bonus":[{"typo":"Agua","bonus":2},{"typo":"Bicho","bonus":0.5},{"typo":"Dragón","bonus":0.5},{"typo":"Fuego","bonus":0.5},{"typo":"Planta","bonus":0.5},{"typo":"Roca","bonus":2},{"typo":"Tierra","bonus":2},{"typo":"Veneno","bonus":0.5},{"typo":"Volador","bonus":0.5}]},</v>
      </c>
      <c r="S29" s="3"/>
      <c r="T29" s="3"/>
    </row>
    <row r="30" spans="1:20" x14ac:dyDescent="0.2">
      <c r="B30" s="5" t="str">
        <f t="shared" ref="B30:P30" si="14">IF(ISBLANK(B12),"",B$19&amp;B12&amp;$A$35)</f>
        <v/>
      </c>
      <c r="C30" s="5" t="str">
        <f t="shared" si="14"/>
        <v/>
      </c>
      <c r="D30" s="5" t="str">
        <f t="shared" si="14"/>
        <v/>
      </c>
      <c r="E30" s="5" t="str">
        <f t="shared" si="14"/>
        <v/>
      </c>
      <c r="F30" s="5" t="str">
        <f t="shared" si="14"/>
        <v/>
      </c>
      <c r="G30" s="5" t="str">
        <f t="shared" si="14"/>
        <v/>
      </c>
      <c r="H30" s="5" t="str">
        <f t="shared" si="14"/>
        <v/>
      </c>
      <c r="I30" s="5" t="str">
        <f t="shared" si="14"/>
        <v>{"typo":"Lucha","bonus":2},</v>
      </c>
      <c r="J30" s="5" t="str">
        <f t="shared" si="14"/>
        <v/>
      </c>
      <c r="K30" s="5" t="str">
        <f t="shared" si="14"/>
        <v/>
      </c>
      <c r="L30" s="5" t="str">
        <f t="shared" si="14"/>
        <v>{"typo":"Psíquico","bonus":0.5},</v>
      </c>
      <c r="M30" s="5" t="str">
        <f t="shared" si="14"/>
        <v/>
      </c>
      <c r="N30" s="5" t="str">
        <f t="shared" si="14"/>
        <v/>
      </c>
      <c r="O30" s="5" t="str">
        <f t="shared" si="14"/>
        <v>{"typo":"Veneno","bonus":2},</v>
      </c>
      <c r="P30" s="5" t="str">
        <f t="shared" si="14"/>
        <v/>
      </c>
      <c r="R30" s="3" t="str">
        <f t="shared" si="4"/>
        <v>{"typo":"Psíquico","bonus":[{"typo":"Lucha","bonus":2},{"typo":"Psíquico","bonus":0.5},{"typo":"Veneno","bonus":2}]},</v>
      </c>
      <c r="S30" s="3"/>
      <c r="T30" s="3"/>
    </row>
    <row r="31" spans="1:20" x14ac:dyDescent="0.2">
      <c r="B31" s="5" t="str">
        <f t="shared" ref="B31:P31" si="15">IF(ISBLANK(B13),"",B$19&amp;B13&amp;$A$35)</f>
        <v/>
      </c>
      <c r="C31" s="5" t="str">
        <f t="shared" si="15"/>
        <v>{"typo":"Bicho","bonus":2},</v>
      </c>
      <c r="D31" s="5" t="str">
        <f t="shared" si="15"/>
        <v/>
      </c>
      <c r="E31" s="5" t="str">
        <f t="shared" si="15"/>
        <v/>
      </c>
      <c r="F31" s="5" t="str">
        <f t="shared" si="15"/>
        <v/>
      </c>
      <c r="G31" s="5" t="str">
        <f t="shared" si="15"/>
        <v>{"typo":"Fuego","bonus":2},</v>
      </c>
      <c r="H31" s="5" t="str">
        <f t="shared" si="15"/>
        <v>{"typo":"Hielo","bonus":2},</v>
      </c>
      <c r="I31" s="5" t="str">
        <f t="shared" si="15"/>
        <v>{"typo":"Lucha","bonus":0.5},</v>
      </c>
      <c r="J31" s="5" t="str">
        <f t="shared" si="15"/>
        <v/>
      </c>
      <c r="K31" s="5" t="str">
        <f t="shared" si="15"/>
        <v/>
      </c>
      <c r="L31" s="5" t="str">
        <f t="shared" si="15"/>
        <v/>
      </c>
      <c r="M31" s="5" t="str">
        <f t="shared" si="15"/>
        <v/>
      </c>
      <c r="N31" s="5" t="str">
        <f t="shared" si="15"/>
        <v>{"typo":"Tierra","bonus":0.5},</v>
      </c>
      <c r="O31" s="5" t="str">
        <f t="shared" si="15"/>
        <v/>
      </c>
      <c r="P31" s="5" t="str">
        <f t="shared" si="15"/>
        <v>{"typo":"Volador","bonus":2},</v>
      </c>
      <c r="R31" s="3" t="str">
        <f t="shared" si="4"/>
        <v>{"typo":"Roca","bonus":[{"typo":"Bicho","bonus":2},{"typo":"Fuego","bonus":2},{"typo":"Hielo","bonus":2},{"typo":"Lucha","bonus":0.5},{"typo":"Tierra","bonus":0.5},{"typo":"Volador","bonus":2}]},</v>
      </c>
      <c r="S31" s="3"/>
      <c r="T31" s="3"/>
    </row>
    <row r="32" spans="1:20" x14ac:dyDescent="0.2">
      <c r="B32" s="5" t="str">
        <f t="shared" ref="B32:P32" si="16">IF(ISBLANK(B14),"",B$19&amp;B14&amp;$A$35)</f>
        <v/>
      </c>
      <c r="C32" s="5" t="str">
        <f t="shared" si="16"/>
        <v>{"typo":"Bicho","bonus":0.5},</v>
      </c>
      <c r="D32" s="5" t="str">
        <f t="shared" si="16"/>
        <v/>
      </c>
      <c r="E32" s="5" t="str">
        <f t="shared" si="16"/>
        <v>{"typo":"Eléctrico","bonus":2},</v>
      </c>
      <c r="F32" s="5" t="str">
        <f t="shared" si="16"/>
        <v/>
      </c>
      <c r="G32" s="5" t="str">
        <f t="shared" si="16"/>
        <v>{"typo":"Fuego","bonus":2},</v>
      </c>
      <c r="H32" s="5" t="str">
        <f t="shared" si="16"/>
        <v/>
      </c>
      <c r="I32" s="5" t="str">
        <f t="shared" si="16"/>
        <v/>
      </c>
      <c r="J32" s="5" t="str">
        <f t="shared" si="16"/>
        <v/>
      </c>
      <c r="K32" s="5" t="str">
        <f t="shared" si="16"/>
        <v>{"typo":"Planta","bonus":0.5},</v>
      </c>
      <c r="L32" s="5" t="str">
        <f t="shared" si="16"/>
        <v/>
      </c>
      <c r="M32" s="5" t="str">
        <f t="shared" si="16"/>
        <v>{"typo":"Roca","bonus":2},</v>
      </c>
      <c r="N32" s="5" t="str">
        <f t="shared" si="16"/>
        <v/>
      </c>
      <c r="O32" s="5" t="str">
        <f t="shared" si="16"/>
        <v>{"typo":"Veneno","bonus":2},</v>
      </c>
      <c r="P32" s="5" t="str">
        <f t="shared" si="16"/>
        <v>{"typo":"Volador","bonus":0},</v>
      </c>
      <c r="R32" s="3" t="str">
        <f t="shared" si="4"/>
        <v>{"typo":"Tierra","bonus":[{"typo":"Bicho","bonus":0.5},{"typo":"Eléctrico","bonus":2},{"typo":"Fuego","bonus":2},{"typo":"Planta","bonus":0.5},{"typo":"Roca","bonus":2},{"typo":"Veneno","bonus":2},{"typo":"Volador","bonus":0}]},</v>
      </c>
      <c r="S32" s="3"/>
      <c r="T32" s="3"/>
    </row>
    <row r="33" spans="1:20" x14ac:dyDescent="0.2">
      <c r="B33" s="5" t="str">
        <f t="shared" ref="B33:P33" si="17">IF(ISBLANK(B15),"",B$19&amp;B15&amp;$A$35)</f>
        <v/>
      </c>
      <c r="C33" s="5" t="str">
        <f t="shared" si="17"/>
        <v>{"typo":"Bicho","bonus":2},</v>
      </c>
      <c r="D33" s="5" t="str">
        <f t="shared" si="17"/>
        <v/>
      </c>
      <c r="E33" s="5" t="str">
        <f t="shared" si="17"/>
        <v/>
      </c>
      <c r="F33" s="5" t="str">
        <f t="shared" si="17"/>
        <v>{"typo":"Fantasma","bonus":0.5},</v>
      </c>
      <c r="G33" s="5" t="str">
        <f t="shared" si="17"/>
        <v/>
      </c>
      <c r="H33" s="5" t="str">
        <f t="shared" si="17"/>
        <v/>
      </c>
      <c r="I33" s="5" t="str">
        <f t="shared" si="17"/>
        <v/>
      </c>
      <c r="J33" s="5" t="str">
        <f t="shared" si="17"/>
        <v/>
      </c>
      <c r="K33" s="5" t="str">
        <f t="shared" si="17"/>
        <v>{"typo":"Planta","bonus":2},</v>
      </c>
      <c r="L33" s="5" t="str">
        <f t="shared" si="17"/>
        <v/>
      </c>
      <c r="M33" s="5" t="str">
        <f t="shared" si="17"/>
        <v>{"typo":"Roca","bonus":0.5},</v>
      </c>
      <c r="N33" s="5" t="str">
        <f t="shared" si="17"/>
        <v>{"typo":"Tierra","bonus":0.5},</v>
      </c>
      <c r="O33" s="5" t="str">
        <f t="shared" si="17"/>
        <v>{"typo":"Veneno","bonus":0.5},</v>
      </c>
      <c r="P33" s="5" t="str">
        <f t="shared" si="17"/>
        <v/>
      </c>
      <c r="R33" s="3" t="str">
        <f t="shared" si="4"/>
        <v>{"typo":"Veneno","bonus":[{"typo":"Bicho","bonus":2},{"typo":"Fantasma","bonus":0.5},{"typo":"Planta","bonus":2},{"typo":"Roca","bonus":0.5},{"typo":"Tierra","bonus":0.5},{"typo":"Veneno","bonus":0.5}]},</v>
      </c>
      <c r="S33" s="3"/>
      <c r="T33" s="3"/>
    </row>
    <row r="34" spans="1:20" x14ac:dyDescent="0.2">
      <c r="B34" s="5" t="str">
        <f t="shared" ref="B34:P34" si="18">IF(ISBLANK(B16),"",B$19&amp;B16&amp;$A$35)</f>
        <v/>
      </c>
      <c r="C34" s="5" t="str">
        <f t="shared" si="18"/>
        <v>{"typo":"Bicho","bonus":2},</v>
      </c>
      <c r="D34" s="5" t="str">
        <f t="shared" si="18"/>
        <v/>
      </c>
      <c r="E34" s="5" t="str">
        <f t="shared" si="18"/>
        <v>{"typo":"Eléctrico","bonus":0.5},</v>
      </c>
      <c r="F34" s="5" t="str">
        <f t="shared" si="18"/>
        <v/>
      </c>
      <c r="G34" s="5" t="str">
        <f t="shared" si="18"/>
        <v/>
      </c>
      <c r="H34" s="5" t="str">
        <f t="shared" si="18"/>
        <v/>
      </c>
      <c r="I34" s="5" t="str">
        <f t="shared" si="18"/>
        <v>{"typo":"Lucha","bonus":2},</v>
      </c>
      <c r="J34" s="5" t="str">
        <f t="shared" si="18"/>
        <v/>
      </c>
      <c r="K34" s="5" t="str">
        <f t="shared" si="18"/>
        <v>{"typo":"Planta","bonus":2},</v>
      </c>
      <c r="L34" s="5" t="str">
        <f t="shared" si="18"/>
        <v/>
      </c>
      <c r="M34" s="5" t="str">
        <f t="shared" si="18"/>
        <v>{"typo":"Roca","bonus":0.5},</v>
      </c>
      <c r="N34" s="5" t="str">
        <f t="shared" si="18"/>
        <v/>
      </c>
      <c r="O34" s="5" t="str">
        <f t="shared" si="18"/>
        <v/>
      </c>
      <c r="P34" s="5" t="str">
        <f t="shared" si="18"/>
        <v/>
      </c>
      <c r="R34" s="3" t="str">
        <f t="shared" si="4"/>
        <v>{"typo":"Volador","bonus":[{"typo":"Bicho","bonus":2},{"typo":"Eléctrico","bonus":0.5},{"typo":"Lucha","bonus":2},{"typo":"Planta","bonus":2},{"typo":"Roca","bonus":0.5}]}</v>
      </c>
    </row>
    <row r="35" spans="1:20" x14ac:dyDescent="0.2">
      <c r="A35" s="5" t="s">
        <v>219</v>
      </c>
      <c r="R35" s="5" t="s">
        <v>219</v>
      </c>
    </row>
    <row r="36" spans="1:20" x14ac:dyDescent="0.2">
      <c r="R36" s="5" t="s">
        <v>221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7"/>
  <sheetViews>
    <sheetView workbookViewId="0">
      <selection activeCell="F29" sqref="F29"/>
    </sheetView>
  </sheetViews>
  <sheetFormatPr baseColWidth="10" defaultRowHeight="16" x14ac:dyDescent="0.2"/>
  <sheetData>
    <row r="1" spans="1:1" x14ac:dyDescent="0.2">
      <c r="A1" s="1" t="s">
        <v>190</v>
      </c>
    </row>
    <row r="2" spans="1:1" x14ac:dyDescent="0.2">
      <c r="A2" t="str">
        <f>A1&amp;LEFT(_xlfn.CONCAT(Pokemon!N2:N152), LEN(_xlfn.CONCAT(Pokemon!N2:N152)) - 1) &amp;A3</f>
        <v>"pokemon":[{"pokedex":1,"nombre":"Bulbasaur","tipo_1":"Planta","tipo_2":"Veneno","evolución":"Ivysaur","metodo":"Llegando a nivel 16"},{"pokedex":2,"nombre":"Ivysaur","tipo_1":"Planta","tipo_2":"Veneno","evolución":"Venusaur","metodo":"Llegando a nivel 32"},{"pokedex":3,"nombre":"Venusaur","tipo_1":"Planta","tipo_2":"Veneno"},{"pokedex":4,"nombre":"Charmander","tipo_1":"Fuego","evolución":"Charmeleon","metodo":"Llegando a nivel 16"},{"pokedex":5,"nombre":"Charmeleon","tipo_1":"Fuego","evolución":"Charizard","metodo":"Llegando a nivel 36"},{"pokedex":6,"nombre":"Charizard","tipo_1":"Fuego","tipo_2":"Volador"},{"pokedex":7,"nombre":"Squirtle","tipo_1":"Agua","evolución":"Wartortle","metodo":"Llegando a nivel 16"},{"pokedex":8,"nombre":"Wartortle","tipo_1":"Agua","evolución":"Blastoise","metodo":"Llegando a nivel 36"},{"pokedex":9,"nombre":"Blastoise","tipo_1":"Agua"},{"pokedex":10,"nombre":"Caterpie","tipo_1":"Bicho","evolución":"Metapod","metodo":"Llegando a nivel 7"},{"pokedex":11,"nombre":"Metapod","tipo_1":"Bicho","evolución":"Butterfree","metodo":"Llegando a nivel 10"},{"pokedex":12,"nombre":"Butterfree","tipo_1":"Bicho","tipo_2":"Volador"},{"pokedex":13,"nombre":"Weedle","tipo_1":"Bicho","tipo_2":"Veneno","evolución":"Kakuna","metodo":"Llegando a nivel 7"},{"pokedex":14,"nombre":"Kakuna","tipo_1":"Bicho","tipo_2":"Veneno","evolución":"Beedrill","metodo":"Llegando a nivel 10"},{"pokedex":15,"nombre":"Beedrill","tipo_1":"Bicho","tipo_2":"Veneno"},{"pokedex":16,"nombre":"Pidgey","tipo_1":"Normal","tipo_2":"Volador","evolución":"Pidgeotto","metodo":"Llegando a nivel 18"},{"pokedex":17,"nombre":"Pidgeotto","tipo_1":"Normal","tipo_2":"Volador","evolución":"Pidgeon","metodo":"Llegando a nivel 36"},{"pokedex":18,"nombre":"Pidgeot","tipo_1":"Normal","tipo_2":"Volador"},{"pokedex":19,"nombre":"Rattata","tipo_1":"Normal","evolución":"Raticate","metodo":"Llegando a nivel 20"},{"pokedex":20,"nombre":"Raticate","tipo_1":"Normal"},{"pokedex":21,"nombre":"Spearow","tipo_1":"Normal","tipo_2":"Volador","evolución":"Fearow","metodo":"Llegando a nivel 20"},{"pokedex":22,"nombre":"Fearow","tipo_1":"Normal","tipo_2":"Volador"},{"pokedex":23,"nombre":"Ekans","tipo_1":"Veneno","evolución":"Arbok","metodo":"Llegando a nivel 22"},{"pokedex":24,"nombre":"Arbok","tipo_1":"Veneno"},{"pokedex":25,"nombre":"Pikachu","tipo_1":"Eléctrico","evolución":"Raichu","metodo":"Con Piedra de Trueno"},{"pokedex":26,"nombre":"Raichu","tipo_1":"Eléctrico"},{"pokedex":27,"nombre":"Sandshrew","tipo_1":"Tierra","evolución":"Sandslash","metodo":"Llegando a nivel 22"},{"pokedex":28,"nombre":"Sandslash","tipo_1":"Tierra"},{"pokedex":29,"nombre":"Nidoran♀","tipo_1":"Veneno","evolución":"Nidorina","metodo":"Llegando a nivel 16"},{"pokedex":30,"nombre":"Nidorina","tipo_1":"Veneno","evolución":"Nidoqueen","metodo":"Con Piedra Lunar"},{"pokedex":31,"nombre":"Nidoqueen","tipo_1":"Veneno","tipo_2":"Tierra"},{"pokedex":32,"nombre":"Nidoran♂","tipo_1":"Veneno","evolución":"Nidorino","metodo":"Llegando a nivel 16"},{"pokedex":33,"nombre":"Nidorino","tipo_1":"Veneno","evolución":"Nidoking","metodo":"Con Piedra Lunar"},{"pokedex":34,"nombre":"Nidoking","tipo_1":"Veneno","tipo_2":"Tierra"},{"pokedex":35,"nombre":"Clefairy","tipo_1":"Normal","evolución":"Clefable","metodo":"Con Piedra Lunar"},{"pokedex":36,"nombre":"Clefable","tipo_1":"Normal"},{"pokedex":37,"nombre":"Vulpix","tipo_1":"Fuego","evolución":"Ninetales","metodo":"Con Piedra de Fuego"},{"pokedex":38,"nombre":"Ninetales","tipo_1":"Fuego"},{"pokedex":39,"nombre":"Jigglypuff","tipo_1":"Normal","evolución":"Wigglytuff","metodo":"Con Piedra Lunar"},{"pokedex":40,"nombre":"Wigglytuff","tipo_1":"Normal"},{"pokedex":41,"nombre":"Zubat","tipo_1":"Veneno","tipo_2":"Volador","evolución":"Golbat","metodo":"Llegando a nivel 22"},{"pokedex":42,"nombre":"Golbat","tipo_1":"Veneno","tipo_2":"Volador"},{"pokedex":43,"nombre":"Oddish","tipo_1":"Planta","tipo_2":"Veneno","evolución":"Gloom","metodo":"Llegando a nivel 21"},{"pokedex":44,"nombre":"Gloom","tipo_1":"Planta","tipo_2":"Veneno","evolución":"Vileplume","metodo":"Con Piedra de Hoja"},{"pokedex":45,"nombre":"Vileplume","tipo_1":"Planta","tipo_2":"Veneno"},{"pokedex":46,"nombre":"Paras","tipo_1":"Bicho","tipo_2":"Planta","evolución":"Parasect","metodo":"Llegando a nivel 21"},{"pokedex":47,"nombre":"Parasect","tipo_1":"Bicho","tipo_2":"Planta"},{"pokedex":48,"nombre":"Venonat","tipo_1":"Bicho","tipo_2":"Veneno","evolución":"Venomoth","metodo":"Llegando a nivel 34"},{"pokedex":49,"nombre":"Venomoth","tipo_1":"Bicho","tipo_2":"Veneno"},{"pokedex":50,"nombre":"Diglett","tipo_1":"Tierra","evolución":"Dugtrio","metodo":"Llegando a nivel 26"},{"pokedex":51,"nombre":"Dugtrio","tipo_1":"Tierra"},{"pokedex":52,"nombre":"Meowth","tipo_1":"Normal","evolución":"Persian","metodo":"Llegando a nivel 28"},{"pokedex":53,"nombre":"Persian","tipo_1":"Normal"},{"pokedex":54,"nombre":"Psyduck","tipo_1":"Agua","evolución":"Golduck","metodo":"Llegando a nivel 33"},{"pokedex":55,"nombre":"Golduck","tipo_1":"Agua"},{"pokedex":56,"nombre":"Mankey","tipo_1":"Lucha","evolución":"Primeape","metodo":"Llegando a nivel 28"},{"pokedex":57,"nombre":"Primeape","tipo_1":"Lucha"},{"pokedex":58,"nombre":"Growlithe","tipo_1":"Fuego","evolución":"Arcanine","metodo":"Llegando a nivel 16"},{"pokedex":59,"nombre":"Arcanine","tipo_1":"Fuego"},{"pokedex":60,"nombre":"Poliwag","tipo_1":"Agua","evolución":"Poliwhirl","metodo":"Llegando a nivel 16"},{"pokedex":61,"nombre":"Poliwhirl","tipo_1":"Agua","evolución":"Poliwrath","metodo":"Llegando a nivel 16"},{"pokedex":62,"nombre":"Poliwrath","tipo_1":"Agua","tipo_2":"Lucha"},{"pokedex":63,"nombre":"Abra","tipo_1":"Psíquico","evolución":"Kadabra","metodo":"Llegando a nivel 16"},{"pokedex":64,"nombre":"Kadabra","tipo_1":"Psíquico","evolución":"Alakazam","metodo":"Llegando a nivel 16"},{"pokedex":65,"nombre":"Alakazam","tipo_1":"Psíquico"},{"pokedex":66,"nombre":"Machop","tipo_1":"Lucha","evolución":"Machoke","metodo":"Llegando a nivel 16"},{"pokedex":67,"nombre":"Machoke","tipo_1":"Lucha","evolución":"Machamp","metodo":"Llegando a nivel 16"},{"pokedex":68,"nombre":"Machamp","tipo_1":"Lucha"},{"pokedex":69,"nombre":"Bellsprout","tipo_1":"Planta","tipo_2":"Veneno","evolución":"Weepinbell","metodo":"Llegando a nivel 16"},{"pokedex":70,"nombre":"Weepinbell","tipo_1":"Planta","tipo_2":"Veneno","evolución":"Victreebell","metodo":"Llegando a nivel 16"},{"pokedex":71,"nombre":"Victreebel","tipo_1":"Planta","tipo_2":"Veneno"},{"pokedex":72,"nombre":"Tentacool","tipo_1":"Agua","tipo_2":"Veneno","evolución":"Tentacruel","metodo":"Llegando a nivel 16"},{"pokedex":73,"nombre":"Tentacruel","tipo_1":"Agua","tipo_2":"Veneno"},{"pokedex":74,"nombre":"Geodude","tipo_1":"Roca","tipo_2":"Tierra","evolución":"Graveler","metodo":"Llegando a nivel 16"},{"pokedex":75,"nombre":"Graveler","tipo_1":"Roca","tipo_2":"Tierra","evolución":"Golem","metodo":"Llegando a nivel 16"},{"pokedex":76,"nombre":"Golem","tipo_1":"Roca","tipo_2":"Tierra"},{"pokedex":77,"nombre":"Ponyta","tipo_1":"Fuego","evolución":"Rapidash","metodo":"Llegando a nivel 16"},{"pokedex":78,"nombre":"Rapidash","tipo_1":"Fuego"},{"pokedex":79,"nombre":"Slowpoke","tipo_1":"Agua","tipo_2":"Psíquico","evolución":"Slowbro","metodo":"Llegando a nivel 16"},{"pokedex":80,"nombre":"Slowbro","tipo_1":"Agua","tipo_2":"Psíquico"},{"pokedex":81,"nombre":"Magnemite","tipo_1":"Eléctrico","evolución":"Magneton","metodo":"Llegando a nivel 16"},{"pokedex":82,"nombre":"Magneton","tipo_1":"Eléctrico","evolución":"Magnezone","metodo":"Llegando a nivel 16"},{"pokedex":83,"nombre":"Farfetch'd","tipo_1":"Normal","tipo_2":"Volador"},{"pokedex":84,"nombre":"Doduo","tipo_1":"Normal","tipo_2":"Volador","evolución":"Dodrio","metodo":"Llegando a nivel 16"},{"pokedex":85,"nombre":"Dodrio","tipo_1":"Normal","tipo_2":"Volador"},{"pokedex":86,"nombre":"Seel","tipo_1":"Agua","evolución":"Dewong","metodo":"Llegando a nivel 16"},{"pokedex":87,"nombre":"Dewgong","tipo_1":"Agua","tipo_2":"Hielo"},{"pokedex":88,"nombre":"Grimer","tipo_1":"Veneno","evolución":"Muk","metodo":"Llegando a nivel 38"},{"pokedex":89,"nombre":"Muk","tipo_1":"Veneno"},{"pokedex":90,"nombre":"Shellder","tipo_1":"Agua","evolución":"Cloyster","metodo":"Con Piedra de Agua"},{"pokedex":91,"nombre":"Cloyster","tipo_1":"Agua","tipo_2":"Hielo"},{"pokedex":92,"nombre":"Gastly","tipo_1":"Fantasma","tipo_2":"Veneno","evolución":"Haunter","metodo":"Llegando a nivel 25"},{"pokedex":93,"nombre":"Haunter","tipo_1":"Fantasma","tipo_2":"Veneno","evolución":"Gengar","metodo":"Con un Cable Link"},{"pokedex":94,"nombre":"Gengar","tipo_1":"Fantasma","tipo_2":"Veneno"},{"pokedex":95,"nombre":"Onix","tipo_1":"Roca","tipo_2":"Tierra"},{"pokedex":96,"nombre":"Drowzee","tipo_1":"Psíquico","evolución":"Hypno","metodo":"Llegando a nivel 26"},{"pokedex":97,"nombre":"Hypno","tipo_1":"Psíquico"},{"pokedex":98,"nombre":"Krabby","tipo_1":"Agua","evolución":"Kingler","metodo":"Llegando a nivel 28"},{"pokedex":99,"nombre":"Kingler","tipo_1":"Agua"},{"pokedex":100,"nombre":"Voltorb","tipo_1":"Eléctrico","evolución":"Electrode","metodo":"Llegando a nivel 30"},{"pokedex":101,"nombre":"Electrode","tipo_1":"Eléctrico"},{"pokedex":102,"nombre":"Exeggcute","tipo_1":"Planta","tipo_2":"Psíquico","evolución":"Eggxecutor","metodo":"Con Piedra de Hoja"},{"pokedex":103,"nombre":"Exeggutor","tipo_1":"Planta","tipo_2":"Psíquico"},{"pokedex":104,"nombre":"Cubone","tipo_1":"Tierra","evolución":"Marowak","metodo":"Llegando a nivel 28"},{"pokedex":105,"nombre":"Marowak","tipo_1":"Tierra"},{"pokedex":106,"nombre":"Hitmonlee","tipo_1":"Lucha"},{"pokedex":107,"nombre":"Hitmonchan","tipo_1":"Lucha"},{"pokedex":108,"nombre":"Lickitung","tipo_1":"Normal","evolución":"Lickilicky","metodo":"Subiendo de nivel con Desenrollar aprendido"},{"pokedex":109,"nombre":"Koffing","tipo_1":"Veneno","evolución":"Weezing","metodo":"Llegando a nivel 35"},{"pokedex":110,"nombre":"Weezing","tipo_1":"Veneno"},{"pokedex":111,"nombre":"Rhyhorn","tipo_1":"Tierra","tipo_2":"Roca","evolución":"Rhydon","metodo":"Llegando a nivel 42"},{"pokedex":112,"nombre":"Rhydon","tipo_1":"Tierra","tipo_2":"Roca","evolución":"Rhyperior","metodo":"Intercambiando con Protector equipado"},{"pokedex":113,"nombre":"Chansey","tipo_1":"Normal"},{"pokedex":114,"nombre":"Tangela","tipo_1":"Planta","evolución":"Tangrowth","metodo":"Subiendo de nivel con Poder Pasado aprendido"},{"pokedex":115,"nombre":"Kangaskhan","tipo_1":"Normal"},{"pokedex":116,"nombre":"Horsea","tipo_1":"Agua","evolución":"Seadra","metodo":"Llegando a nivel 32"},{"pokedex":117,"nombre":"Seadra","tipo_1":"Agua"},{"pokedex":118,"nombre":"Goldeen","tipo_1":"Agua","evolución":"Seaking","metodo":"Llegando a nivel 33"},{"pokedex":119,"nombre":"Seaking","tipo_1":"Agua"},{"pokedex":120,"nombre":"Staryu","tipo_1":"Agua","evolución":"Starmie","metodo":"Con Piedra de Agua"},{"pokedex":121,"nombre":"Starmie","tipo_1":"Agua","tipo_2":"Psíquico"},{"pokedex":122,"nombre":"Mr. Mime","tipo_1":"Psíquico"},{"pokedex":123,"nombre":"Scyther","tipo_1":"Bicho","tipo_2":"Volador"},{"pokedex":124,"nombre":"Jynx","tipo_1":"Hielo","tipo_2":"Psíquico"},{"pokedex":125,"nombre":"Electabuzz","tipo_1":"Eléctrico","evolución":"Electivire","metodo":"Intercambiando con Electric Booster equipado"},{"pokedex":126,"nombre":"Magmar","tipo_1":"Fuego","evolución":"Magmortar","metodo":"Intercambiando con Magma Booster equipado"},{"pokedex":127,"nombre":"Pinsir","tipo_1":"Bicho"},{"pokedex":128,"nombre":"Tauros","tipo_1":"Normal"},{"pokedex":129,"nombre":"Magikarp","tipo_1":"Agua","evolución":"Gyarados","metodo":"Llegando a nivel 20"},{"pokedex":130,"nombre":"Gyarados","tipo_1":"Agua","tipo_2":"Volador"},{"pokedex":131,"nombre":"Lapras","tipo_1":"Agua","tipo_2":"Hielo"},{"pokedex":132,"nombre":"Ditto","tipo_1":"Normal"},{"pokedex":133,"nombre":"Eevee","tipo_1":"Normal","evolución":"Flareon","metodo":"Con Piedra de Agua"},{"pokedex":134,"nombre":"Vaporeon","tipo_1":"Agua","evolución":"Jolteon","metodo":"Con Piedra de Trueno"},{"pokedex":135,"nombre":"Jolteon","tipo_1":"Eléctrico","evolución":"Vaporeon","metodo":"Con Piedra de Fuego"},{"pokedex":136,"nombre":"Flareon","tipo_1":"Fuego"},{"pokedex":137,"nombre":"Porygon","tipo_1":"Normal"},{"pokedex":138,"nombre":"Omanyte","tipo_1":"Roca","tipo_2":"Agua"},{"pokedex":139,"nombre":"Omastar","tipo_1":"Roca","tipo_2":"Agua"},{"pokedex":140,"nombre":"Kabuto","tipo_1":"Roca","tipo_2":"Agua","evolución":"Omastar","metodo":"Llegando a nivel 40"},{"pokedex":141,"nombre":"Kabutops","tipo_1":"Roca","tipo_2":"Agua"},{"pokedex":142,"nombre":"Aerodactyl","tipo_1":"Roca","tipo_2":"Volador","evolución":"Kabutops","metodo":"Llegando a nivel 40"},{"pokedex":143,"nombre":"Snorlax","tipo_1":"Normal"},{"pokedex":144,"nombre":"Articuno","tipo_1":"Hielo","tipo_2":"Volador"},{"pokedex":145,"nombre":"Zapdos","tipo_1":"Eléctrico","tipo_2":"Volador"},{"pokedex":146,"nombre":"Moltres","tipo_1":"Fuego","tipo_2":"Volador"},{"pokedex":147,"nombre":"Dratini","tipo_1":"Dragón","evolución":"Dragonair","metodo":"Llegando a nivel 30"},{"pokedex":148,"nombre":"Dragonair","tipo_1":"Dragón","evolución":"Dragonite","metodo":"Llegando a nivel 55"},{"pokedex":149,"nombre":"Dragonite","tipo_1":"Dragón","tipo_2":"Volador"},{"pokedex":150,"nombre":"Mewtwo","tipo_1":"Psíquico"},{"pokedex":151,"nombre":"Mew","tipo_1":"Psíquico"}]</v>
      </c>
    </row>
    <row r="3" spans="1:1" x14ac:dyDescent="0.2">
      <c r="A3" t="s">
        <v>191</v>
      </c>
    </row>
    <row r="5" spans="1:1" x14ac:dyDescent="0.2">
      <c r="A5" s="6" t="str">
        <f>""""&amp;Tipos!A1&amp;"s"":["</f>
        <v>"typos":[</v>
      </c>
    </row>
    <row r="6" spans="1:1" x14ac:dyDescent="0.2">
      <c r="A6" s="5" t="str">
        <f>A5&amp;_xlfn.CONCAT(Tipos!R20:R34)&amp;A7</f>
        <v>"typos":[{"typo":"Agua","bonus":[{"typo":"Agua","bonus":0.5},{"typo":"Dragón","bonus":0.5},{"typo":"Fuego","bonus":2},{"typo":"Planta","bonus":0.5},{"typo":"Roca","bonus":2},{"typo":"Tierra","bonus":2}]},{"typo":"Bicho","bonus":[{"typo":"Fuego","bonus":0.5},{"typo":"Lucha","bonus":0.5},{"typo":"Planta","bonus":2},{"typo":"Psíquico","bonus":2},{"typo":"Veneno","bonus":2},{"typo":"Volador","bonus":0.5}]},{"typo":"Dragón","bonus":[{"typo":"Dragón","bonus":2}]},{"typo":"Eléctrico","bonus":[{"typo":"Agua","bonus":2},{"typo":"Dragón","bonus":0.5},{"typo":"Eléctrico","bonus":0.5},{"typo":"Planta","bonus":0.5},{"typo":"Tierra","bonus":0},{"typo":"Volador","bonus":2}]},{"typo":"Fantasma","bonus":[{"typo":"Fantasma","bonus":2},{"typo":"Normal","bonus":0},{"typo":"Psíquico","bonus":0}]},{"typo":"Fuego","bonus":[{"typo":"Agua","bonus":0.5},{"typo":"Bicho","bonus":2},{"typo":"Dragón","bonus":0.5},{"typo":"Fuego","bonus":0.5},{"typo":"Hielo","bonus":2},{"typo":"Planta","bonus":2},{"typo":"Roca","bonus":0.5}]},{"typo":"Hielo","bonus":[{"typo":"Agua","bonus":0.5},{"typo":"Dragón","bonus":2},{"typo":"Hielo","bonus":0.5},{"typo":"Planta","bonus":2},{"typo":"Tierra","bonus":2},{"typo":"Volador","bonus":2}]},{"typo":"Lucha","bonus":[{"typo":"Bicho","bonus":0.5},{"typo":"Fantasma","bonus":0},{"typo":"Hielo","bonus":2},{"typo":"Normal","bonus":2},{"typo":"Psíquico","bonus":0.5},{"typo":"Roca","bonus":2},{"typo":"Veneno","bonus":0.5},{"typo":"Volador","bonus":0.5}]},{"typo":"Normal","bonus":[{"typo":"Fantasma","bonus":0},{"typo":"Roca","bonus":0.5}]},{"typo":"Planta","bonus":[{"typo":"Agua","bonus":2},{"typo":"Bicho","bonus":0.5},{"typo":"Dragón","bonus":0.5},{"typo":"Fuego","bonus":0.5},{"typo":"Planta","bonus":0.5},{"typo":"Roca","bonus":2},{"typo":"Tierra","bonus":2},{"typo":"Veneno","bonus":0.5},{"typo":"Volador","bonus":0.5}]},{"typo":"Psíquico","bonus":[{"typo":"Lucha","bonus":2},{"typo":"Psíquico","bonus":0.5},{"typo":"Veneno","bonus":2}]},{"typo":"Roca","bonus":[{"typo":"Bicho","bonus":2},{"typo":"Fuego","bonus":2},{"typo":"Hielo","bonus":2},{"typo":"Lucha","bonus":0.5},{"typo":"Tierra","bonus":0.5},{"typo":"Volador","bonus":2}]},{"typo":"Tierra","bonus":[{"typo":"Bicho","bonus":0.5},{"typo":"Eléctrico","bonus":2},{"typo":"Fuego","bonus":2},{"typo":"Planta","bonus":0.5},{"typo":"Roca","bonus":2},{"typo":"Veneno","bonus":2},{"typo":"Volador","bonus":0}]},{"typo":"Veneno","bonus":[{"typo":"Bicho","bonus":2},{"typo":"Fantasma","bonus":0.5},{"typo":"Planta","bonus":2},{"typo":"Roca","bonus":0.5},{"typo":"Tierra","bonus":0.5},{"typo":"Veneno","bonus":0.5}]},{"typo":"Volador","bonus":[{"typo":"Bicho","bonus":2},{"typo":"Eléctrico","bonus":0.5},{"typo":"Lucha","bonus":2},{"typo":"Planta","bonus":2},{"typo":"Roca","bonus":0.5}]}]</v>
      </c>
    </row>
    <row r="7" spans="1:1" x14ac:dyDescent="0.2">
      <c r="A7" s="5" t="s">
        <v>191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Pokemon</vt:lpstr>
      <vt:lpstr>Tipos</vt:lpstr>
      <vt:lpstr>JSON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2016-12-05T18:11:53Z</dcterms:created>
  <dcterms:modified xsi:type="dcterms:W3CDTF">2016-12-06T19:54:54Z</dcterms:modified>
</cp:coreProperties>
</file>