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用例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aaa">测试用例!$U$34</definedName>
    <definedName name="text1">测试用例!$T$34</definedName>
    <definedName name="测试">Sheet2!$B$1</definedName>
    <definedName name="分包表单fileID">[2]基础数据!$B$25</definedName>
    <definedName name="分包入场申请表ID">[2]基础数据!$B$24</definedName>
    <definedName name="工程ID">[2]基础数据!$B$28</definedName>
    <definedName name="甲分包企业ID">[2]基础数据!$E$8</definedName>
    <definedName name="甲分包企业名称">[2]基础数据!$F$8</definedName>
    <definedName name="监理userid">[2]基础数据!$D$3</definedName>
    <definedName name="监理username">[2]基础数据!$G$3</definedName>
    <definedName name="监理工程ID">[2]基础数据!$B$29</definedName>
    <definedName name="监理合同ID">[2]基础数据!$B$31</definedName>
    <definedName name="监理合同编号">[2]基础数据!$D$31</definedName>
    <definedName name="监理合同名称">[2]基础数据!$C$31</definedName>
    <definedName name="监理企业ID" localSheetId="0">[2]基础数据!$E$3</definedName>
    <definedName name="监理企业ID">[1]基础数据!$E$3</definedName>
    <definedName name="监理企业名称" localSheetId="0">[2]基础数据!$F$3</definedName>
    <definedName name="监理企业名称">[1]基础数据!$F$3</definedName>
    <definedName name="监理用户名">[2]基础数据!$B$3</definedName>
    <definedName name="勘察合同ID">[2]基础数据!$B$33</definedName>
    <definedName name="勘察合同编号">[2]基础数据!$D$33</definedName>
    <definedName name="勘察合同名称">[2]基础数据!$C$33</definedName>
    <definedName name="勘察企业ID">[2]基础数据!$E$7</definedName>
    <definedName name="勘察企业名称">[2]基础数据!$F$7</definedName>
    <definedName name="设计分包企业ID">[2]基础数据!$E$10</definedName>
    <definedName name="设计分包企业名称">[2]基础数据!$F$10</definedName>
    <definedName name="设计总包企业ID">[2]基础数据!$E$6</definedName>
    <definedName name="设计总包企业名称">[2]基础数据!$F$6</definedName>
    <definedName name="施工分包企业ID">[2]基础数据!$E$9</definedName>
    <definedName name="施工分包企业名称">[2]基础数据!$F$9</definedName>
    <definedName name="施工总包企业ID">[2]基础数据!$E$5</definedName>
    <definedName name="施工总包企业名称">[2]基础数据!$F$5</definedName>
    <definedName name="授权ID">[2]基础数据!$B$39</definedName>
    <definedName name="项目ID">[2]基础数据!$B$27</definedName>
    <definedName name="项目岗位ID">[2]基础数据!$B$40</definedName>
    <definedName name="项目管理员角色ID">[2]基础数据!$B$26</definedName>
    <definedName name="项目名称">[2]基础数据!$C$27</definedName>
    <definedName name="业主userid">[2]基础数据!$D$2</definedName>
    <definedName name="业主username">[2]基础数据!$G$2</definedName>
    <definedName name="业主公司名称">[2]基础数据!$F$2</definedName>
    <definedName name="业主企业ID">[2]基础数据!$E$2</definedName>
    <definedName name="业主用户名">[2]基础数据!$B$2</definedName>
  </definedNames>
  <calcPr calcId="152511"/>
</workbook>
</file>

<file path=xl/calcChain.xml><?xml version="1.0" encoding="utf-8"?>
<calcChain xmlns="http://schemas.openxmlformats.org/spreadsheetml/2006/main">
  <c r="I122" i="4" l="1"/>
  <c r="I121" i="4"/>
  <c r="I120" i="4"/>
  <c r="I119" i="4"/>
  <c r="I118" i="4"/>
  <c r="I117" i="4"/>
  <c r="I116" i="4"/>
  <c r="I115" i="4"/>
  <c r="I110" i="4"/>
  <c r="I109" i="4"/>
  <c r="I108" i="4"/>
  <c r="W107" i="4"/>
  <c r="T107" i="4" s="1"/>
  <c r="I107" i="4" s="1"/>
  <c r="V107" i="4"/>
  <c r="U106" i="4"/>
  <c r="I106" i="4" s="1"/>
  <c r="I103" i="4"/>
  <c r="I102" i="4"/>
  <c r="I101" i="4"/>
  <c r="I100" i="4"/>
  <c r="I99" i="4"/>
  <c r="I98" i="4"/>
  <c r="I97" i="4"/>
  <c r="I96" i="4"/>
  <c r="I95" i="4"/>
  <c r="I53" i="4"/>
  <c r="I52" i="4"/>
  <c r="I51" i="4"/>
  <c r="T48" i="4"/>
  <c r="I48" i="4"/>
  <c r="T47" i="4"/>
  <c r="I47" i="4" s="1"/>
  <c r="I46" i="4"/>
  <c r="T45" i="4"/>
  <c r="I45" i="4"/>
  <c r="T44" i="4"/>
  <c r="I44" i="4"/>
  <c r="T43" i="4"/>
  <c r="I43" i="4"/>
  <c r="T42" i="4"/>
  <c r="I42" i="4"/>
  <c r="T41" i="4"/>
  <c r="I41" i="4"/>
  <c r="T40" i="4"/>
  <c r="I40" i="4"/>
  <c r="T39" i="4"/>
  <c r="I39" i="4"/>
  <c r="T38" i="4"/>
  <c r="I38" i="4"/>
  <c r="T37" i="4"/>
  <c r="I37" i="4"/>
  <c r="T36" i="4"/>
  <c r="I36" i="4"/>
  <c r="T35" i="4"/>
  <c r="I35" i="4"/>
  <c r="T34" i="4"/>
  <c r="I34" i="4"/>
  <c r="I17" i="4"/>
  <c r="I16" i="4"/>
  <c r="I15" i="4"/>
  <c r="I14" i="4"/>
  <c r="I13" i="4"/>
  <c r="I12" i="4"/>
  <c r="I11" i="4"/>
  <c r="I10" i="4"/>
  <c r="S4" i="1" l="1"/>
  <c r="I4" i="1" s="1"/>
</calcChain>
</file>

<file path=xl/sharedStrings.xml><?xml version="1.0" encoding="utf-8"?>
<sst xmlns="http://schemas.openxmlformats.org/spreadsheetml/2006/main" count="1895" uniqueCount="532">
  <si>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</si>
  <si>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</si>
  <si>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</si>
  <si>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</si>
  <si>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</si>
  <si>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</si>
  <si>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</si>
  <si>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times</t>
    <phoneticPr fontId="1" type="noConversion"/>
  </si>
  <si>
    <t>error</t>
    <phoneticPr fontId="1" type="noConversion"/>
  </si>
  <si>
    <t>result</t>
    <phoneticPr fontId="1" type="noConversion"/>
  </si>
  <si>
    <t>msg</t>
    <phoneticPr fontId="1" type="noConversion"/>
  </si>
  <si>
    <t>t_001</t>
    <phoneticPr fontId="1" type="noConversion"/>
  </si>
  <si>
    <t>get</t>
    <phoneticPr fontId="1" type="noConversion"/>
  </si>
  <si>
    <t>http://japi.juhe.cn/qqevaluate/qq</t>
    <phoneticPr fontId="1" type="noConversion"/>
  </si>
  <si>
    <t>{"key":"8dbee1fcd8627fb6699bce7b986adc45",
"qq":  "283340479"}</t>
    <phoneticPr fontId="1" type="noConversion"/>
  </si>
  <si>
    <t>checkpoint</t>
    <phoneticPr fontId="1" type="noConversion"/>
  </si>
  <si>
    <t>statuscode</t>
    <phoneticPr fontId="1" type="noConversion"/>
  </si>
  <si>
    <t>2</t>
    <phoneticPr fontId="1" type="noConversion"/>
  </si>
  <si>
    <t>3</t>
    <phoneticPr fontId="1" type="noConversion"/>
  </si>
  <si>
    <t>"8dbee1fcd8627fb6699bce7b986adc45",
"qq":  "283340479"}</t>
    <phoneticPr fontId="1" type="noConversion"/>
  </si>
  <si>
    <t>CONTE{"key":"8dbee1fcd8627fb6699bce7b986adc45",
"qq":  "283340479"}</t>
    <phoneticPr fontId="1" type="noConversion"/>
  </si>
  <si>
    <t>ASDF的高发发斯蒂芬阿斯蒂芬啥地方</t>
    <phoneticPr fontId="1" type="noConversion"/>
  </si>
  <si>
    <t>发的是否阿斯蒂芬sad</t>
    <phoneticPr fontId="1" type="noConversion"/>
  </si>
  <si>
    <t>=CONCATENATE(C8，,TEXT(NOW(),"YYYYMMDDHHMMSS")，D2)</t>
    <phoneticPr fontId="1" type="noConversion"/>
  </si>
  <si>
    <t>合同管理</t>
    <phoneticPr fontId="4" type="noConversion"/>
  </si>
  <si>
    <t>合同台帐</t>
    <phoneticPr fontId="4" type="noConversion"/>
  </si>
  <si>
    <t>添加或更新合同</t>
    <phoneticPr fontId="4" type="noConversion"/>
  </si>
  <si>
    <t>saveOrUpdateContract_001</t>
    <phoneticPr fontId="4" type="noConversion"/>
  </si>
  <si>
    <t>业主添加监理合同</t>
    <phoneticPr fontId="4" type="noConversion"/>
  </si>
  <si>
    <t>POST</t>
  </si>
  <si>
    <t>/contract/saveOrUpdateContract</t>
    <phoneticPr fontId="4" type="noConversion"/>
  </si>
  <si>
    <t>{}</t>
    <phoneticPr fontId="4" type="noConversion"/>
  </si>
  <si>
    <t>single</t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</si>
  <si>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</si>
  <si>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>m</t>
    <phoneticPr fontId="4" type="noConversion"/>
  </si>
  <si>
    <t>{'name':'#'}</t>
    <phoneticPr fontId="4" type="noConversion"/>
  </si>
  <si>
    <t>nameOrNumber</t>
    <phoneticPr fontId="4" type="noConversion"/>
  </si>
  <si>
    <t>有效</t>
  </si>
  <si>
    <t>zoujingfeng</t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</si>
  <si>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}</t>
    </r>
    <phoneticPr fontId="4" type="noConversion"/>
  </si>
  <si>
    <t>接口类型</t>
  </si>
  <si>
    <t>所属模块</t>
  </si>
  <si>
    <t>接口名称</t>
  </si>
  <si>
    <t>用例ID</t>
  </si>
  <si>
    <t>Case_name</t>
  </si>
  <si>
    <t>Method</t>
    <phoneticPr fontId="4" type="noConversion"/>
  </si>
  <si>
    <t>host</t>
    <phoneticPr fontId="4" type="noConversion"/>
  </si>
  <si>
    <t>headers</t>
    <phoneticPr fontId="4" type="noConversion"/>
  </si>
  <si>
    <t>Params</t>
    <phoneticPr fontId="4" type="noConversion"/>
  </si>
  <si>
    <t>Expect_Type</t>
    <phoneticPr fontId="4" type="noConversion"/>
  </si>
  <si>
    <t>Expectation</t>
    <phoneticPr fontId="4" type="noConversion"/>
  </si>
  <si>
    <t>Actual_Results</t>
    <phoneticPr fontId="4" type="noConversion"/>
  </si>
  <si>
    <t>Check_field</t>
    <phoneticPr fontId="4" type="noConversion"/>
  </si>
  <si>
    <t>传递字段</t>
  </si>
  <si>
    <t>传递目标字段</t>
  </si>
  <si>
    <t>checkDB_SQL</t>
    <phoneticPr fontId="4" type="noConversion"/>
  </si>
  <si>
    <t>checkDB_result</t>
    <phoneticPr fontId="4" type="noConversion"/>
  </si>
  <si>
    <t>status</t>
    <phoneticPr fontId="4" type="noConversion"/>
  </si>
  <si>
    <t>操作人</t>
    <phoneticPr fontId="4" type="noConversion"/>
  </si>
  <si>
    <t>备注</t>
  </si>
  <si>
    <t>项目管理</t>
    <phoneticPr fontId="4" type="noConversion"/>
  </si>
  <si>
    <t>项目台帐</t>
    <phoneticPr fontId="4" type="noConversion"/>
  </si>
  <si>
    <t>获取项目列表</t>
    <phoneticPr fontId="4" type="noConversion"/>
  </si>
  <si>
    <t>getProjectList_005</t>
    <phoneticPr fontId="4" type="noConversion"/>
  </si>
  <si>
    <r>
      <rPr>
        <sz val="10"/>
        <rFont val="宋体"/>
        <family val="3"/>
        <charset val="134"/>
      </rPr>
      <t>监理获取项目</t>
    </r>
    <r>
      <rPr>
        <sz val="11"/>
        <color theme="1"/>
        <rFont val="宋体"/>
        <family val="2"/>
        <scheme val="minor"/>
      </rPr>
      <t>ID3</t>
    </r>
    <phoneticPr fontId="4" type="noConversion"/>
  </si>
  <si>
    <t>/ent/projectRegister/getProjectList</t>
    <phoneticPr fontId="4" type="noConversion"/>
  </si>
  <si>
    <t>{}</t>
    <phoneticPr fontId="4" type="noConversion"/>
  </si>
  <si>
    <t>{'name':'#'}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</si>
  <si>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
        "needData": True,
        "recordNumber": 1,
        "pageCount": 1,
        "data": [
            {
                "id": "402881625f48babd015f4c65eeb90050",
                "name": "</t>
    </r>
    <r>
      <rPr>
        <sz val="10"/>
        <rFont val="宋体"/>
        <family val="3"/>
        <charset val="134"/>
      </rPr>
      <t>接口自动化</t>
    </r>
    <r>
      <rPr>
        <sz val="11"/>
        <color theme="1"/>
        <rFont val="宋体"/>
        <family val="2"/>
        <scheme val="minor"/>
      </rPr>
      <t>project909480",
                "number": "4451",
                "provinceId": "16b0d4a8c12811e38dd4002197699e26",
                "provinceName": "</t>
    </r>
    <r>
      <rPr>
        <sz val="10"/>
        <rFont val="宋体"/>
        <family val="3"/>
        <charset val="134"/>
      </rPr>
      <t>广东省</t>
    </r>
    <r>
      <rPr>
        <sz val="11"/>
        <color theme="1"/>
        <rFont val="宋体"/>
        <family val="2"/>
        <scheme val="minor"/>
      </rPr>
      <t>",
                "cityId": "409966bfc12e11e38dd4002197699e26",
                "cityName": "</t>
    </r>
    <r>
      <rPr>
        <sz val="10"/>
        <rFont val="宋体"/>
        <family val="3"/>
        <charset val="134"/>
      </rPr>
      <t>深圳市</t>
    </r>
    <r>
      <rPr>
        <sz val="11"/>
        <color theme="1"/>
        <rFont val="宋体"/>
        <family val="2"/>
        <scheme val="minor"/>
      </rPr>
      <t>",
                "createDateFmt": "2017-10-24",
                "createDate": 1508815270000,
                "typeId": "dbdec008ab85489a890dd1a0f24eb26c",
                "typeName": "</t>
    </r>
    <r>
      <rPr>
        <sz val="10"/>
        <rFont val="宋体"/>
        <family val="3"/>
        <charset val="134"/>
      </rPr>
      <t>房建建筑工程</t>
    </r>
    <r>
      <rPr>
        <sz val="11"/>
        <color theme="1"/>
        <rFont val="宋体"/>
        <family val="2"/>
        <scheme val="minor"/>
      </rPr>
      <t>",
                "status": "starting",
                "statusDesc": "</t>
    </r>
    <r>
      <rPr>
        <sz val="10"/>
        <rFont val="宋体"/>
        <family val="3"/>
        <charset val="134"/>
      </rPr>
      <t>进行中</t>
    </r>
    <r>
      <rPr>
        <sz val="11"/>
        <color theme="1"/>
        <rFont val="宋体"/>
        <family val="2"/>
        <scheme val="minor"/>
      </rPr>
      <t xml:space="preserve">",
                "directorId": None,
                "directorRealName": None,
                "cooProjectId": "4028816b5f48bace015f4c65ee5a0039",
                "personCount": 1,
                "projectState": 0,
                "startDate": None
            }],"needCount":True,"pageSize":10,"currentPage":1,"targetPage":1}}
</t>
    </r>
    <phoneticPr fontId="4" type="noConversion"/>
  </si>
  <si>
    <t>m</t>
    <phoneticPr fontId="4" type="noConversion"/>
  </si>
  <si>
    <t>{"id":"#"}</t>
  </si>
  <si>
    <t>makerOrgId</t>
    <phoneticPr fontId="4" type="noConversion"/>
  </si>
  <si>
    <t>项目管理</t>
    <phoneticPr fontId="4" type="noConversion"/>
  </si>
  <si>
    <t>项目台帐</t>
    <phoneticPr fontId="4" type="noConversion"/>
  </si>
  <si>
    <t>获取项目列表</t>
    <phoneticPr fontId="4" type="noConversion"/>
  </si>
  <si>
    <t>getProjectList_006</t>
    <phoneticPr fontId="4" type="noConversion"/>
  </si>
  <si>
    <r>
      <rPr>
        <sz val="10"/>
        <rFont val="宋体"/>
        <family val="3"/>
        <charset val="134"/>
      </rPr>
      <t>施工总包获取项目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</si>
  <si>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/ent/projectRegister/getProjectList</t>
    <phoneticPr fontId="4" type="noConversion"/>
  </si>
  <si>
    <t>{}</t>
    <phoneticPr fontId="4" type="noConversion"/>
  </si>
  <si>
    <t>{'name':'#'}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</si>
  <si>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
        "needData": True,
        "recordNumber": 1,
        "pageCount": 1,
        "data": [
            {
                "id": "402881625f48babd015f4c65eeb90050",
                "name": "</t>
    </r>
    <r>
      <rPr>
        <sz val="10"/>
        <rFont val="宋体"/>
        <family val="3"/>
        <charset val="134"/>
      </rPr>
      <t>接口自动化</t>
    </r>
    <r>
      <rPr>
        <sz val="11"/>
        <color theme="1"/>
        <rFont val="宋体"/>
        <family val="2"/>
        <scheme val="minor"/>
      </rPr>
      <t>project909480",
                "number": "4451",
                "provinceId": "16b0d4a8c12811e38dd4002197699e26",
                "provinceName": "</t>
    </r>
    <r>
      <rPr>
        <sz val="10"/>
        <rFont val="宋体"/>
        <family val="3"/>
        <charset val="134"/>
      </rPr>
      <t>广东省</t>
    </r>
    <r>
      <rPr>
        <sz val="11"/>
        <color theme="1"/>
        <rFont val="宋体"/>
        <family val="2"/>
        <scheme val="minor"/>
      </rPr>
      <t>",
                "cityId": "409966bfc12e11e38dd4002197699e26",
                "cityName": "</t>
    </r>
    <r>
      <rPr>
        <sz val="10"/>
        <rFont val="宋体"/>
        <family val="3"/>
        <charset val="134"/>
      </rPr>
      <t>深圳市</t>
    </r>
    <r>
      <rPr>
        <sz val="11"/>
        <color theme="1"/>
        <rFont val="宋体"/>
        <family val="2"/>
        <scheme val="minor"/>
      </rPr>
      <t>",
                "createDateFmt": "2017-10-24",
                "createDate": 1508815270000,
                "typeId": "dbdec008ab85489a890dd1a0f24eb26c",
                "typeName": "</t>
    </r>
    <r>
      <rPr>
        <sz val="10"/>
        <rFont val="宋体"/>
        <family val="3"/>
        <charset val="134"/>
      </rPr>
      <t>房建建筑工程</t>
    </r>
    <r>
      <rPr>
        <sz val="11"/>
        <color theme="1"/>
        <rFont val="宋体"/>
        <family val="2"/>
        <scheme val="minor"/>
      </rPr>
      <t>",
                "status": "starting",
                "statusDesc": "</t>
    </r>
    <r>
      <rPr>
        <sz val="10"/>
        <rFont val="宋体"/>
        <family val="3"/>
        <charset val="134"/>
      </rPr>
      <t>进行中</t>
    </r>
    <r>
      <rPr>
        <sz val="11"/>
        <color theme="1"/>
        <rFont val="宋体"/>
        <family val="2"/>
        <scheme val="minor"/>
      </rPr>
      <t xml:space="preserve">",
                "directorId": None,
                "directorRealName": None,
                "cooProjectId": "4028816b5f48bace015f4c65ee5a0039",
                "personCount": 1,
                "projectState": 0,
                "startDate": None
            }],"needCount":True,"pageSize":10,"currentPage":1,"targetPage":1}}
</t>
    </r>
    <phoneticPr fontId="4" type="noConversion"/>
  </si>
  <si>
    <t>id,projectId</t>
    <phoneticPr fontId="4" type="noConversion"/>
  </si>
  <si>
    <t>getProjectList_007</t>
    <phoneticPr fontId="4" type="noConversion"/>
  </si>
  <si>
    <r>
      <rPr>
        <sz val="10"/>
        <rFont val="宋体"/>
        <family val="3"/>
        <charset val="134"/>
      </rPr>
      <t>设计方获取项目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</si>
  <si>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id</t>
    <phoneticPr fontId="4" type="noConversion"/>
  </si>
  <si>
    <t>getProjectList_008</t>
    <phoneticPr fontId="4" type="noConversion"/>
  </si>
  <si>
    <r>
      <rPr>
        <sz val="10"/>
        <rFont val="宋体"/>
        <family val="3"/>
        <charset val="134"/>
      </rPr>
      <t>勘察方获取项目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</si>
  <si>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getProjectList_009</t>
    <phoneticPr fontId="4" type="noConversion"/>
  </si>
  <si>
    <r>
      <rPr>
        <sz val="10"/>
        <rFont val="宋体"/>
        <family val="3"/>
        <charset val="134"/>
      </rPr>
      <t>甲分包获取项目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</si>
  <si>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getProjectList_010</t>
    <phoneticPr fontId="4" type="noConversion"/>
  </si>
  <si>
    <r>
      <rPr>
        <sz val="10"/>
        <rFont val="宋体"/>
        <family val="3"/>
        <charset val="134"/>
      </rPr>
      <t>设计总包获取项目</t>
    </r>
    <r>
      <rPr>
        <sz val="11"/>
        <color theme="1"/>
        <rFont val="宋体"/>
        <family val="2"/>
        <scheme val="minor"/>
      </rPr>
      <t>ID2</t>
    </r>
    <phoneticPr fontId="4" type="noConversion"/>
  </si>
  <si>
    <t>organizationIdA,makerOrgId</t>
    <phoneticPr fontId="4" type="noConversion"/>
  </si>
  <si>
    <t>getProjectList_011</t>
    <phoneticPr fontId="4" type="noConversion"/>
  </si>
  <si>
    <r>
      <rPr>
        <sz val="10"/>
        <rFont val="宋体"/>
        <family val="3"/>
        <charset val="134"/>
      </rPr>
      <t>设计分包获取项目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</si>
  <si>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getProjectList_012</t>
    <phoneticPr fontId="4" type="noConversion"/>
  </si>
  <si>
    <r>
      <rPr>
        <sz val="10"/>
        <rFont val="宋体"/>
        <family val="3"/>
        <charset val="134"/>
      </rPr>
      <t>施工分包获取项目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</si>
  <si>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保存调配人员</t>
    <phoneticPr fontId="4" type="noConversion"/>
  </si>
  <si>
    <t>saveUsersAllocate_001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</si>
  <si>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业主方</t>
    </r>
    <phoneticPr fontId="4" type="noConversion"/>
  </si>
  <si>
    <t>/ent/projectRegister/saveUsersAllocate</t>
    <phoneticPr fontId="4" type="noConversion"/>
  </si>
  <si>
    <t>m</t>
    <phoneticPr fontId="4" type="noConversion"/>
  </si>
  <si>
    <t>saveUsersAllocate_002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</si>
  <si>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监理方</t>
    </r>
    <phoneticPr fontId="4" type="noConversion"/>
  </si>
  <si>
    <r>
      <t>{"</t>
    </r>
    <r>
      <rPr>
        <sz val="11"/>
        <color theme="1"/>
        <rFont val="宋体"/>
        <family val="2"/>
        <scheme val="minor"/>
      </rPr>
      <t>orgId</t>
    </r>
    <r>
      <rPr>
        <sz val="10"/>
        <rFont val="Arial"/>
        <family val="2"/>
      </rPr>
      <t>":"#"}</t>
    </r>
    <phoneticPr fontId="4" type="noConversion"/>
  </si>
  <si>
    <t>jlOrgId</t>
    <phoneticPr fontId="4" type="noConversion"/>
  </si>
  <si>
    <t>项目管理</t>
    <phoneticPr fontId="4" type="noConversion"/>
  </si>
  <si>
    <t>项目台帐</t>
    <phoneticPr fontId="4" type="noConversion"/>
  </si>
  <si>
    <t>保存调配人员</t>
    <phoneticPr fontId="4" type="noConversion"/>
  </si>
  <si>
    <t>saveUsersAllocate_003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</si>
  <si>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施工总包</t>
    </r>
    <phoneticPr fontId="4" type="noConversion"/>
  </si>
  <si>
    <t>/ent/projectRegister/saveUsersAllocate</t>
    <phoneticPr fontId="4" type="noConversion"/>
  </si>
  <si>
    <t>{}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</si>
  <si>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</si>
  <si>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>{"orgId":"#"}</t>
    <phoneticPr fontId="4" type="noConversion"/>
  </si>
  <si>
    <t>zbOrgId</t>
    <phoneticPr fontId="4" type="noConversion"/>
  </si>
  <si>
    <t>saveUsersAllocate_004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</si>
  <si>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设计方</t>
    </r>
    <phoneticPr fontId="4" type="noConversion"/>
  </si>
  <si>
    <t>saveUsersAllocate_005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</si>
  <si>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勘察方</t>
    </r>
    <phoneticPr fontId="4" type="noConversion"/>
  </si>
  <si>
    <t>saveUsersAllocate_006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</si>
  <si>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甲分包</t>
    </r>
    <phoneticPr fontId="4" type="noConversion"/>
  </si>
  <si>
    <t>saveUsersAllocate_007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</si>
  <si>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设计</t>
    </r>
    <r>
      <rPr>
        <sz val="10"/>
        <rFont val="宋体"/>
        <family val="3"/>
        <charset val="134"/>
      </rPr>
      <t>分包</t>
    </r>
    <phoneticPr fontId="4" type="noConversion"/>
  </si>
  <si>
    <t>saveUsersAllocate_008</t>
    <phoneticPr fontId="4" type="noConversion"/>
  </si>
  <si>
    <r>
      <rPr>
        <sz val="10"/>
        <rFont val="宋体"/>
        <family val="3"/>
        <charset val="134"/>
      </rPr>
      <t>保存调配人员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</t>
    </r>
    <r>
      <rPr>
        <sz val="10"/>
        <rFont val="宋体"/>
        <family val="3"/>
        <charset val="134"/>
      </rPr>
      <t>分包</t>
    </r>
    <phoneticPr fontId="4" type="noConversion"/>
  </si>
  <si>
    <t>项目人员列表</t>
    <phoneticPr fontId="4" type="noConversion"/>
  </si>
  <si>
    <t>getOrgUserList_001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</si>
  <si>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业主</t>
    </r>
    <phoneticPr fontId="4" type="noConversion"/>
  </si>
  <si>
    <t>/ent/projectRegister/getOrgUserList</t>
    <phoneticPr fontId="4" type="noConversion"/>
  </si>
  <si>
    <t>{'id':'#','mobile':'#'}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</si>
  <si>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","h":False,"d":{"needData":True,"recordNumber":1,"pageCount":1,"data":[{"id":"402881685f52ff76015f5367f2a1000f","realName":"feng_zou","mobile":"13538496966","sysUsersId":"e8de72ae240b487ea0275be6104ce14b","userId":"e8de72ae240b487ea0275be6104ce14b","projectRoles":["</t>
    </r>
    <r>
      <rPr>
        <sz val="10"/>
        <rFont val="宋体"/>
        <family val="3"/>
        <charset val="134"/>
      </rPr>
      <t>项目管理员</t>
    </r>
    <r>
      <rPr>
        <sz val="11"/>
        <color theme="1"/>
        <rFont val="宋体"/>
        <family val="2"/>
        <scheme val="minor"/>
      </rPr>
      <t>"],"projectRoleNames":"</t>
    </r>
    <r>
      <rPr>
        <sz val="10"/>
        <rFont val="宋体"/>
        <family val="3"/>
        <charset val="134"/>
      </rPr>
      <t>项目管理员</t>
    </r>
    <r>
      <rPr>
        <sz val="11"/>
        <color theme="1"/>
        <rFont val="宋体"/>
        <family val="2"/>
        <scheme val="minor"/>
      </rPr>
      <t>","isProjectDirector":False,"isProjectManager":True,"projectRoleMetadatas":[{"orgName":"</t>
    </r>
    <r>
      <rPr>
        <sz val="10"/>
        <rFont val="宋体"/>
        <family val="3"/>
        <charset val="134"/>
      </rPr>
      <t>接口自动化</t>
    </r>
    <r>
      <rPr>
        <sz val="11"/>
        <color theme="1"/>
        <rFont val="宋体"/>
        <family val="2"/>
        <scheme val="minor"/>
      </rPr>
      <t>project111","roleList":[{"name":"</t>
    </r>
    <r>
      <rPr>
        <sz val="10"/>
        <rFont val="宋体"/>
        <family val="3"/>
        <charset val="134"/>
      </rPr>
      <t>项目管理员</t>
    </r>
    <r>
      <rPr>
        <sz val="11"/>
        <color theme="1"/>
        <rFont val="宋体"/>
        <family val="2"/>
        <scheme val="minor"/>
      </rPr>
      <t>","id":"d29059bd45494293b9ce0470209246ee"}],"orgId":"402881625f5306f2015f5367cd650027"}],"qualification":""}],"needCount":True,"pageSize":10,"currentPage":1,"targetPage":1,"orgName":"</t>
    </r>
    <r>
      <rPr>
        <sz val="10"/>
        <rFont val="宋体"/>
        <family val="3"/>
        <charset val="134"/>
      </rPr>
      <t>接口自动化</t>
    </r>
    <r>
      <rPr>
        <sz val="11"/>
        <color theme="1"/>
        <rFont val="宋体"/>
        <family val="2"/>
        <scheme val="minor"/>
      </rPr>
      <t xml:space="preserve">project111"}}
</t>
    </r>
    <phoneticPr fontId="4" type="noConversion"/>
  </si>
  <si>
    <t>id</t>
    <phoneticPr fontId="4" type="noConversion"/>
  </si>
  <si>
    <t>getOrgUserList_002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</si>
  <si>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监理</t>
    </r>
    <phoneticPr fontId="4" type="noConversion"/>
  </si>
  <si>
    <t>getOrgUserList_003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</si>
  <si>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施工</t>
    </r>
    <phoneticPr fontId="4" type="noConversion"/>
  </si>
  <si>
    <t>getOrgUserList_004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</si>
  <si>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设计</t>
    </r>
    <phoneticPr fontId="4" type="noConversion"/>
  </si>
  <si>
    <t>getOrgUserList_005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</si>
  <si>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勘察</t>
    </r>
    <phoneticPr fontId="4" type="noConversion"/>
  </si>
  <si>
    <t>getOrgUserList_006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</si>
  <si>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甲分包</t>
    </r>
    <phoneticPr fontId="4" type="noConversion"/>
  </si>
  <si>
    <t>getOrgUserList_007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</si>
  <si>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设计分包</t>
    </r>
    <phoneticPr fontId="4" type="noConversion"/>
  </si>
  <si>
    <t>getOrgUserList_008</t>
    <phoneticPr fontId="4" type="noConversion"/>
  </si>
  <si>
    <r>
      <rPr>
        <sz val="10"/>
        <rFont val="宋体"/>
        <family val="3"/>
        <charset val="134"/>
      </rPr>
      <t>获取项目人员</t>
    </r>
    <r>
      <rPr>
        <sz val="11"/>
        <color theme="1"/>
        <rFont val="宋体"/>
        <family val="2"/>
        <scheme val="minor"/>
      </rPr>
      <t>ID--</t>
    </r>
    <r>
      <rPr>
        <sz val="10"/>
        <rFont val="宋体"/>
        <family val="3"/>
        <charset val="134"/>
      </rPr>
      <t>施工分包</t>
    </r>
    <phoneticPr fontId="4" type="noConversion"/>
  </si>
  <si>
    <t>设置项目管理员</t>
    <phoneticPr fontId="4" type="noConversion"/>
  </si>
  <si>
    <t>setProjectManager_001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</si>
  <si>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业主方</t>
    </r>
    <phoneticPr fontId="4" type="noConversion"/>
  </si>
  <si>
    <t>/ent/projectRegister/setProjectManager</t>
    <phoneticPr fontId="4" type="noConversion"/>
  </si>
  <si>
    <t>{'id':'#','type':'1'}</t>
    <phoneticPr fontId="4" type="noConversion"/>
  </si>
  <si>
    <r>
      <t>{"r": 1, "d": {}, "m": "</t>
    </r>
    <r>
      <rPr>
        <sz val="10"/>
        <rFont val="宋体"/>
        <family val="3"/>
        <charset val="134"/>
      </rPr>
      <t>设置成功</t>
    </r>
    <r>
      <rPr>
        <sz val="11"/>
        <color theme="1"/>
        <rFont val="宋体"/>
        <family val="2"/>
        <scheme val="minor"/>
      </rPr>
      <t>", "h": True}</t>
    </r>
    <phoneticPr fontId="4" type="noConversion"/>
  </si>
  <si>
    <t>setProjectManager_002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</si>
  <si>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监理方</t>
    </r>
    <phoneticPr fontId="4" type="noConversion"/>
  </si>
  <si>
    <t>setProjectManager_003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</si>
  <si>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施工方</t>
    </r>
    <phoneticPr fontId="4" type="noConversion"/>
  </si>
  <si>
    <t>setProjectManager_004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</si>
  <si>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设计方</t>
    </r>
    <phoneticPr fontId="4" type="noConversion"/>
  </si>
  <si>
    <t>setProjectManager_005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</si>
  <si>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勘察方</t>
    </r>
    <phoneticPr fontId="4" type="noConversion"/>
  </si>
  <si>
    <t>setProjectManager_006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</si>
  <si>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甲分包</t>
    </r>
    <phoneticPr fontId="4" type="noConversion"/>
  </si>
  <si>
    <t>setProjectManager_007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</si>
  <si>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设计分包</t>
    </r>
    <phoneticPr fontId="4" type="noConversion"/>
  </si>
  <si>
    <t>setProjectManager_008</t>
    <phoneticPr fontId="4" type="noConversion"/>
  </si>
  <si>
    <r>
      <rPr>
        <sz val="10"/>
        <rFont val="宋体"/>
        <family val="3"/>
        <charset val="134"/>
      </rPr>
      <t>设置项目管理员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施工分包</t>
    </r>
    <phoneticPr fontId="4" type="noConversion"/>
  </si>
  <si>
    <t>合同管理</t>
    <phoneticPr fontId="4" type="noConversion"/>
  </si>
  <si>
    <t>合同台帐</t>
    <phoneticPr fontId="4" type="noConversion"/>
  </si>
  <si>
    <t>添加或更新合同</t>
    <phoneticPr fontId="4" type="noConversion"/>
  </si>
  <si>
    <t>saveOrUpdateContract_001</t>
    <phoneticPr fontId="4" type="noConversion"/>
  </si>
  <si>
    <t>业主添加监理合同</t>
    <phoneticPr fontId="4" type="noConversion"/>
  </si>
  <si>
    <t>/contract/saveOrUpdateContract</t>
    <phoneticPr fontId="4" type="noConversion"/>
  </si>
  <si>
    <t>{'name':'#'}</t>
    <phoneticPr fontId="4" type="noConversion"/>
  </si>
  <si>
    <t>nameOrNumber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</si>
  <si>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}</t>
    </r>
    <phoneticPr fontId="4" type="noConversion"/>
  </si>
  <si>
    <t>合同管理</t>
    <phoneticPr fontId="4" type="noConversion"/>
  </si>
  <si>
    <t>合同台帐</t>
    <phoneticPr fontId="4" type="noConversion"/>
  </si>
  <si>
    <t>添加或更新合同</t>
    <phoneticPr fontId="4" type="noConversion"/>
  </si>
  <si>
    <t>saveOrUpdateContract_001DK</t>
    <phoneticPr fontId="4" type="noConversion"/>
  </si>
  <si>
    <t>业主添加服务（供应）类合同-填写服务类信息</t>
    <phoneticPr fontId="4" type="noConversion"/>
  </si>
  <si>
    <t>/contract/saveOrUpdateContract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</si>
  <si>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</si>
  <si>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>nameOrNumber</t>
    <phoneticPr fontId="4" type="noConversion"/>
  </si>
  <si>
    <r>
      <t>',
'simpleName':'</t>
    </r>
    <r>
      <rPr>
        <sz val="10"/>
        <rFont val="宋体"/>
        <family val="3"/>
        <charset val="134"/>
      </rPr>
      <t>贷款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'oldMoney':'120',
'nowMoney':'120',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贷款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贷款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'structure':'',
'typeGrade':'',
'typeId':''
}</t>
    </r>
    <phoneticPr fontId="4" type="noConversion"/>
  </si>
  <si>
    <t>saveOrUpdateContract_002</t>
    <phoneticPr fontId="4" type="noConversion"/>
  </si>
  <si>
    <t>业主修改监理合同</t>
    <phoneticPr fontId="4" type="noConversion"/>
  </si>
  <si>
    <t>/api/contract/saveOrUpdateContract</t>
    <phoneticPr fontId="4" type="noConversion"/>
  </si>
  <si>
    <t>{'organizationName':'#'}</t>
    <phoneticPr fontId="4" type="noConversion"/>
  </si>
  <si>
    <t>name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</si>
  <si>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update',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update',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update',
'originAttachmentId':'',
'contractAttachmentId':'',
'bidAttachmentId':'',
}</t>
    </r>
    <phoneticPr fontId="4" type="noConversion"/>
  </si>
  <si>
    <t>saveOrUpdateContract_003</t>
    <phoneticPr fontId="4" type="noConversion"/>
  </si>
  <si>
    <t>业主添加施工合同</t>
    <phoneticPr fontId="4" type="noConversion"/>
  </si>
  <si>
    <t>/api/contract/saveOrUpdateContract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</si>
  <si>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'unitType':'0'
}</t>
    </r>
    <phoneticPr fontId="4" type="noConversion"/>
  </si>
  <si>
    <t>saveOrUpdateContract_003JL</t>
    <phoneticPr fontId="4" type="noConversion"/>
  </si>
  <si>
    <t>授权监理添加施工合同</t>
    <phoneticPr fontId="4" type="noConversion"/>
  </si>
  <si>
    <t>{'organizationName':'#'}</t>
    <phoneticPr fontId="4" type="noConversion"/>
  </si>
  <si>
    <t>name</t>
    <phoneticPr fontId="4" type="noConversion"/>
  </si>
  <si>
    <t>saveOrUpdateContract_004</t>
    <phoneticPr fontId="4" type="noConversion"/>
  </si>
  <si>
    <t>业主添加设计合同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</si>
  <si>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设计合同内容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设计合同内容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}</t>
    </r>
    <phoneticPr fontId="4" type="noConversion"/>
  </si>
  <si>
    <t>saveOrUpdateContract_004JL</t>
    <phoneticPr fontId="4" type="noConversion"/>
  </si>
  <si>
    <t>授权监理添加设计合同</t>
    <phoneticPr fontId="4" type="noConversion"/>
  </si>
  <si>
    <t>[{'organizationName':'#'},{'id':'#'}]</t>
    <phoneticPr fontId="4" type="noConversion"/>
  </si>
  <si>
    <t>[('name','name1'),('name2','name3')]</t>
    <phoneticPr fontId="4" type="noConversion"/>
  </si>
  <si>
    <t>saveOrUpdateContract_004JL_ZL</t>
    <phoneticPr fontId="4" type="noConversion"/>
  </si>
  <si>
    <t>授权监理添加服务（供应）类信息合同</t>
    <phoneticPr fontId="4" type="noConversion"/>
  </si>
  <si>
    <r>
      <t>',
'simpleName':'</t>
    </r>
    <r>
      <rPr>
        <sz val="10"/>
        <rFont val="宋体"/>
        <family val="3"/>
        <charset val="134"/>
      </rPr>
      <t>租赁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'oldMoney':'10',
'nowMoney':'10',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租赁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租赁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'structure': '',
'typeGrade': '',
'typeId': ''
}</t>
    </r>
    <phoneticPr fontId="4" type="noConversion"/>
  </si>
  <si>
    <t>saveOrUpdateContract_005</t>
    <phoneticPr fontId="4" type="noConversion"/>
  </si>
  <si>
    <t>业主添加勘察合同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</si>
  <si>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勘察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勘察</t>
    </r>
    <r>
      <rPr>
        <sz val="10"/>
        <rFont val="宋体"/>
        <family val="3"/>
        <charset val="134"/>
      </rPr>
      <t>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}</t>
    </r>
    <phoneticPr fontId="4" type="noConversion"/>
  </si>
  <si>
    <t>saveOrUpdateContract_005JL</t>
    <phoneticPr fontId="4" type="noConversion"/>
  </si>
  <si>
    <t>授权监理添加勘察合同</t>
    <phoneticPr fontId="4" type="noConversion"/>
  </si>
  <si>
    <t>saveOrUpdateContract_006</t>
    <phoneticPr fontId="4" type="noConversion"/>
  </si>
  <si>
    <t>业主添加甲分包合同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</si>
  <si>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'scope':'</t>
    </r>
    <r>
      <rPr>
        <sz val="10"/>
        <rFont val="宋体"/>
        <family val="3"/>
        <charset val="134"/>
      </rPr>
      <t>监理合同内容</t>
    </r>
    <r>
      <rPr>
        <sz val="11"/>
        <color theme="1"/>
        <rFont val="宋体"/>
        <family val="2"/>
        <scheme val="minor"/>
      </rPr>
      <t>******',
'originAttachmentId':'',
'contractAttachmentId':'',
'bidAttachmentId':'',
'unitType':'1'
}</t>
    </r>
    <phoneticPr fontId="4" type="noConversion"/>
  </si>
  <si>
    <t>saveOrUpdateContract_006JL</t>
    <phoneticPr fontId="4" type="noConversion"/>
  </si>
  <si>
    <t>授权监理添加甲分包合同</t>
    <phoneticPr fontId="4" type="noConversion"/>
  </si>
  <si>
    <t>{'organizationName':'#'}</t>
    <phoneticPr fontId="4" type="noConversion"/>
  </si>
  <si>
    <t>name</t>
    <phoneticPr fontId="4" type="noConversion"/>
  </si>
  <si>
    <t>saveOrUpdateContract_007</t>
    <phoneticPr fontId="4" type="noConversion"/>
  </si>
  <si>
    <t>添加设计分包合同</t>
    <phoneticPr fontId="4" type="noConversion"/>
  </si>
  <si>
    <r>
      <t>,
'name':'</t>
    </r>
    <r>
      <rPr>
        <sz val="10"/>
        <rFont val="宋体"/>
        <family val="3"/>
        <charset val="134"/>
      </rPr>
      <t>接口自动化合同</t>
    </r>
    <r>
      <rPr>
        <sz val="11"/>
        <color theme="1"/>
        <rFont val="宋体"/>
        <family val="2"/>
        <scheme val="minor"/>
      </rPr>
      <t>$$$$',
'number':'sign******',
'organizationName':'</t>
    </r>
    <r>
      <rPr>
        <sz val="10"/>
        <rFont val="宋体"/>
        <family val="3"/>
        <charset val="134"/>
      </rPr>
      <t>求是大厦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</si>
  <si>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竹子林</t>
    </r>
    <r>
      <rPr>
        <sz val="11"/>
        <color theme="1"/>
        <rFont val="宋体"/>
        <family val="2"/>
        <scheme val="minor"/>
      </rPr>
      <t>',
'totalCoveredArea':'',
'redLineCoveredArea':'',
'subPackageType':'',
'isRecord':'',
'permitNum':'',
'permitAttachmentId':'',
'oldMoney':'344',
'nowMoney':'344',
'signDate':'2017-11-3',
'startDate':'2017-11-3',
'endDate':'2017-11-9',
'contractTime':'7',
'nowTime':'7',
'content':'tgtrgh',
'scope':'regergg',
'originAttachmentId':'',
'contractAttachmentId':'',
'bidAttachmentId':'',
}</t>
    </r>
    <phoneticPr fontId="4" type="noConversion"/>
  </si>
  <si>
    <t>saveOrUpdateContract_008</t>
    <phoneticPr fontId="4" type="noConversion"/>
  </si>
  <si>
    <t>施工总包添加施工分包合同</t>
    <phoneticPr fontId="4" type="noConversion"/>
  </si>
  <si>
    <t>{'number':'#'}</t>
    <phoneticPr fontId="4" type="noConversion"/>
  </si>
  <si>
    <r>
      <t>',
'simpleName':'</t>
    </r>
    <r>
      <rPr>
        <sz val="10"/>
        <rFont val="宋体"/>
        <family val="3"/>
        <charset val="134"/>
      </rPr>
      <t>求是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',
'totalCoveredArea':'323',
'redLineCoveredArea':'434',
'subPackageType':'PROFESSIONAL',
'isRecord':'1',
'permitNum':'32323323',
'permitAttachmentId':'',
'oldMoney':'23',
'nowMoney':'23',
'signDate':'2017-11-8',
'startDate':'2017-11-8',
'endDate':'2017-11-16',
'contractTime':'9',
'nowTime':'9',
'content':'324',
'scope':'5345345',
'originAttachmentId':'',
'contractAttachmentId':'',
'bidAttachmentId':'',
'structure':'MIXED',
'typeGrade':'ONE',
'typeId':'ff808081446756ac014467f55da800a6'
}</t>
    </r>
    <phoneticPr fontId="4" type="noConversion"/>
  </si>
  <si>
    <t>saveOrUpdateContract_008LW</t>
    <phoneticPr fontId="4" type="noConversion"/>
  </si>
  <si>
    <t>施工总包添加服务（供应）类合同信息</t>
    <phoneticPr fontId="4" type="noConversion"/>
  </si>
  <si>
    <t>{'number':'#'}</t>
    <phoneticPr fontId="4" type="noConversion"/>
  </si>
  <si>
    <r>
      <t>',
'simpleName':'</t>
    </r>
    <r>
      <rPr>
        <sz val="10"/>
        <rFont val="宋体"/>
        <family val="3"/>
        <charset val="134"/>
      </rPr>
      <t>劳务</t>
    </r>
    <r>
      <rPr>
        <sz val="11"/>
        <color theme="1"/>
        <rFont val="宋体"/>
        <family val="2"/>
        <scheme val="minor"/>
      </rPr>
      <t>',
'address':'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',
'totalCoveredArea':'',
'redLineCoveredArea':'',
'subPackageType':'PROFESSIONAL',
'isRecord':'0',
'permitNum':'',
'permitAttachmentId':'',
'oldMoney':'120',
'nowMoney':'120',
'signDate':'2017-11-8',
'startDate':'2017-11-8',
'endDate':'2017-11-16',
'contractTime':'9',
'nowTime':'9',
'content':'324',
'scope':'5345345',
'originAttachmentId':'',
'contractAttachmentId':'',
'bidAttachmentId':'',
'structure':'',
'typeGrade':'',
'typeId':''
}</t>
    </r>
    <phoneticPr fontId="4" type="noConversion"/>
  </si>
  <si>
    <t>主页</t>
    <phoneticPr fontId="4" type="noConversion"/>
  </si>
  <si>
    <t>选择项目</t>
    <phoneticPr fontId="4" type="noConversion"/>
  </si>
  <si>
    <t>selectedOrg_001</t>
    <phoneticPr fontId="4" type="noConversion"/>
  </si>
  <si>
    <r>
      <t>切换项目名称-</t>
    </r>
    <r>
      <rPr>
        <sz val="10"/>
        <rFont val="宋体"/>
        <family val="3"/>
        <charset val="134"/>
      </rPr>
      <t>-冒烟用例</t>
    </r>
    <phoneticPr fontId="4" type="noConversion"/>
  </si>
  <si>
    <t>POST</t>
    <phoneticPr fontId="4" type="noConversion"/>
  </si>
  <si>
    <t>/api/home/selectedOrg</t>
    <phoneticPr fontId="4" type="noConversion"/>
  </si>
  <si>
    <t>{'orgId':'#'}</t>
    <phoneticPr fontId="4" type="noConversion"/>
  </si>
  <si>
    <t>single</t>
    <phoneticPr fontId="4" type="noConversion"/>
  </si>
  <si>
    <t>ALL</t>
    <phoneticPr fontId="4" type="noConversion"/>
  </si>
  <si>
    <t>selectedOrg_002</t>
    <phoneticPr fontId="4" type="noConversion"/>
  </si>
  <si>
    <t>切换项目名称--施工总包</t>
    <phoneticPr fontId="4" type="noConversion"/>
  </si>
  <si>
    <t>selectedOrg_003</t>
    <phoneticPr fontId="4" type="noConversion"/>
  </si>
  <si>
    <t>切换施工工程ID--科兴科学园</t>
    <phoneticPr fontId="4" type="noConversion"/>
  </si>
  <si>
    <t>single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</si>
  <si>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</si>
  <si>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>ALL</t>
    <phoneticPr fontId="4" type="noConversion"/>
  </si>
  <si>
    <t>主页</t>
    <phoneticPr fontId="4" type="noConversion"/>
  </si>
  <si>
    <t>选择项目</t>
    <phoneticPr fontId="4" type="noConversion"/>
  </si>
  <si>
    <t>selectedOrg_004</t>
    <phoneticPr fontId="4" type="noConversion"/>
  </si>
  <si>
    <t>切换业主项目ID--科兴科学园</t>
    <phoneticPr fontId="4" type="noConversion"/>
  </si>
  <si>
    <t>POST</t>
    <phoneticPr fontId="4" type="noConversion"/>
  </si>
  <si>
    <t>/api/home/selectedOrg</t>
    <phoneticPr fontId="4" type="noConversion"/>
  </si>
  <si>
    <t>{}</t>
    <phoneticPr fontId="4" type="noConversion"/>
  </si>
  <si>
    <t>single</t>
    <phoneticPr fontId="4" type="noConversion"/>
  </si>
  <si>
    <t>ALL</t>
    <phoneticPr fontId="4" type="noConversion"/>
  </si>
  <si>
    <t>主页</t>
    <phoneticPr fontId="4" type="noConversion"/>
  </si>
  <si>
    <t>选择项目</t>
    <phoneticPr fontId="4" type="noConversion"/>
  </si>
  <si>
    <t>selectedOrg_005</t>
    <phoneticPr fontId="4" type="noConversion"/>
  </si>
  <si>
    <t>切换监理工程ID--科兴科学园</t>
    <phoneticPr fontId="4" type="noConversion"/>
  </si>
  <si>
    <t>POST</t>
    <phoneticPr fontId="4" type="noConversion"/>
  </si>
  <si>
    <t>/api/home/selectedOrg</t>
    <phoneticPr fontId="4" type="noConversion"/>
  </si>
  <si>
    <t>获取当前账号基础数据</t>
    <phoneticPr fontId="4" type="noConversion"/>
  </si>
  <si>
    <t>getGlobalData_YZcompanyID</t>
    <phoneticPr fontId="4" type="noConversion"/>
  </si>
  <si>
    <t>获取业主基础数据--companyID</t>
    <phoneticPr fontId="4" type="noConversion"/>
  </si>
  <si>
    <t>GET</t>
    <phoneticPr fontId="4" type="noConversion"/>
  </si>
  <si>
    <t>/api/ent/home/getGlobalData</t>
    <phoneticPr fontId="4" type="noConversion"/>
  </si>
  <si>
    <t>{"id+":"#"}</t>
    <phoneticPr fontId="4" type="noConversion"/>
  </si>
  <si>
    <t>companyIdA</t>
    <phoneticPr fontId="4" type="noConversion"/>
  </si>
  <si>
    <t>getGlobalData_YZcompanyID1</t>
    <phoneticPr fontId="4" type="noConversion"/>
  </si>
  <si>
    <t>{"id+":"#"}</t>
    <phoneticPr fontId="4" type="noConversion"/>
  </si>
  <si>
    <t>makerId</t>
    <phoneticPr fontId="4" type="noConversion"/>
  </si>
  <si>
    <t>主页</t>
    <phoneticPr fontId="4" type="noConversion"/>
  </si>
  <si>
    <t>获取当前账号基础数据</t>
  </si>
  <si>
    <t>getGlobalData_YZuserID</t>
    <phoneticPr fontId="4" type="noConversion"/>
  </si>
  <si>
    <t>获取业主基础数据--userID</t>
    <phoneticPr fontId="4" type="noConversion"/>
  </si>
  <si>
    <t>GET</t>
    <phoneticPr fontId="4" type="noConversion"/>
  </si>
  <si>
    <t>/api/ent/home/getGlobalData</t>
    <phoneticPr fontId="4" type="noConversion"/>
  </si>
  <si>
    <t>single</t>
    <phoneticPr fontId="4" type="noConversion"/>
  </si>
  <si>
    <t>{"id":"#"}</t>
    <phoneticPr fontId="4" type="noConversion"/>
  </si>
  <si>
    <t>userId</t>
    <phoneticPr fontId="4" type="noConversion"/>
  </si>
  <si>
    <t>getGlobalData_YZmobile</t>
    <phoneticPr fontId="4" type="noConversion"/>
  </si>
  <si>
    <t>获取业主基础数据--mobile</t>
    <phoneticPr fontId="4" type="noConversion"/>
  </si>
  <si>
    <t>/api/ent/home/getGlobalData</t>
  </si>
  <si>
    <t>{"mobile":"#"}</t>
    <phoneticPr fontId="4" type="noConversion"/>
  </si>
  <si>
    <t>mobile</t>
    <phoneticPr fontId="4" type="noConversion"/>
  </si>
  <si>
    <t>获取当前账号基础数据</t>
    <phoneticPr fontId="4" type="noConversion"/>
  </si>
  <si>
    <t>getGlobalData_JLcompanyID</t>
    <phoneticPr fontId="4" type="noConversion"/>
  </si>
  <si>
    <t>获取监理基础数据--companyID</t>
    <phoneticPr fontId="4" type="noConversion"/>
  </si>
  <si>
    <t>companyIdA</t>
    <phoneticPr fontId="4" type="noConversion"/>
  </si>
  <si>
    <t>getGlobalData_JLuserID</t>
    <phoneticPr fontId="4" type="noConversion"/>
  </si>
  <si>
    <t>获取监理基础数据--userID</t>
    <phoneticPr fontId="4" type="noConversion"/>
  </si>
  <si>
    <t>getGlobalData_JLmobile</t>
    <phoneticPr fontId="4" type="noConversion"/>
  </si>
  <si>
    <t>获取监理基础数据--mobile</t>
    <phoneticPr fontId="4" type="noConversion"/>
  </si>
  <si>
    <t>getGlobalData_SGZBcompanyID</t>
    <phoneticPr fontId="4" type="noConversion"/>
  </si>
  <si>
    <t>获取施工总包数据--companyID</t>
    <phoneticPr fontId="4" type="noConversion"/>
  </si>
  <si>
    <t>getGlobalData_SGZBuserID</t>
    <phoneticPr fontId="4" type="noConversion"/>
  </si>
  <si>
    <t>获取施工总包基础数据--userID</t>
    <phoneticPr fontId="4" type="noConversion"/>
  </si>
  <si>
    <t>getGlobalData_SGZBmobile</t>
    <phoneticPr fontId="4" type="noConversion"/>
  </si>
  <si>
    <t>获取施工总包基础数据--mobile</t>
    <phoneticPr fontId="4" type="noConversion"/>
  </si>
  <si>
    <t>getGlobalData_SJcompanyID</t>
    <phoneticPr fontId="4" type="noConversion"/>
  </si>
  <si>
    <t>获取设计方基础数据--companyID</t>
    <phoneticPr fontId="4" type="noConversion"/>
  </si>
  <si>
    <t>getGlobalData_SJuserID</t>
    <phoneticPr fontId="4" type="noConversion"/>
  </si>
  <si>
    <t>获取设计方基础数据--userID</t>
    <phoneticPr fontId="4" type="noConversion"/>
  </si>
  <si>
    <t>getGlobalData_SJmobile</t>
    <phoneticPr fontId="4" type="noConversion"/>
  </si>
  <si>
    <t>获取设计方基础数据--mobile</t>
    <phoneticPr fontId="4" type="noConversion"/>
  </si>
  <si>
    <t>getGlobalData_KCcompanyID</t>
    <phoneticPr fontId="4" type="noConversion"/>
  </si>
  <si>
    <t>获取勘察方基础数据--companyID</t>
    <phoneticPr fontId="4" type="noConversion"/>
  </si>
  <si>
    <t>getGlobalData_KCuserID</t>
    <phoneticPr fontId="4" type="noConversion"/>
  </si>
  <si>
    <t>获取勘察方基础数据--userID</t>
    <phoneticPr fontId="4" type="noConversion"/>
  </si>
  <si>
    <t>getGlobalData_KCmobile</t>
    <phoneticPr fontId="4" type="noConversion"/>
  </si>
  <si>
    <t>获取勘察方基础数据--mobile</t>
    <phoneticPr fontId="4" type="noConversion"/>
  </si>
  <si>
    <t>getGlobalData_JFBcompanyID</t>
    <phoneticPr fontId="4" type="noConversion"/>
  </si>
  <si>
    <t>甲分包基础数据--companyID</t>
    <phoneticPr fontId="4" type="noConversion"/>
  </si>
  <si>
    <t>getGlobalData_JFBuserID</t>
    <phoneticPr fontId="4" type="noConversion"/>
  </si>
  <si>
    <t>甲分包基础数据--userID</t>
    <phoneticPr fontId="4" type="noConversion"/>
  </si>
  <si>
    <t>getGlobalData_JFBmobile</t>
    <phoneticPr fontId="4" type="noConversion"/>
  </si>
  <si>
    <t>甲分包基础数据--mobile</t>
    <phoneticPr fontId="4" type="noConversion"/>
  </si>
  <si>
    <t>getGlobalData_SJFBcompanyID</t>
    <phoneticPr fontId="4" type="noConversion"/>
  </si>
  <si>
    <t>设计分包基础数据--companyID</t>
    <phoneticPr fontId="4" type="noConversion"/>
  </si>
  <si>
    <t>getGlobalData_SJFBuserID</t>
    <phoneticPr fontId="4" type="noConversion"/>
  </si>
  <si>
    <t>设计分包基础数据--userID</t>
    <phoneticPr fontId="4" type="noConversion"/>
  </si>
  <si>
    <t>getGlobalData_SJFBmobile</t>
    <phoneticPr fontId="4" type="noConversion"/>
  </si>
  <si>
    <t>设计分包基础数据--mobile</t>
    <phoneticPr fontId="4" type="noConversion"/>
  </si>
  <si>
    <t>getGlobalData_SGFBcompanyID</t>
    <phoneticPr fontId="4" type="noConversion"/>
  </si>
  <si>
    <t>施工分包基础数据--companyID</t>
    <phoneticPr fontId="4" type="noConversion"/>
  </si>
  <si>
    <t>getGlobalData_SGFBuserID</t>
    <phoneticPr fontId="4" type="noConversion"/>
  </si>
  <si>
    <t>施工分包基础数据--userID</t>
    <phoneticPr fontId="4" type="noConversion"/>
  </si>
  <si>
    <t>getGlobalData_SGFBmobile</t>
    <phoneticPr fontId="4" type="noConversion"/>
  </si>
  <si>
    <t>施工分包基础数据--mobile</t>
    <phoneticPr fontId="4" type="noConversion"/>
  </si>
  <si>
    <t>日历</t>
    <phoneticPr fontId="4" type="noConversion"/>
  </si>
  <si>
    <t>查看日历</t>
    <phoneticPr fontId="4" type="noConversion"/>
  </si>
  <si>
    <t>calendarSummary_001</t>
    <phoneticPr fontId="4" type="noConversion"/>
  </si>
  <si>
    <r>
      <t>查看日历-</t>
    </r>
    <r>
      <rPr>
        <sz val="10"/>
        <rFont val="宋体"/>
        <family val="3"/>
        <charset val="134"/>
      </rPr>
      <t>-冒烟用例</t>
    </r>
    <phoneticPr fontId="4" type="noConversion"/>
  </si>
  <si>
    <t>POST</t>
    <phoneticPr fontId="4" type="noConversion"/>
  </si>
  <si>
    <t>/dutyWork/calendarSummary</t>
    <phoneticPr fontId="4" type="noConversion"/>
  </si>
  <si>
    <t>{'startDate':'2017-10-29 00:00',
'endDate':'2017-12-02 23:59'}</t>
    <phoneticPr fontId="4" type="noConversion"/>
  </si>
  <si>
    <t>获取服务类合同分页列表</t>
    <phoneticPr fontId="4" type="noConversion"/>
  </si>
  <si>
    <t>getServeContractList_001</t>
    <phoneticPr fontId="4" type="noConversion"/>
  </si>
  <si>
    <r>
      <rPr>
        <sz val="10"/>
        <rFont val="宋体"/>
        <family val="3"/>
        <charset val="134"/>
      </rPr>
      <t>获取服务类合同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</si>
  <si>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/api/contract/getServeContractList</t>
    <phoneticPr fontId="4" type="noConversion"/>
  </si>
  <si>
    <t>{
'contractType':'',
'companyBName':'',
'nameOrNumber':'#',
'targetPage':'1',
'pageSize':'10',
}</t>
    <phoneticPr fontId="4" type="noConversion"/>
  </si>
  <si>
    <r>
      <t>{
    "r": 1,
    "m": 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
    "h": False,
    "d": {
        "needData": True,
        "recordNumber": 1,
        "pageCount": 1,
        "data": [
            {
                "id": "402881625f4ddf77015f51a718900122",
                "name": "</t>
    </r>
    <r>
      <rPr>
        <sz val="10"/>
        <rFont val="宋体"/>
        <family val="3"/>
        <charset val="134"/>
      </rPr>
      <t>接口自动化合同</t>
    </r>
    <r>
      <rPr>
        <sz val="11"/>
        <color theme="1"/>
        <rFont val="宋体"/>
        <family val="2"/>
        <scheme val="minor"/>
      </rPr>
      <t>123",
                "number": "sew1234",
                "organizationName": "</t>
    </r>
    <r>
      <rPr>
        <sz val="10"/>
        <rFont val="宋体"/>
        <family val="3"/>
        <charset val="134"/>
      </rPr>
      <t>求是大厦</t>
    </r>
    <r>
      <rPr>
        <sz val="11"/>
        <color theme="1"/>
        <rFont val="宋体"/>
        <family val="2"/>
        <scheme val="minor"/>
      </rPr>
      <t>",
                "contractStatus": "UNFINISH",
                "contractStatusDesc": "</t>
    </r>
    <r>
      <rPr>
        <sz val="10"/>
        <rFont val="宋体"/>
        <family val="3"/>
        <charset val="134"/>
      </rPr>
      <t>未完成</t>
    </r>
    <r>
      <rPr>
        <sz val="11"/>
        <color theme="1"/>
        <rFont val="宋体"/>
        <family val="2"/>
        <scheme val="minor"/>
      </rPr>
      <t>",
                "state": 1,
                "nowMoneyFmt": "100000.00",
                "nowMoney": 100000,
                "createDateFmt": "2017-10-25",
                "createDate": 1508860800000,
                "nowTime": 7,
                "contractType": "JL",
                "contractTypeDesc": "</t>
    </r>
    <r>
      <rPr>
        <sz val="10"/>
        <rFont val="宋体"/>
        <family val="3"/>
        <charset val="134"/>
      </rPr>
      <t>监理服务合同</t>
    </r>
    <r>
      <rPr>
        <sz val="11"/>
        <color theme="1"/>
        <rFont val="宋体"/>
        <family val="2"/>
        <scheme val="minor"/>
      </rPr>
      <t>",
                "changeSumFmt": "0.00",
                "changeSum": 0,
                "estimateSumFmt": "0.00",
                "estimateSum": 0,
                "finishSumFmt": "0.00",
                "finishSum": 0,
                "havePayFmt": "0.00",
                "havePay": 0,
                "makerOrgId": "402881625e4c3189015e513134a1003b",
                "companyB": {
                    "name": 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
                },
                "supplementaryList": []
            }
        ],
        "needCount": True,
        "pageSize": 10,
        "currentPage": 1,
        "targetPage": 1,
        "count": {
            "nowMoneyTotal": "100000.00",
            "havePayTotal": "0.00",
            "finishSumTotal": "0.00",
            "changeSumTotal": "0.00",
            "estimateSumTotal": "0.00"
        }
    }
}</t>
    </r>
    <phoneticPr fontId="4" type="noConversion"/>
  </si>
  <si>
    <t>{'id':'#'}</t>
    <phoneticPr fontId="4" type="noConversion"/>
  </si>
  <si>
    <t>id,contractId</t>
    <phoneticPr fontId="4" type="noConversion"/>
  </si>
  <si>
    <t>合同管理</t>
    <phoneticPr fontId="4" type="noConversion"/>
  </si>
  <si>
    <t>合同台帐</t>
    <phoneticPr fontId="4" type="noConversion"/>
  </si>
  <si>
    <t>获取施工类合同分页列表</t>
    <phoneticPr fontId="4" type="noConversion"/>
  </si>
  <si>
    <t>getSgContractList_001</t>
    <phoneticPr fontId="4" type="noConversion"/>
  </si>
  <si>
    <r>
      <rPr>
        <sz val="10"/>
        <rFont val="宋体"/>
        <family val="3"/>
        <charset val="134"/>
      </rPr>
      <t>获取施工类合同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</si>
  <si>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/api/contract/getSgContractList</t>
    <phoneticPr fontId="4" type="noConversion"/>
  </si>
  <si>
    <t>{
'companyIdB':'',
'nameOrNumber':'#',
'targetPage':1,
'pageSize':10
}</t>
    <phoneticPr fontId="4" type="noConversion"/>
  </si>
  <si>
    <r>
      <t>{
    "r": 1,
    "m": 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
    "h": False,
    "d": {
        "needData": True,
        "recordNumber": 1,
        "pageCount": 1,
        "data": [
            {
                "id": "402881625f4ddf77015f51a718900122",
                "name": "</t>
    </r>
    <r>
      <rPr>
        <sz val="10"/>
        <rFont val="宋体"/>
        <family val="3"/>
        <charset val="134"/>
      </rPr>
      <t>接口自动化合同</t>
    </r>
    <r>
      <rPr>
        <sz val="11"/>
        <color theme="1"/>
        <rFont val="宋体"/>
        <family val="2"/>
        <scheme val="minor"/>
      </rPr>
      <t>123",
                "number": "sew1234",
                "organizationName": "</t>
    </r>
    <r>
      <rPr>
        <sz val="10"/>
        <rFont val="宋体"/>
        <family val="3"/>
        <charset val="134"/>
      </rPr>
      <t>求是大厦</t>
    </r>
    <r>
      <rPr>
        <sz val="11"/>
        <color theme="1"/>
        <rFont val="宋体"/>
        <family val="2"/>
        <scheme val="minor"/>
      </rPr>
      <t>",
                "contractStatus": "UNFINISH",
                "contractStatusDesc": "</t>
    </r>
    <r>
      <rPr>
        <sz val="10"/>
        <rFont val="宋体"/>
        <family val="3"/>
        <charset val="134"/>
      </rPr>
      <t>未完成</t>
    </r>
    <r>
      <rPr>
        <sz val="11"/>
        <color theme="1"/>
        <rFont val="宋体"/>
        <family val="2"/>
        <scheme val="minor"/>
      </rPr>
      <t>",
                "state": 1,
                "nowMoneyFmt": "100000.00",
                "nowMoney": 100000,
                "createDateFmt": "2017-10-25",
                "createDate": 1508860800000,
                "nowTime": 7,
                "contractType": "JL",
                "contractTypeDesc": "</t>
    </r>
    <r>
      <rPr>
        <sz val="10"/>
        <rFont val="宋体"/>
        <family val="3"/>
        <charset val="134"/>
      </rPr>
      <t>监理服务合同</t>
    </r>
    <r>
      <rPr>
        <sz val="11"/>
        <color theme="1"/>
        <rFont val="宋体"/>
        <family val="2"/>
        <scheme val="minor"/>
      </rPr>
      <t>",
                "changeSumFmt": "0.00",
                "changeSum": 0,
                "estimateSumFmt": "0.00",
                "estimateSum": 0,
                "finishSumFmt": "0.00",
                "finishSum": 0,
                "havePayFmt": "0.00",
                "havePay": 0,
                "makerOrgId": "402881625e4c3189015e513134a1003b",
                "companyB": {
                    "name": 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
                },
                "supplementaryList": []
            }
        ],
        "needCount": True,
        "pageSize": 10,
        "currentPage": 1,
        "targetPage": 1,
        "count": {
            "nowMoneyTotal": "100000.00",
            "havePayTotal": "0.00",
            "finishSumTotal": "0.00",
            "changeSumTotal": "0.00",
            "estimateSumTotal": "0.00"
        }
    }
}</t>
    </r>
    <phoneticPr fontId="4" type="noConversion"/>
  </si>
  <si>
    <t>{'id':'#'}</t>
    <phoneticPr fontId="4" type="noConversion"/>
  </si>
  <si>
    <t>id,contractId</t>
    <phoneticPr fontId="4" type="noConversion"/>
  </si>
  <si>
    <t>合同管理</t>
    <phoneticPr fontId="4" type="noConversion"/>
  </si>
  <si>
    <t>获取施工类合同分页列表</t>
    <phoneticPr fontId="4" type="noConversion"/>
  </si>
  <si>
    <t>getSgContractList_002</t>
    <phoneticPr fontId="4" type="noConversion"/>
  </si>
  <si>
    <r>
      <rPr>
        <sz val="10"/>
        <rFont val="宋体"/>
        <family val="3"/>
        <charset val="134"/>
      </rPr>
      <t>获取施工类合同补充协议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</si>
  <si>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/api/contract/getSgContractList</t>
    <phoneticPr fontId="4" type="noConversion"/>
  </si>
  <si>
    <t>{
'companyIdB':'',
'nameOrNumber':'#',
'targetPage':1,
'pageSize':10
}</t>
    <phoneticPr fontId="4" type="noConversion"/>
  </si>
  <si>
    <r>
      <t>{
    "r": 1,
    "m": 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
    "h": False,
    "d": {
        "needData": True,
        "recordNumber": 1,
        "pageCount": 1,
        "data": [
            {
                "id": "402881625f4ddf77015f51a718900122",
                "name": "</t>
    </r>
    <r>
      <rPr>
        <sz val="10"/>
        <rFont val="宋体"/>
        <family val="3"/>
        <charset val="134"/>
      </rPr>
      <t>接口自动化合同</t>
    </r>
    <r>
      <rPr>
        <sz val="11"/>
        <color theme="1"/>
        <rFont val="宋体"/>
        <family val="2"/>
        <scheme val="minor"/>
      </rPr>
      <t>123",
                "number": "sew1234",
                "organizationName": "</t>
    </r>
    <r>
      <rPr>
        <sz val="10"/>
        <rFont val="宋体"/>
        <family val="3"/>
        <charset val="134"/>
      </rPr>
      <t>求是大厦</t>
    </r>
    <r>
      <rPr>
        <sz val="11"/>
        <color theme="1"/>
        <rFont val="宋体"/>
        <family val="2"/>
        <scheme val="minor"/>
      </rPr>
      <t>",
                "contractStatus": "UNFINISH",
                "contractStatusDesc": "</t>
    </r>
    <r>
      <rPr>
        <sz val="10"/>
        <rFont val="宋体"/>
        <family val="3"/>
        <charset val="134"/>
      </rPr>
      <t>未完成</t>
    </r>
    <r>
      <rPr>
        <sz val="11"/>
        <color theme="1"/>
        <rFont val="宋体"/>
        <family val="2"/>
        <scheme val="minor"/>
      </rPr>
      <t>",
                "state": 1,
                "nowMoneyFmt": "100000.00",
                "nowMoney": 100000,
                "createDateFmt": "2017-10-25",
                "createDate": 1508860800000,
                "nowTime": 7,
                "contractType": "JL",
                "contractTypeDesc": "</t>
    </r>
    <r>
      <rPr>
        <sz val="10"/>
        <rFont val="宋体"/>
        <family val="3"/>
        <charset val="134"/>
      </rPr>
      <t>监理服务合同</t>
    </r>
    <r>
      <rPr>
        <sz val="11"/>
        <color theme="1"/>
        <rFont val="宋体"/>
        <family val="2"/>
        <scheme val="minor"/>
      </rPr>
      <t>",
                "changeSumFmt": "0.00",
                "changeSum": 0,
                "estimateSumFmt": "0.00",
                "estimateSum": 0,
                "finishSumFmt": "0.00",
                "finishSum": 0,
                "havePayFmt": "0.00",
                "havePay": 0,
                "makerOrgId": "402881625e4c3189015e513134a1003b",
                "companyB": {
                    "name": 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
                },
                "supplementaryList": []
            }
        ],
        "needCount": True,
        "pageSize": 10,
        "currentPage": 1,
        "targetPage": 1,
        "count": {
            "nowMoneyTotal": "100000.00",
            "havePayTotal": "0.00",
            "finishSumTotal": "0.00",
            "changeSumTotal": "0.00",
            "estimateSumTotal": "0.00"
        }
    }
}</t>
    </r>
    <phoneticPr fontId="4" type="noConversion"/>
  </si>
  <si>
    <t>{'id++':'#'}</t>
    <phoneticPr fontId="4" type="noConversion"/>
  </si>
  <si>
    <t>getSgContractList_003</t>
    <phoneticPr fontId="4" type="noConversion"/>
  </si>
  <si>
    <t>获取施工类合同工程名称</t>
    <phoneticPr fontId="4" type="noConversion"/>
  </si>
  <si>
    <t>完成确认</t>
    <phoneticPr fontId="4" type="noConversion"/>
  </si>
  <si>
    <t>contractConfirm_001</t>
    <phoneticPr fontId="4" type="noConversion"/>
  </si>
  <si>
    <t>完成确认--监理</t>
    <phoneticPr fontId="4" type="noConversion"/>
  </si>
  <si>
    <t>/api/ent/projectRegister/saveConfirm</t>
    <phoneticPr fontId="4" type="noConversion"/>
  </si>
  <si>
    <t>{'id':'#',}</t>
    <phoneticPr fontId="4" type="noConversion"/>
  </si>
  <si>
    <t>{'id':'#'}</t>
    <phoneticPr fontId="4" type="noConversion"/>
  </si>
  <si>
    <t>orgId</t>
    <phoneticPr fontId="4" type="noConversion"/>
  </si>
  <si>
    <t>完成确认</t>
    <phoneticPr fontId="4" type="noConversion"/>
  </si>
  <si>
    <t>contractConfirm_002</t>
    <phoneticPr fontId="4" type="noConversion"/>
  </si>
  <si>
    <t>完成确认--施工总包</t>
    <phoneticPr fontId="4" type="noConversion"/>
  </si>
  <si>
    <t>/api/ent/projectRegister/saveConfirm</t>
    <phoneticPr fontId="4" type="noConversion"/>
  </si>
  <si>
    <t>{'id':'#',}</t>
    <phoneticPr fontId="4" type="noConversion"/>
  </si>
  <si>
    <t>contractConfirm_003</t>
    <phoneticPr fontId="4" type="noConversion"/>
  </si>
  <si>
    <t>完成确认--设计方</t>
    <phoneticPr fontId="4" type="noConversion"/>
  </si>
  <si>
    <t>contractConfirm_004</t>
    <phoneticPr fontId="4" type="noConversion"/>
  </si>
  <si>
    <t>完成确认--勘察方</t>
    <phoneticPr fontId="4" type="noConversion"/>
  </si>
  <si>
    <t>contractConfirm_005</t>
    <phoneticPr fontId="4" type="noConversion"/>
  </si>
  <si>
    <t>完成确认--甲分包</t>
    <phoneticPr fontId="4" type="noConversion"/>
  </si>
  <si>
    <t>contractConfirm_006</t>
    <phoneticPr fontId="4" type="noConversion"/>
  </si>
  <si>
    <t>完成确认--设计分包</t>
    <phoneticPr fontId="4" type="noConversion"/>
  </si>
  <si>
    <t>contractConfirm_007</t>
    <phoneticPr fontId="4" type="noConversion"/>
  </si>
  <si>
    <t>完成确认--施工分包</t>
    <phoneticPr fontId="4" type="noConversion"/>
  </si>
  <si>
    <t>添加或修改补充协议</t>
    <phoneticPr fontId="4" type="noConversion"/>
  </si>
  <si>
    <t>saveOrUpdateSupply_001</t>
    <phoneticPr fontId="4" type="noConversion"/>
  </si>
  <si>
    <t>添加补充协议</t>
    <phoneticPr fontId="4" type="noConversion"/>
  </si>
  <si>
    <t>/api/contract/saveOrUpdateSupply</t>
    <phoneticPr fontId="4" type="noConversion"/>
  </si>
  <si>
    <r>
      <t>{'id':'',
'name':'</t>
    </r>
    <r>
      <rPr>
        <sz val="10"/>
        <rFont val="宋体"/>
        <family val="3"/>
        <charset val="134"/>
      </rPr>
      <t>补充协议</t>
    </r>
    <r>
      <rPr>
        <sz val="11"/>
        <color theme="1"/>
        <rFont val="宋体"/>
        <family val="2"/>
        <scheme val="minor"/>
      </rPr>
      <t>$$$$',
'number':'$$$$',
'changeMoney':-1,
'signDate':'2017-11-08',
'startDate':'2017-11-08',
'endDate':'2017-11-10',
'contractTime':3,
'originAttachmentId':'',
'contractAttachmentId':'',
'contractId':'#',
'isSupplementary':1}</t>
    </r>
    <phoneticPr fontId="4" type="noConversion"/>
  </si>
  <si>
    <t>{"name":"#"}</t>
    <phoneticPr fontId="4" type="noConversion"/>
  </si>
  <si>
    <t>saveOrUpdateSupply_002</t>
    <phoneticPr fontId="4" type="noConversion"/>
  </si>
  <si>
    <t>编辑补充协议</t>
    <phoneticPr fontId="4" type="noConversion"/>
  </si>
  <si>
    <r>
      <t>{'id':'#',
'name':'</t>
    </r>
    <r>
      <rPr>
        <sz val="10"/>
        <rFont val="宋体"/>
        <family val="3"/>
        <charset val="134"/>
      </rPr>
      <t>补充协议</t>
    </r>
    <r>
      <rPr>
        <sz val="11"/>
        <color theme="1"/>
        <rFont val="宋体"/>
        <family val="2"/>
        <scheme val="minor"/>
      </rPr>
      <t>$$$$update',
'number':'$$$$update',
'changeMoney':-1,
'signDate':'2017-11-08',
'startDate':'2017-11-08',
'endDate':'2017-11-10',
'contractTime':3,
'originAttachmentId':'',
'contractAttachmentId':'',
'contractId':'#',
'isSupplementary':1}</t>
    </r>
    <phoneticPr fontId="4" type="noConversion"/>
  </si>
  <si>
    <t>设置合同无效</t>
    <phoneticPr fontId="4" type="noConversion"/>
  </si>
  <si>
    <t>setDisabled_001</t>
    <phoneticPr fontId="4" type="noConversion"/>
  </si>
  <si>
    <t>设置协议无效--冒烟用例</t>
    <phoneticPr fontId="4" type="noConversion"/>
  </si>
  <si>
    <t>/api/contract/setDisabled</t>
    <phoneticPr fontId="4" type="noConversion"/>
  </si>
  <si>
    <t>{'id':'#','type':1}</t>
    <phoneticPr fontId="4" type="noConversion"/>
  </si>
  <si>
    <t>setDisabled_002</t>
    <phoneticPr fontId="4" type="noConversion"/>
  </si>
  <si>
    <t>设置合同无效--冒烟用例</t>
    <phoneticPr fontId="4" type="noConversion"/>
  </si>
  <si>
    <t>{'id':'#','type':0}</t>
    <phoneticPr fontId="4" type="noConversion"/>
  </si>
  <si>
    <t>分包进场</t>
    <phoneticPr fontId="4" type="noConversion"/>
  </si>
  <si>
    <r>
      <rPr>
        <sz val="10"/>
        <rFont val="宋体"/>
        <family val="3"/>
        <charset val="134"/>
      </rPr>
      <t>保存新增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编辑的进场申请</t>
    </r>
    <phoneticPr fontId="4" type="noConversion"/>
  </si>
  <si>
    <t>saveOrUpdateData_001</t>
    <phoneticPr fontId="4" type="noConversion"/>
  </si>
  <si>
    <r>
      <rPr>
        <sz val="10"/>
        <rFont val="宋体"/>
        <family val="3"/>
        <charset val="134"/>
      </rPr>
      <t>新增施工分包进场申请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冒烟用例</t>
    </r>
    <phoneticPr fontId="4" type="noConversion"/>
  </si>
  <si>
    <t>/entrySubcontractors/saveOrUpdateData</t>
    <phoneticPr fontId="4" type="noConversion"/>
  </si>
  <si>
    <r>
      <t>","projectId":"#","preformId":"","draft":"","A0":"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","A2":"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","A3":"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","A4":"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","A5":"</t>
    </r>
    <r>
      <rPr>
        <sz val="10"/>
        <rFont val="宋体"/>
        <family val="3"/>
        <charset val="134"/>
      </rPr>
      <t>分包自动化</t>
    </r>
    <r>
      <rPr>
        <sz val="11"/>
        <color theme="1"/>
        <rFont val="宋体"/>
        <family val="2"/>
        <scheme val="minor"/>
      </rPr>
      <t>","A6":"1","A7":"100","A8":"20","A25":"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","A26":"2017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","A28":"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","A29":"2017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","A31":"</t>
    </r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","A32":"2017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","A1":"GD220227","title":"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","createTime":"2017-11-08 11:25:15","402881625e4c3189015e514eac620043":["A0","A2","A3","A4","A5","A6","A7","A8","A25","A26","A28","A29","A31","A32","A1"],"firstOrder":"402881625e4c3189015e514eac620043","endOrder":"402881625e4c3189015e514eac620043","orderList":["402881625e4c3189015e514eac620043"],"saveSn":"0-0-3","_id":"5a02791b2d0e0bd31c2213be","sn":"GD220227","no":"003","formexfileId":"5a02791b2d0e0bd31c2213be","_fileId":"5a02791b2d0e0bd31c2213be"}''',
'comment':'</t>
    </r>
    <r>
      <rPr>
        <sz val="10"/>
        <rFont val="宋体"/>
        <family val="3"/>
        <charset val="134"/>
      </rPr>
      <t>接口自动化数据</t>
    </r>
    <r>
      <rPr>
        <sz val="11"/>
        <color theme="1"/>
        <rFont val="宋体"/>
        <family val="2"/>
        <scheme val="minor"/>
      </rPr>
      <t>',
'busiProcessType':'-1',
'taskProcessType':'SEND',
'nextUser':'''{"rolename":"</t>
    </r>
    <r>
      <rPr>
        <sz val="10"/>
        <rFont val="宋体"/>
        <family val="3"/>
        <charset val="134"/>
      </rPr>
      <t>甲壳虫</t>
    </r>
    <r>
      <rPr>
        <sz val="10"/>
        <rFont val="宋体"/>
        <family val="3"/>
        <charset val="134"/>
      </rPr>
      <t>（科兴科学园</t>
    </r>
    <r>
      <rPr>
        <sz val="11"/>
        <color theme="1"/>
        <rFont val="宋体"/>
        <family val="2"/>
        <scheme val="minor"/>
      </rPr>
      <t>-</t>
    </r>
    <r>
      <rPr>
        <sz val="10"/>
        <rFont val="宋体"/>
        <family val="3"/>
        <charset val="134"/>
      </rPr>
      <t>项目负责人</t>
    </r>
    <r>
      <rPr>
        <sz val="11"/>
        <color theme="1"/>
        <rFont val="宋体"/>
        <family val="2"/>
        <scheme val="minor"/>
      </rPr>
      <t>;</t>
    </r>
    <r>
      <rPr>
        <sz val="10"/>
        <rFont val="宋体"/>
        <family val="3"/>
        <charset val="134"/>
      </rPr>
      <t>项目管理员）</t>
    </r>
    <r>
      <rPr>
        <sz val="11"/>
        <color theme="1"/>
        <rFont val="宋体"/>
        <family val="2"/>
        <scheme val="minor"/>
      </rPr>
      <t>","username":"77662","usersId":"1c58b4f60b964b23ab5b4161058865a9","scopeId":"o_4028816b5e4c31b0015e5137fb270043"}''',
'conveyUser':'[]',
'qcType':'fbdwzgbsb',
'formType':'',
'fileType':'1',
'attas':'[]',
'isLinkFile':False,
'linkFile':'[]',
'conveyFileName':'',
'visitedUrl':'/formFile/fbdwzgbsb',
'visitedBody':'''{"qcType":"ENTRY"}''',
'src':'',
'peruseMap':'{}',
'tableList':'[]',
'isIdea':True,
'ideaTitle':'</t>
    </r>
    <r>
      <rPr>
        <sz val="10"/>
        <rFont val="宋体"/>
        <family val="3"/>
        <charset val="134"/>
      </rPr>
      <t>该申请是否通过审核（必选）：</t>
    </r>
    <r>
      <rPr>
        <sz val="11"/>
        <color theme="1"/>
        <rFont val="宋体"/>
        <family val="2"/>
        <scheme val="minor"/>
      </rPr>
      <t>',
}</t>
    </r>
    <phoneticPr fontId="4" type="noConversion"/>
  </si>
  <si>
    <t>分包进场</t>
    <phoneticPr fontId="4" type="noConversion"/>
  </si>
  <si>
    <r>
      <rPr>
        <sz val="10"/>
        <rFont val="宋体"/>
        <family val="3"/>
        <charset val="134"/>
      </rPr>
      <t>保存新增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编辑的进场申请</t>
    </r>
    <phoneticPr fontId="4" type="noConversion"/>
  </si>
  <si>
    <t>saveOrUpdateData_002</t>
    <phoneticPr fontId="4" type="noConversion"/>
  </si>
  <si>
    <t>监理审批施工分包进场</t>
    <phoneticPr fontId="4" type="noConversion"/>
  </si>
  <si>
    <t>/entrySubcontractors/saveOrUpdateData</t>
    <phoneticPr fontId="4" type="noConversion"/>
  </si>
  <si>
    <r>
      <t>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","A2":"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","A3":"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","A4":"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","A5":"</t>
    </r>
    <r>
      <rPr>
        <sz val="10"/>
        <rFont val="宋体"/>
        <family val="3"/>
        <charset val="134"/>
      </rPr>
      <t>分包单位自动化</t>
    </r>
    <r>
      <rPr>
        <sz val="11"/>
        <color theme="1"/>
        <rFont val="宋体"/>
        <family val="2"/>
        <scheme val="minor"/>
      </rPr>
      <t>","A6":"1","A7":"1000","A8":"20","A25":"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","A26":"2017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","A28":"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","A29":"2017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","A31":"</t>
    </r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","A32":"2017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","A1":"GD220227","title":"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","updateTime":"2017-11-08 11:36:58","formexfileId":"5a02784b2d0e0bd31c2213bd","_fileId":"5a02784b2d0e0bd31c2213bd"}''',
'comment':'</t>
    </r>
    <r>
      <rPr>
        <sz val="10"/>
        <rFont val="宋体"/>
        <family val="3"/>
        <charset val="134"/>
      </rPr>
      <t>自动化测试审批</t>
    </r>
    <r>
      <rPr>
        <sz val="11"/>
        <color theme="1"/>
        <rFont val="宋体"/>
        <family val="2"/>
        <scheme val="minor"/>
      </rPr>
      <t>',
'busiProcessType':'1',
'taskProcessType':'SUBMIT',
'nextUser':'''{"rolename":"feng_zou</t>
    </r>
    <r>
      <rPr>
        <sz val="10"/>
        <rFont val="宋体"/>
        <family val="3"/>
        <charset val="134"/>
      </rPr>
      <t>（科兴科学园</t>
    </r>
    <r>
      <rPr>
        <sz val="11"/>
        <color theme="1"/>
        <rFont val="宋体"/>
        <family val="2"/>
        <scheme val="minor"/>
      </rPr>
      <t>-</t>
    </r>
    <r>
      <rPr>
        <sz val="10"/>
        <rFont val="宋体"/>
        <family val="3"/>
        <charset val="134"/>
      </rPr>
      <t>项目负责人</t>
    </r>
    <r>
      <rPr>
        <sz val="11"/>
        <color theme="1"/>
        <rFont val="宋体"/>
        <family val="2"/>
        <scheme val="minor"/>
      </rPr>
      <t>;</t>
    </r>
    <r>
      <rPr>
        <sz val="10"/>
        <rFont val="宋体"/>
        <family val="3"/>
        <charset val="134"/>
      </rPr>
      <t>项目管理员）</t>
    </r>
    <r>
      <rPr>
        <sz val="11"/>
        <color theme="1"/>
        <rFont val="宋体"/>
        <family val="2"/>
        <scheme val="minor"/>
      </rPr>
      <t>","username":"77661","usersId":"e8de72ae240b487ea0275be6104ce14b","scopeId":"o_402881625e4c3189015e513134a1003b"}''',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","taskId":"727592","fileId":"5a02784b2d0e0bd31c2213bd"}',
'src':'ENTRY',
'peruseMap':'{}',
'tableList':'[]',
'isIdea':True,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'_fileId':'5a02784b2d0e0bd31c2213bd',
}</t>
    </r>
    <phoneticPr fontId="4" type="noConversion"/>
  </si>
  <si>
    <t>saveOrUpdateData_003</t>
    <phoneticPr fontId="4" type="noConversion"/>
  </si>
  <si>
    <t>业主审批施工分包进场</t>
    <phoneticPr fontId="4" type="noConversion"/>
  </si>
  <si>
    <r>
      <t>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","A2":"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","A3":"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","A4":"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","A5":"</t>
    </r>
    <r>
      <rPr>
        <sz val="10"/>
        <rFont val="宋体"/>
        <family val="3"/>
        <charset val="134"/>
      </rPr>
      <t>分包单位自动化</t>
    </r>
    <r>
      <rPr>
        <sz val="11"/>
        <color theme="1"/>
        <rFont val="宋体"/>
        <family val="2"/>
        <scheme val="minor"/>
      </rPr>
      <t>","A6":"1","A7":"1000","A8":"20","A25":"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","A26":"2017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","A28":"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","A29":"2017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","A31":"</t>
    </r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","A32":"2017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","A1":"GD220227","title":"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","updateTime":"2017-11-08 11:36:58","formexfileId":"5a02784b2d0e0bd31c2213bd","_fileId":"5a02784b2d0e0bd31c2213bd"}''',
'comment':'</t>
    </r>
    <r>
      <rPr>
        <sz val="10"/>
        <rFont val="宋体"/>
        <family val="3"/>
        <charset val="134"/>
      </rPr>
      <t>自动化测试审批</t>
    </r>
    <r>
      <rPr>
        <sz val="11"/>
        <color theme="1"/>
        <rFont val="宋体"/>
        <family val="2"/>
        <scheme val="minor"/>
      </rPr>
      <t>',
'busiProcessType':'1',
'taskProcessType':'END_TO_SEND',
'nextUser':'',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","taskId":"727592","fileId":"5a02784b2d0e0bd31c2213bd"}',
'src':'ENTRY',
'peruseMap':'{}',
'tableList':'[]',
'isIdea':True,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'_fileId':'5a02784b2d0e0bd31c2213bd',
}</t>
    </r>
    <phoneticPr fontId="4" type="noConversion"/>
  </si>
  <si>
    <t>saveOrUpdateData_004</t>
    <phoneticPr fontId="4" type="noConversion"/>
  </si>
  <si>
    <t>施工总包办结施工分包进场</t>
    <phoneticPr fontId="4" type="noConversion"/>
  </si>
  <si>
    <r>
      <t>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","A2":"</t>
    </r>
    <r>
      <rPr>
        <sz val="10"/>
        <rFont val="宋体"/>
        <family val="3"/>
        <charset val="134"/>
      </rPr>
      <t>科兴科学园</t>
    </r>
    <r>
      <rPr>
        <sz val="11"/>
        <color theme="1"/>
        <rFont val="宋体"/>
        <family val="2"/>
        <scheme val="minor"/>
      </rPr>
      <t>","A3":"</t>
    </r>
    <r>
      <rPr>
        <sz val="10"/>
        <rFont val="宋体"/>
        <family val="3"/>
        <charset val="134"/>
      </rPr>
      <t>湖北虹彬建设工程有限公司</t>
    </r>
    <r>
      <rPr>
        <sz val="11"/>
        <color theme="1"/>
        <rFont val="宋体"/>
        <family val="2"/>
        <scheme val="minor"/>
      </rPr>
      <t>","A4":"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","A5":"</t>
    </r>
    <r>
      <rPr>
        <sz val="10"/>
        <rFont val="宋体"/>
        <family val="3"/>
        <charset val="134"/>
      </rPr>
      <t>分包单位自动化</t>
    </r>
    <r>
      <rPr>
        <sz val="11"/>
        <color theme="1"/>
        <rFont val="宋体"/>
        <family val="2"/>
        <scheme val="minor"/>
      </rPr>
      <t>","A6":"1","A7":"1000","A8":"20","A25":"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","A26":"2017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","A28":"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","A29":"2017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","A31":"</t>
    </r>
    <r>
      <rPr>
        <sz val="10"/>
        <rFont val="宋体"/>
        <family val="3"/>
        <charset val="134"/>
      </rPr>
      <t>总监理</t>
    </r>
    <r>
      <rPr>
        <sz val="11"/>
        <color theme="1"/>
        <rFont val="宋体"/>
        <family val="2"/>
        <scheme val="minor"/>
      </rPr>
      <t>","A32":"2017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2"/>
        <scheme val="minor"/>
      </rPr>
      <t>11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08</t>
    </r>
    <r>
      <rPr>
        <sz val="10"/>
        <rFont val="宋体"/>
        <family val="3"/>
        <charset val="134"/>
      </rPr>
      <t>日</t>
    </r>
    <r>
      <rPr>
        <sz val="11"/>
        <color theme="1"/>
        <rFont val="宋体"/>
        <family val="2"/>
        <scheme val="minor"/>
      </rPr>
      <t>","A1":"GD220227","title":"</t>
    </r>
    <r>
      <rPr>
        <sz val="10"/>
        <rFont val="宋体"/>
        <family val="3"/>
        <charset val="134"/>
      </rPr>
      <t>分包单位资格报审表</t>
    </r>
    <r>
      <rPr>
        <sz val="11"/>
        <color theme="1"/>
        <rFont val="宋体"/>
        <family val="2"/>
        <scheme val="minor"/>
      </rPr>
      <t>","updateTime":"2017-11-08 11:36:58","formexfileId":"5a02784b2d0e0bd31c2213bd","_fileId":"5a02784b2d0e0bd31c2213bd"}''',
'comment':'</t>
    </r>
    <r>
      <rPr>
        <sz val="10"/>
        <rFont val="宋体"/>
        <family val="3"/>
        <charset val="134"/>
      </rPr>
      <t>自动化测试办结</t>
    </r>
    <r>
      <rPr>
        <sz val="11"/>
        <color theme="1"/>
        <rFont val="宋体"/>
        <family val="2"/>
        <scheme val="minor"/>
      </rPr>
      <t>',
'busiProcessType':'-1',
'taskProcessType':'FINISH',
'nextUser':'',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</t>
    </r>
    <r>
      <rPr>
        <sz val="10"/>
        <rFont val="宋体"/>
        <family val="3"/>
        <charset val="134"/>
      </rPr>
      <t>潜山中成架业租赁有限公司</t>
    </r>
    <r>
      <rPr>
        <sz val="11"/>
        <color theme="1"/>
        <rFont val="宋体"/>
        <family val="2"/>
        <scheme val="minor"/>
      </rPr>
      <t>","taskId":"727592","fileId":"5a02784b2d0e0bd31c2213bd"}',
'src':'ENTRY',
'peruseMap':'{}',
'tableList':'[]',
'isIdea':True,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'_fileId':'5a02784b2d0e0bd31c2213bd',
}</t>
    </r>
    <phoneticPr fontId="4" type="noConversion"/>
  </si>
  <si>
    <t>获取进场申请列表</t>
    <phoneticPr fontId="4" type="noConversion"/>
  </si>
  <si>
    <t>getEntryApplyList_001</t>
    <phoneticPr fontId="4" type="noConversion"/>
  </si>
  <si>
    <r>
      <rPr>
        <sz val="10"/>
        <rFont val="宋体"/>
        <family val="3"/>
        <charset val="134"/>
      </rPr>
      <t>查询进场申请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施工总包获取表单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</si>
  <si>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/api/entrySubcontractors/getEntryApplyList</t>
    <phoneticPr fontId="4" type="noConversion"/>
  </si>
  <si>
    <t>busiId</t>
    <phoneticPr fontId="4" type="noConversion"/>
  </si>
  <si>
    <t>getEntryApplyList_002</t>
    <phoneticPr fontId="4" type="noConversion"/>
  </si>
  <si>
    <r>
      <rPr>
        <sz val="10"/>
        <rFont val="宋体"/>
        <family val="3"/>
        <charset val="134"/>
      </rPr>
      <t>查询进场申请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获取审批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</si>
  <si>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{"taskId":"#"}</t>
    <phoneticPr fontId="4" type="noConversion"/>
  </si>
  <si>
    <t>taskId</t>
    <phoneticPr fontId="4" type="noConversion"/>
  </si>
  <si>
    <t>getEntryApplyList_003</t>
    <phoneticPr fontId="4" type="noConversion"/>
  </si>
  <si>
    <r>
      <rPr>
        <sz val="10"/>
        <rFont val="宋体"/>
        <family val="3"/>
        <charset val="134"/>
      </rPr>
      <t>查询进场申请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施工总包获取办结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</si>
  <si>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合同授权管理</t>
    <phoneticPr fontId="4" type="noConversion"/>
  </si>
  <si>
    <t>改变授权</t>
    <phoneticPr fontId="4" type="noConversion"/>
  </si>
  <si>
    <t>changeAuthority_001</t>
    <phoneticPr fontId="4" type="noConversion"/>
  </si>
  <si>
    <r>
      <rPr>
        <sz val="10"/>
        <rFont val="宋体"/>
        <family val="3"/>
        <charset val="134"/>
      </rPr>
      <t>添加授权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冒烟用例</t>
    </r>
    <phoneticPr fontId="4" type="noConversion"/>
  </si>
  <si>
    <t>/api/contractAuthority/changeAuthority</t>
    <phoneticPr fontId="4" type="noConversion"/>
  </si>
  <si>
    <t>合同授权管理</t>
    <phoneticPr fontId="4" type="noConversion"/>
  </si>
  <si>
    <t>改变授权</t>
    <phoneticPr fontId="4" type="noConversion"/>
  </si>
  <si>
    <t>changeAuthority_002</t>
    <phoneticPr fontId="4" type="noConversion"/>
  </si>
  <si>
    <r>
      <rPr>
        <sz val="10"/>
        <rFont val="宋体"/>
        <family val="3"/>
        <charset val="134"/>
      </rPr>
      <t>取消授权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冒烟用例</t>
    </r>
    <phoneticPr fontId="4" type="noConversion"/>
  </si>
  <si>
    <t>/api/contractAuthority/changeAuthority</t>
    <phoneticPr fontId="4" type="noConversion"/>
  </si>
  <si>
    <t>检查授权添加合同</t>
    <phoneticPr fontId="4" type="noConversion"/>
  </si>
  <si>
    <t>isHaveAuthority_001</t>
    <phoneticPr fontId="4" type="noConversion"/>
  </si>
  <si>
    <r>
      <rPr>
        <sz val="10"/>
        <rFont val="宋体"/>
        <family val="3"/>
        <charset val="134"/>
      </rPr>
      <t>检查合同授权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已授权</t>
    </r>
    <phoneticPr fontId="4" type="noConversion"/>
  </si>
  <si>
    <t>/api/contractAuthority/isHaveAuthority</t>
    <phoneticPr fontId="4" type="noConversion"/>
  </si>
  <si>
    <r>
      <t>{"r": 1, "m": 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 "h": False, "d": {"flag": True}}</t>
    </r>
    <phoneticPr fontId="4" type="noConversion"/>
  </si>
  <si>
    <t>m,flag</t>
    <phoneticPr fontId="4" type="noConversion"/>
  </si>
  <si>
    <t>[{"flag":"#"}]</t>
    <phoneticPr fontId="4" type="noConversion"/>
  </si>
  <si>
    <t>[("flag","flag2")]</t>
    <phoneticPr fontId="4" type="noConversion"/>
  </si>
  <si>
    <t>isHaveAuthority_002</t>
    <phoneticPr fontId="4" type="noConversion"/>
  </si>
  <si>
    <r>
      <rPr>
        <sz val="10"/>
        <rFont val="宋体"/>
        <family val="3"/>
        <charset val="134"/>
      </rPr>
      <t>检查合同授权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未授权</t>
    </r>
    <phoneticPr fontId="4" type="noConversion"/>
  </si>
  <si>
    <r>
      <t>{"r": 1, "m": 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 "h": False, "d": {"flag": False}}</t>
    </r>
    <phoneticPr fontId="4" type="noConversion"/>
  </si>
  <si>
    <t>支付管理</t>
    <phoneticPr fontId="4" type="noConversion"/>
  </si>
  <si>
    <t>支付申请</t>
    <phoneticPr fontId="4" type="noConversion"/>
  </si>
  <si>
    <t>invest_payapply_001</t>
    <phoneticPr fontId="4" type="noConversion"/>
  </si>
  <si>
    <r>
      <rPr>
        <sz val="10"/>
        <rFont val="宋体"/>
        <family val="3"/>
        <charset val="134"/>
      </rPr>
      <t>提交支付申请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冒烟用例</t>
    </r>
    <phoneticPr fontId="4" type="noConversion"/>
  </si>
  <si>
    <t>/api/invest/saveFormData</t>
    <phoneticPr fontId="4" type="noConversion"/>
  </si>
  <si>
    <t>m</t>
    <phoneticPr fontId="4" type="noConversion"/>
  </si>
  <si>
    <r>
      <t>","projManager":"</t>
    </r>
    <r>
      <rPr>
        <sz val="10"/>
        <rFont val="宋体"/>
        <family val="3"/>
        <charset val="134"/>
      </rPr>
      <t>燕洵</t>
    </r>
    <r>
      <rPr>
        <sz val="11"/>
        <color theme="1"/>
        <rFont val="宋体"/>
        <family val="2"/>
        <scheme val="minor"/>
      </rPr>
      <t>","applyPayTime":"2017-11-20","jlfMap":{"check":true,"amountSign":1,"applyAmount":"1200","approveAmout":"1000","amountType":"jlf"},"jlMap":{"check":true,"amountSign":1,"applyAmount":"1000","approveAmout":"800","amountType":"jl"},"fkMap":{"check":true,"amountSign":-1,"applyAmount":"20","approveAmout":"20","amountType":"fk"},"isSP":false,"splist":[],"cjMap":{"check":true,"amountSign":1,"applyAmount":0,"approveAmout":0,"amountType":"cj"},"yfkMap":{"check":true,"amountSign":-1,"applyAmount":"10","approveAmout":"20","amountType":"yfk"},"bzjMap":{"check":true,"amountSign":-1,"applyAmount":"30","approveAmout":"40","amountType":"bzj"},"qtMap":{"check":true,"amountSign":-1,"applyAmount":"50","approveAmout":"60","amountType":"qt"},"jsManager":"</t>
    </r>
    <r>
      <rPr>
        <sz val="10"/>
        <rFont val="宋体"/>
        <family val="3"/>
        <charset val="134"/>
      </rPr>
      <t>小牛</t>
    </r>
    <r>
      <rPr>
        <sz val="11"/>
        <color theme="1"/>
        <rFont val="宋体"/>
        <family val="2"/>
        <scheme val="minor"/>
      </rPr>
      <t>","jsManagerDate":"2017-11-20","jsCEO":"</t>
    </r>
    <r>
      <rPr>
        <sz val="10"/>
        <rFont val="宋体"/>
        <family val="3"/>
        <charset val="134"/>
      </rPr>
      <t>小牛</t>
    </r>
    <r>
      <rPr>
        <sz val="11"/>
        <color theme="1"/>
        <rFont val="宋体"/>
        <family val="2"/>
        <scheme val="minor"/>
      </rPr>
      <t xml:space="preserve">","jsCEODate":"2017-11-20","SSFprojectName":"4028816b5e4c31b0015e5137fb270043","SSFoddNumber":"4028816b5e4c31b0015e5137fb270043","SSFtoCompanyId":"4028816b5e4c31b0015e5137fb270043","SSFtoCompanyName":"4028816b5e4c31b0015e5137fb270043","SSFcontractName":"4028816b5e4c31b0015e5137fb270043","SSFcontractNumber":"4028816b5e4c31b0015e5137fb270043","SSFjlfMap":"4028816b5e4c31b0015e5137fb270043","SSFjlMap":"4028816b5e4c31b0015e5137fb270043","SSFfkMap":"4028816b5e4c31b0015e5137fb270043","SSFisSP":"4028816b5e4c31b0015e5137fb270043","SSFcjMap":"4028816b5e4c31b0015e5137fb270043","SSFyfkMap":"4028816b5e4c31b0015e5137fb270043","SSFbzjMap":"4028816b5e4c31b0015e5137fb270043","SSFqtMap":"4028816b5e4c31b0015e5137fb270043","SSFterms":"4028816b5e4c31b0015e5137fb270043","SSFphase":"4028816b5e4c31b0015e5137fb270043","SSFjobUnit":"4028816b5e4c31b0015e5137fb270043","SSFprojManager":"4028816b5e4c31b0015e5137fb270043","SSFapplyPayTime":"4028816b5e4c31b0015e5137fb270043","SSFjsManager":"4028816b5e4c31b0015e5137fb270043","SSFjsCEO":"4028816b5e4c31b0015e5137fb270043","SSFjsManagerDate":"4028816b5e4c31b0015e5137fb270043","SSFjsCEODate":"4028816b5e4c31b0015e5137fb270043"}''',
'comment':'33333',
'busiProcessType':'-1',
'taskProcessType':'SEND',
</t>
    </r>
    <phoneticPr fontId="4" type="noConversion"/>
  </si>
  <si>
    <r>
      <t>,
'conveyUser':'[]',
'qcType':'zf',
'formType':'ZF_JL',
'fileType':'0',
'attas':'[]',
'isLinkFile':'FALSE',
'linkFile':'[]',
'conveyFileName':'</t>
    </r>
    <r>
      <rPr>
        <sz val="10"/>
        <rFont val="宋体"/>
        <family val="3"/>
        <charset val="134"/>
      </rPr>
      <t>支付申请表</t>
    </r>
    <r>
      <rPr>
        <sz val="11"/>
        <color theme="1"/>
        <rFont val="宋体"/>
        <family val="2"/>
        <scheme val="minor"/>
      </rPr>
      <t>',
'visitedUrl':'/formFile/zf',
'visitedBody':'''{"qcType":"ZF"}''',
'src':'INVEST_ZF',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'sjlist':'[]',
'bglist':'[]',
'qzlist':'[]',
'splist':'[]',</t>
    </r>
    <phoneticPr fontId="4" type="noConversion"/>
  </si>
  <si>
    <t>合同索赔</t>
    <phoneticPr fontId="4" type="noConversion"/>
  </si>
  <si>
    <t>索赔意向</t>
    <phoneticPr fontId="4" type="noConversion"/>
  </si>
  <si>
    <t>Claim_intention_KC</t>
    <phoneticPr fontId="4" type="noConversion"/>
  </si>
  <si>
    <t>勘察方发起索赔意向申请</t>
    <phoneticPr fontId="4" type="noConversion"/>
  </si>
  <si>
    <t>/api/invest/saveFormData</t>
    <phoneticPr fontId="4" type="noConversion"/>
  </si>
  <si>
    <t>single</t>
    <phoneticPr fontId="4" type="noConversion"/>
  </si>
  <si>
    <r>
      <t>{"r":1,"m":"</t>
    </r>
    <r>
      <rPr>
        <sz val="10"/>
        <rFont val="宋体"/>
        <family val="3"/>
        <charset val="134"/>
      </rPr>
      <t>操作成功</t>
    </r>
    <r>
      <rPr>
        <sz val="11"/>
        <color theme="1"/>
        <rFont val="宋体"/>
        <family val="2"/>
        <scheme val="minor"/>
      </rPr>
      <t>","h":False,"d":{}}</t>
    </r>
    <phoneticPr fontId="4" type="noConversion"/>
  </si>
  <si>
    <t xml:space="preserve">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'',
'comment':'333',
'busiProcessType':'-1',
'taskProcessType':'SEND',
</t>
    <phoneticPr fontId="4" type="noConversion"/>
  </si>
  <si>
    <t>合同管理</t>
    <phoneticPr fontId="4" type="noConversion"/>
  </si>
  <si>
    <t>合同索赔</t>
    <phoneticPr fontId="4" type="noConversion"/>
  </si>
  <si>
    <t>索赔意向</t>
    <phoneticPr fontId="4" type="noConversion"/>
  </si>
  <si>
    <t>Claim_intention_KC_JL</t>
    <phoneticPr fontId="4" type="noConversion"/>
  </si>
  <si>
    <t>监理审批勘察索赔意向申请表</t>
    <phoneticPr fontId="4" type="noConversion"/>
  </si>
  <si>
    <t>POST</t>
    <phoneticPr fontId="4" type="noConversion"/>
  </si>
  <si>
    <t>/api/invest/saveFormData</t>
    <phoneticPr fontId="4" type="noConversion"/>
  </si>
  <si>
    <t>{}</t>
    <phoneticPr fontId="4" type="noConversion"/>
  </si>
  <si>
    <t xml:space="preserve">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'',
'comment':'',
'busiProcessType':'1',
'taskProcessType':'SUBMIT',
</t>
    <phoneticPr fontId="4" type="noConversion"/>
  </si>
  <si>
    <t>Claim_intention_KC_JL_YZ</t>
    <phoneticPr fontId="4" type="noConversion"/>
  </si>
  <si>
    <t>业主审批勘察索赔意向申请表</t>
    <phoneticPr fontId="4" type="noConversion"/>
  </si>
  <si>
    <r>
      <t>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,
'comment':'',
'busiProcessType':'1',
'taskProcessType':'END_TO_SEND',
'nextUser':'',
'conveyUser':'[]',
'qcType':'yxs',
'formType':'YXS_COMMON',
'fileType':'0',
'attas':'[]',
'isLinkFile':'FALSE',
'linkFile':'[]',
'conveyFileName':'</t>
    </r>
    <r>
      <rPr>
        <sz val="10"/>
        <rFont val="宋体"/>
        <family val="3"/>
        <charset val="134"/>
      </rPr>
      <t>索赔意向通知书</t>
    </r>
    <r>
      <rPr>
        <sz val="11"/>
        <color theme="1"/>
        <rFont val="宋体"/>
        <family val="2"/>
        <scheme val="minor"/>
      </rPr>
      <t>',
'visitedUrl':'/formFile/yxs',
'visitedBody':'{"qcType":"YXS","processInstatnceId":"#","busiId":"#","taskId":"#"}',
'src':'INVEST_YXS',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 xml:space="preserve">',
</t>
    </r>
    <phoneticPr fontId="4" type="noConversion"/>
  </si>
  <si>
    <t>合同索赔</t>
    <phoneticPr fontId="4" type="noConversion"/>
  </si>
  <si>
    <t>索赔意向</t>
    <phoneticPr fontId="4" type="noConversion"/>
  </si>
  <si>
    <t>Claim_intention_KC_JL_YZ_END</t>
    <phoneticPr fontId="4" type="noConversion"/>
  </si>
  <si>
    <t>勘察办结勘察索赔意向申请表</t>
    <phoneticPr fontId="4" type="noConversion"/>
  </si>
  <si>
    <r>
      <t>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,
'comment':'',
'busiProcessType':'-1',
'taskProcessType':'FINISH',
'nextUser':'',
'conveyUser':'[]',
'qcType':'yxs',
'formType':'YXS_COMMON',
'fileType':'0',
'attas':'[]',
'isLinkFile':'FALSE',
'linkFile':'[]',
'conveyFileName':'</t>
    </r>
    <r>
      <rPr>
        <sz val="10"/>
        <rFont val="宋体"/>
        <family val="3"/>
        <charset val="134"/>
      </rPr>
      <t>索赔意向通知书</t>
    </r>
    <r>
      <rPr>
        <sz val="11"/>
        <color theme="1"/>
        <rFont val="宋体"/>
        <family val="2"/>
        <scheme val="minor"/>
      </rPr>
      <t>',
'visitedUrl':'/formFile/yxs',
'visitedBody':'{"qcType":"YXS","processInstatnceId":"#","busiId":"#","taskId":"#"}',
'src':'INVEST_YXS',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</t>
    </r>
    <phoneticPr fontId="4" type="noConversion"/>
  </si>
  <si>
    <t>索赔报审</t>
    <phoneticPr fontId="4" type="noConversion"/>
  </si>
  <si>
    <t>Claim_Approve_KC</t>
    <phoneticPr fontId="4" type="noConversion"/>
  </si>
  <si>
    <t>勘察方发起索赔报审</t>
    <phoneticPr fontId="4" type="noConversion"/>
  </si>
  <si>
    <r>
      <t>{
'contractId':'@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ID',
'qyCompanyId':'@</t>
    </r>
    <r>
      <rPr>
        <sz val="10"/>
        <rFont val="宋体"/>
        <family val="3"/>
        <charset val="134"/>
      </rPr>
      <t>勘察企业</t>
    </r>
    <r>
      <rPr>
        <sz val="11"/>
        <color theme="1"/>
        <rFont val="宋体"/>
        <family val="2"/>
        <scheme val="minor"/>
      </rPr>
      <t>ID',
'qyCompanyName':'@</t>
    </r>
    <r>
      <rPr>
        <sz val="10"/>
        <rFont val="宋体"/>
        <family val="3"/>
        <charset val="134"/>
      </rPr>
      <t>勘察企业名称</t>
    </r>
    <r>
      <rPr>
        <sz val="11"/>
        <color theme="1"/>
        <rFont val="宋体"/>
        <family val="2"/>
        <scheme val="minor"/>
      </rPr>
      <t>',
'yxsId':'#',
'isLook':'FALSE',
'formValue':'{"projectName":"#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","oddNumber":"00001","toCompanyId":"@</t>
    </r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ID","toCompanyName":"@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","contractId":"@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ID","contractName":"@</t>
    </r>
    <r>
      <rPr>
        <sz val="10"/>
        <rFont val="宋体"/>
        <family val="3"/>
        <charset val="134"/>
      </rPr>
      <t>勘察合同名称</t>
    </r>
    <r>
      <rPr>
        <sz val="11"/>
        <color theme="1"/>
        <rFont val="宋体"/>
        <family val="2"/>
        <scheme val="minor"/>
      </rPr>
      <t>","contractNumber":"@</t>
    </r>
    <r>
      <rPr>
        <sz val="10"/>
        <rFont val="宋体"/>
        <family val="3"/>
        <charset val="134"/>
      </rPr>
      <t>勘察合同编号</t>
    </r>
    <r>
      <rPr>
        <sz val="11"/>
        <color theme="1"/>
        <rFont val="宋体"/>
        <family val="2"/>
        <scheme val="minor"/>
      </rPr>
      <t>","contText":"334","reason":"</t>
    </r>
    <r>
      <rPr>
        <sz val="10"/>
        <rFont val="宋体"/>
        <family val="3"/>
        <charset val="134"/>
      </rPr>
      <t>漏水</t>
    </r>
    <r>
      <rPr>
        <sz val="11"/>
        <color theme="1"/>
        <rFont val="宋体"/>
        <family val="2"/>
        <scheme val="minor"/>
      </rPr>
      <t>","content":"</t>
    </r>
    <r>
      <rPr>
        <sz val="10"/>
        <rFont val="宋体"/>
        <family val="3"/>
        <charset val="134"/>
      </rPr>
      <t>接口自动化测试</t>
    </r>
    <r>
      <rPr>
        <sz val="11"/>
        <color theme="1"/>
        <rFont val="宋体"/>
        <family val="2"/>
        <scheme val="minor"/>
      </rPr>
      <t>","approveReason":"","comment":"","atta":["</t>
    </r>
    <r>
      <rPr>
        <sz val="10"/>
        <rFont val="宋体"/>
        <family val="3"/>
        <charset val="134"/>
      </rPr>
      <t>索赔金额的计算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索赔工期的计算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证明材料</t>
    </r>
    <r>
      <rPr>
        <sz val="11"/>
        <color theme="1"/>
        <rFont val="宋体"/>
        <family val="2"/>
        <scheme val="minor"/>
      </rPr>
      <t>"],"opinion":[],"companyName":"","indemnityMoney":"500","approveIndemnityLimit":"","approveAmount":"","kcManagerCompany":"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","kcManager":"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","kcTime":"2017-11-24","jlManagerCompany":"","jlManager":"","jlTime":"","yzManagerCompany":"","yzManager":"","yzTime":"","indemnityLimit":"10","SSFprojectName":"@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ID","SSFoddNumber":"@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ID","SSFcontText":"@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ID","SSFreason":"@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ID","SSFcontent":"@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ID","SSFatta":"@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ID","SSFopinion":"@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ID","SSFindemnityMoney":"@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ID","SSFkcManagerCompany":"@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ID","SSFkcTime":"@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ID","SSFindemnityLimit":"@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ID"}',
'comment':'rrrrr',
'busiProcessType':'-1',
'taskProcessType':'SEND',
'nextUser':'{"rolename":"@</t>
    </r>
    <r>
      <rPr>
        <sz val="10"/>
        <rFont val="宋体"/>
        <family val="3"/>
        <charset val="134"/>
      </rPr>
      <t>监理用户名（</t>
    </r>
    <r>
      <rPr>
        <sz val="11"/>
        <color theme="1"/>
        <rFont val="宋体"/>
        <family val="2"/>
        <scheme val="minor"/>
      </rPr>
      <t>#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-</t>
    </r>
    <r>
      <rPr>
        <sz val="10"/>
        <rFont val="宋体"/>
        <family val="3"/>
        <charset val="134"/>
      </rPr>
      <t>土建监理工程师</t>
    </r>
    <r>
      <rPr>
        <sz val="11"/>
        <color theme="1"/>
        <rFont val="宋体"/>
        <family val="2"/>
        <scheme val="minor"/>
      </rPr>
      <t>;</t>
    </r>
    <r>
      <rPr>
        <sz val="10"/>
        <rFont val="宋体"/>
        <family val="3"/>
        <charset val="134"/>
      </rPr>
      <t>项目管理员）</t>
    </r>
    <r>
      <rPr>
        <sz val="11"/>
        <color theme="1"/>
        <rFont val="宋体"/>
        <family val="2"/>
        <scheme val="minor"/>
      </rPr>
      <t>","username":"@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username","usersId":"@</t>
    </r>
    <r>
      <rPr>
        <sz val="10"/>
        <rFont val="宋体"/>
        <family val="3"/>
        <charset val="134"/>
      </rPr>
      <t>监理</t>
    </r>
    <r>
      <rPr>
        <sz val="11"/>
        <color theme="1"/>
        <rFont val="宋体"/>
        <family val="2"/>
        <scheme val="minor"/>
      </rPr>
      <t>userid","scopeId":"o_@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ID"}',
'conveyUser':'[]',
'qcType':'sp',
'formType':'SP_KC_TO_YZ',
'fileType':'0',
'attas':'[]',
'isLinkFile':'FALSE',
'linkFile':'[]',
'conveyFileName':'</t>
    </r>
    <r>
      <rPr>
        <sz val="10"/>
        <rFont val="宋体"/>
        <family val="3"/>
        <charset val="134"/>
      </rPr>
      <t>索赔报审表</t>
    </r>
    <r>
      <rPr>
        <sz val="11"/>
        <color theme="1"/>
        <rFont val="宋体"/>
        <family val="2"/>
        <scheme val="minor"/>
      </rPr>
      <t>',
'visitedUrl':'/formFile/sp',
'visitedBody':'{"qcType":"SP"}',
'src':'INVEST_SP',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'companys':'[{"id":"@</t>
    </r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ID","name":"@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"}]',
'letterIntentFormValue':'{"toCompanyId":"@</t>
    </r>
    <r>
      <rPr>
        <sz val="10"/>
        <rFont val="宋体"/>
        <family val="3"/>
        <charset val="134"/>
      </rPr>
      <t>监理企业</t>
    </r>
    <r>
      <rPr>
        <sz val="11"/>
        <color theme="1"/>
        <rFont val="宋体"/>
        <family val="2"/>
        <scheme val="minor"/>
      </rPr>
      <t>ID","toCompanyName":"@</t>
    </r>
    <r>
      <rPr>
        <sz val="10"/>
        <rFont val="宋体"/>
        <family val="3"/>
        <charset val="134"/>
      </rPr>
      <t>监理企业名称</t>
    </r>
    <r>
      <rPr>
        <sz val="11"/>
        <color theme="1"/>
        <rFont val="宋体"/>
        <family val="2"/>
        <scheme val="minor"/>
      </rPr>
      <t>","contractId":"@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ID","contractName":"@</t>
    </r>
    <r>
      <rPr>
        <sz val="10"/>
        <rFont val="宋体"/>
        <family val="3"/>
        <charset val="134"/>
      </rPr>
      <t>勘察合同名称</t>
    </r>
    <r>
      <rPr>
        <sz val="11"/>
        <color theme="1"/>
        <rFont val="宋体"/>
        <family val="2"/>
        <scheme val="minor"/>
      </rPr>
      <t>","contText":"334","projectName":"#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","oddNumber":"00045","reason":"</t>
    </r>
    <r>
      <rPr>
        <sz val="10"/>
        <rFont val="宋体"/>
        <family val="3"/>
        <charset val="134"/>
      </rPr>
      <t>漏水</t>
    </r>
    <r>
      <rPr>
        <sz val="11"/>
        <color theme="1"/>
        <rFont val="宋体"/>
        <family val="2"/>
        <scheme val="minor"/>
      </rPr>
      <t>","qyCompanyName":"@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","sendCompany":"333","sendManager":"333","sendTime":"2017-11-23","SSFtoCompanyId":"@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ID","SSFcontText":"@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ID","SSFprojectName":"@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ID","SSFoddNumber":"@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ID","SSFreason":"@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ID","SSFqyCompanyName":"@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ID","SSFsendCompany":"@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ID","SSFsendManager":"@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ID","SSFsendTime":"@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ID"}',
'oddNumber':'1',
'contract':'{"id":"@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ID","name":"@</t>
    </r>
    <r>
      <rPr>
        <sz val="10"/>
        <rFont val="宋体"/>
        <family val="3"/>
        <charset val="134"/>
      </rPr>
      <t>勘察合同名称</t>
    </r>
    <r>
      <rPr>
        <sz val="11"/>
        <color theme="1"/>
        <rFont val="宋体"/>
        <family val="2"/>
        <scheme val="minor"/>
      </rPr>
      <t>","number":"@</t>
    </r>
    <r>
      <rPr>
        <sz val="10"/>
        <rFont val="宋体"/>
        <family val="3"/>
        <charset val="134"/>
      </rPr>
      <t>勘察合同编号</t>
    </r>
    <r>
      <rPr>
        <sz val="11"/>
        <color theme="1"/>
        <rFont val="宋体"/>
        <family val="2"/>
        <scheme val="minor"/>
      </rPr>
      <t>"}',
'projectName':'#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'
}</t>
    </r>
    <phoneticPr fontId="4" type="noConversion"/>
  </si>
  <si>
    <t>Claim_Approve_KC_JL</t>
    <phoneticPr fontId="4" type="noConversion"/>
  </si>
  <si>
    <t>监理审批勘察索赔报审表</t>
    <phoneticPr fontId="4" type="noConversion"/>
  </si>
  <si>
    <r>
      <t>{
'busiId':'#',
'taskId':'#',
'isEnd':'FALSE',
'selectedResourceId':'402881955ce8aea7015ce8d297c00027',
'isLook':'FALSE',
'formValue':'{"projectName":"@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","oddNumber":"#","toCompanyId":"@</t>
    </r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ID","toCompanyName":"@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","contractId":"@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ID","contractName":"</t>
    </r>
    <r>
      <rPr>
        <sz val="10"/>
        <rFont val="宋体"/>
        <family val="3"/>
        <charset val="134"/>
      </rPr>
      <t>科兴科学园勘察合同</t>
    </r>
    <r>
      <rPr>
        <sz val="11"/>
        <color theme="1"/>
        <rFont val="宋体"/>
        <family val="2"/>
        <scheme val="minor"/>
      </rPr>
      <t>","contractNumber":"KE555","contText":"334","reason":"</t>
    </r>
    <r>
      <rPr>
        <sz val="10"/>
        <rFont val="宋体"/>
        <family val="3"/>
        <charset val="134"/>
      </rPr>
      <t>漏水</t>
    </r>
    <r>
      <rPr>
        <sz val="11"/>
        <color theme="1"/>
        <rFont val="宋体"/>
        <family val="2"/>
        <scheme val="minor"/>
      </rPr>
      <t>","content":"</t>
    </r>
    <r>
      <rPr>
        <sz val="10"/>
        <rFont val="宋体"/>
        <family val="3"/>
        <charset val="134"/>
      </rPr>
      <t>接口自动化测试</t>
    </r>
    <r>
      <rPr>
        <sz val="11"/>
        <color theme="1"/>
        <rFont val="宋体"/>
        <family val="2"/>
        <scheme val="minor"/>
      </rPr>
      <t>","approveReason":"","comment":"","atta":["</t>
    </r>
    <r>
      <rPr>
        <sz val="10"/>
        <rFont val="宋体"/>
        <family val="3"/>
        <charset val="134"/>
      </rPr>
      <t>索赔金额的计算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索赔工期的计算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证明材料</t>
    </r>
    <r>
      <rPr>
        <sz val="11"/>
        <color theme="1"/>
        <rFont val="宋体"/>
        <family val="2"/>
        <scheme val="minor"/>
      </rPr>
      <t>"],"opinion":["</t>
    </r>
    <r>
      <rPr>
        <sz val="10"/>
        <rFont val="宋体"/>
        <family val="3"/>
        <charset val="134"/>
      </rPr>
      <t>同意此项索赔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同意临时或最终延长工期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索赔审查报告</t>
    </r>
    <r>
      <rPr>
        <sz val="11"/>
        <color theme="1"/>
        <rFont val="宋体"/>
        <family val="2"/>
        <scheme val="minor"/>
      </rPr>
      <t>"],"companyName":"","indemnityMoney":"500","approveIndemnityLimit":"13","approveAmount":"498","kcManagerCompany":"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","kcManager":"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","kcTime":"2017-11-24","jlManagerCompany":"</t>
    </r>
    <r>
      <rPr>
        <sz val="10"/>
        <rFont val="宋体"/>
        <family val="3"/>
        <charset val="134"/>
      </rPr>
      <t>甲壳虫</t>
    </r>
    <r>
      <rPr>
        <sz val="11"/>
        <color theme="1"/>
        <rFont val="宋体"/>
        <family val="2"/>
        <scheme val="minor"/>
      </rPr>
      <t>","jlManager":"</t>
    </r>
    <r>
      <rPr>
        <sz val="10"/>
        <rFont val="宋体"/>
        <family val="3"/>
        <charset val="134"/>
      </rPr>
      <t>燕洵</t>
    </r>
    <r>
      <rPr>
        <sz val="11"/>
        <color theme="1"/>
        <rFont val="宋体"/>
        <family val="2"/>
        <scheme val="minor"/>
      </rPr>
      <t>","jlTime":"2017-11-24","yzManagerCompany":"","yzManager":"","yzTime":"","indemnityLimit":"10","SSFprojectName":"@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ID","SSFoddNumber":"@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ID","SSFcontText":"@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ID","SSFreason":"@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ID","SSFcontent":"@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ID","SSFatta":"@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ID","SSFopinion":"@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ID","SSFindemnityMoney":"@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ID","SSFkcManagerCompany":"@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ID","SSFkcTime":"@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ID","SSFindemnityLimit":"@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ID","SSFapproveAmount":"@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ID","SSFJLconten":"@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ID","SSFjlManagerCompany":"@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ID","SSFjlTime":"@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ID"}',
'comment':'</t>
    </r>
    <r>
      <rPr>
        <sz val="10"/>
        <rFont val="宋体"/>
        <family val="3"/>
        <charset val="134"/>
      </rPr>
      <t>接口自动化测试</t>
    </r>
    <r>
      <rPr>
        <sz val="11"/>
        <color theme="1"/>
        <rFont val="宋体"/>
        <family val="2"/>
        <scheme val="minor"/>
      </rPr>
      <t>',
'busiProcessType':'1',
'taskProcessType':'SUBMIT',
'nextUser':'{"rolename":"@</t>
    </r>
    <r>
      <rPr>
        <sz val="10"/>
        <rFont val="宋体"/>
        <family val="3"/>
        <charset val="134"/>
      </rPr>
      <t>业主用户名（</t>
    </r>
    <r>
      <rPr>
        <sz val="11"/>
        <color theme="1"/>
        <rFont val="宋体"/>
        <family val="2"/>
        <scheme val="minor"/>
      </rPr>
      <t>@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-</t>
    </r>
    <r>
      <rPr>
        <sz val="10"/>
        <rFont val="宋体"/>
        <family val="3"/>
        <charset val="134"/>
      </rPr>
      <t>项目负责人</t>
    </r>
    <r>
      <rPr>
        <sz val="11"/>
        <color theme="1"/>
        <rFont val="宋体"/>
        <family val="2"/>
        <scheme val="minor"/>
      </rPr>
      <t>;</t>
    </r>
    <r>
      <rPr>
        <sz val="10"/>
        <rFont val="宋体"/>
        <family val="3"/>
        <charset val="134"/>
      </rPr>
      <t>项目管理员）</t>
    </r>
    <r>
      <rPr>
        <sz val="11"/>
        <color theme="1"/>
        <rFont val="宋体"/>
        <family val="2"/>
        <scheme val="minor"/>
      </rPr>
      <t>","username":"@</t>
    </r>
    <r>
      <rPr>
        <sz val="10"/>
        <rFont val="宋体"/>
        <family val="3"/>
        <charset val="134"/>
      </rPr>
      <t>业主</t>
    </r>
    <r>
      <rPr>
        <sz val="11"/>
        <color theme="1"/>
        <rFont val="宋体"/>
        <family val="2"/>
        <scheme val="minor"/>
      </rPr>
      <t>username","usersId":"@</t>
    </r>
    <r>
      <rPr>
        <sz val="10"/>
        <rFont val="宋体"/>
        <family val="3"/>
        <charset val="134"/>
      </rPr>
      <t>业主</t>
    </r>
    <r>
      <rPr>
        <sz val="11"/>
        <color theme="1"/>
        <rFont val="宋体"/>
        <family val="2"/>
        <scheme val="minor"/>
      </rPr>
      <t>userid","scopeId":"o_@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ID"}',
'conveyUser':'[]',
'qcType':'sp',
'formType':'SP_KC_TO_YZ',
'fileType':'0',
'attas':'[]',
'isLinkFile':'FALSE',
'linkFile':'[]',
'conveyFileName':'</t>
    </r>
    <r>
      <rPr>
        <sz val="10"/>
        <rFont val="宋体"/>
        <family val="3"/>
        <charset val="134"/>
      </rPr>
      <t>索赔报审表</t>
    </r>
    <r>
      <rPr>
        <sz val="11"/>
        <color theme="1"/>
        <rFont val="宋体"/>
        <family val="2"/>
        <scheme val="minor"/>
      </rPr>
      <t>',
'visitedUrl':'/formFile/sp',
'visitedBody':'{"qcType":"SP","processInstatnceId":"#","busiId":"#","taskId":"#"}',
'src':'INVEST_SP',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'contractId':'@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ID',
}</t>
    </r>
    <phoneticPr fontId="4" type="noConversion"/>
  </si>
  <si>
    <t>Claim_Approve_KC_JL_YZ</t>
    <phoneticPr fontId="4" type="noConversion"/>
  </si>
  <si>
    <t>业主审批勘察索赔报审表</t>
    <phoneticPr fontId="4" type="noConversion"/>
  </si>
  <si>
    <r>
      <t>{
'busiId':'#',
'taskId':'#',
'isEnd':'FALSE',
'selectedResourceId':'402881955ce37947015ce7a14de502e8',
'isLook':'FALSE',
'formValue':'{"projectName":"@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","oddNumber":"#","toCompanyId":"@</t>
    </r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ID","toCompanyName":"@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","contractId":"@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ID","contractName":"</t>
    </r>
    <r>
      <rPr>
        <sz val="10"/>
        <rFont val="宋体"/>
        <family val="3"/>
        <charset val="134"/>
      </rPr>
      <t>科兴科学园勘察合同</t>
    </r>
    <r>
      <rPr>
        <sz val="11"/>
        <color theme="1"/>
        <rFont val="宋体"/>
        <family val="2"/>
        <scheme val="minor"/>
      </rPr>
      <t>","contractNumber":"KE555","contText":"334","reason":"</t>
    </r>
    <r>
      <rPr>
        <sz val="10"/>
        <rFont val="宋体"/>
        <family val="3"/>
        <charset val="134"/>
      </rPr>
      <t>漏水</t>
    </r>
    <r>
      <rPr>
        <sz val="11"/>
        <color theme="1"/>
        <rFont val="宋体"/>
        <family val="2"/>
        <scheme val="minor"/>
      </rPr>
      <t>","content":"</t>
    </r>
    <r>
      <rPr>
        <sz val="10"/>
        <rFont val="宋体"/>
        <family val="3"/>
        <charset val="134"/>
      </rPr>
      <t>接口自动化测试</t>
    </r>
    <r>
      <rPr>
        <sz val="11"/>
        <color theme="1"/>
        <rFont val="宋体"/>
        <family val="2"/>
        <scheme val="minor"/>
      </rPr>
      <t>","approveReason":"","comment":"</t>
    </r>
    <r>
      <rPr>
        <sz val="10"/>
        <rFont val="宋体"/>
        <family val="3"/>
        <charset val="134"/>
      </rPr>
      <t>同意</t>
    </r>
    <r>
      <rPr>
        <sz val="11"/>
        <color theme="1"/>
        <rFont val="宋体"/>
        <family val="2"/>
        <scheme val="minor"/>
      </rPr>
      <t>","atta":["</t>
    </r>
    <r>
      <rPr>
        <sz val="10"/>
        <rFont val="宋体"/>
        <family val="3"/>
        <charset val="134"/>
      </rPr>
      <t>索赔金额的计算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索赔工期的计算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证明材料</t>
    </r>
    <r>
      <rPr>
        <sz val="11"/>
        <color theme="1"/>
        <rFont val="宋体"/>
        <family val="2"/>
        <scheme val="minor"/>
      </rPr>
      <t>"],"opinion":["</t>
    </r>
    <r>
      <rPr>
        <sz val="10"/>
        <rFont val="宋体"/>
        <family val="3"/>
        <charset val="134"/>
      </rPr>
      <t>同意此项索赔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同意临时或最终延长工期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索赔审查报告</t>
    </r>
    <r>
      <rPr>
        <sz val="11"/>
        <color theme="1"/>
        <rFont val="宋体"/>
        <family val="2"/>
        <scheme val="minor"/>
      </rPr>
      <t>"],"companyName":"","indemnityMoney":"500","approveIndemnityLimit":"13","approveAmount":"498","kcManagerCompany":"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","kcManager":"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","kcTime":"2017-11-24","jlManagerCompany":"</t>
    </r>
    <r>
      <rPr>
        <sz val="10"/>
        <rFont val="宋体"/>
        <family val="3"/>
        <charset val="134"/>
      </rPr>
      <t>甲壳虫</t>
    </r>
    <r>
      <rPr>
        <sz val="11"/>
        <color theme="1"/>
        <rFont val="宋体"/>
        <family val="2"/>
        <scheme val="minor"/>
      </rPr>
      <t>","jlManager":"</t>
    </r>
    <r>
      <rPr>
        <sz val="10"/>
        <rFont val="宋体"/>
        <family val="3"/>
        <charset val="134"/>
      </rPr>
      <t>燕洵</t>
    </r>
    <r>
      <rPr>
        <sz val="11"/>
        <color theme="1"/>
        <rFont val="宋体"/>
        <family val="2"/>
        <scheme val="minor"/>
      </rPr>
      <t>","jlTime":"2017-11-24","yzManagerCompany":"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","yzManager":"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","yzTime":"2017-11-24","indemnityLimit":"10","SSFprojectName":"@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ID","SSFoddNumber":"@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ID","SSFcontText":"@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ID","SSFreason":"@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ID","SSFcontent":"@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ID","SSFatta":"@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ID","SSFopinion":"@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ID","SSFindemnityMoney":"@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ID","SSFkcManagerCompany":"@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ID","SSFkcTime":"@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ID","SSFindemnityLimit":"@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ID","SSFapproveAmount":"@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ID","SSFJLconten":"@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ID","SSFjlManagerCompany":"@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ID","SSFjlTime":"@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ID","SSFcomment":"@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ID","SSFyzManagerCompany":"@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ID","SSFyzManager":"@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ID","SSFyzTime":"@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ID"}',
'comment':'</t>
    </r>
    <r>
      <rPr>
        <sz val="10"/>
        <rFont val="宋体"/>
        <family val="3"/>
        <charset val="134"/>
      </rPr>
      <t>自动化测试</t>
    </r>
    <r>
      <rPr>
        <sz val="11"/>
        <color theme="1"/>
        <rFont val="宋体"/>
        <family val="2"/>
        <scheme val="minor"/>
      </rPr>
      <t>',
'busiProcessType':'1',
'taskProcessType':'END_TO_SEND',
'nextUser':'',
'conveyUser':'[]',
'qcType':'sp',
'formType':'SP_KC_TO_YZ',
'fileType':'0',
'attas':'[]',
'isLinkFile':'FALSE',
'linkFile':'[]',
'conveyFileName':'</t>
    </r>
    <r>
      <rPr>
        <sz val="10"/>
        <rFont val="宋体"/>
        <family val="3"/>
        <charset val="134"/>
      </rPr>
      <t>索赔报审表</t>
    </r>
    <r>
      <rPr>
        <sz val="11"/>
        <color theme="1"/>
        <rFont val="宋体"/>
        <family val="2"/>
        <scheme val="minor"/>
      </rPr>
      <t>',
'visitedUrl':'/formFile/sp',
'visitedBody':'{"qcType":"SP","processInstatnceId":"#","busiId":"#","taskId":"#"}',
'src':'INVEST_SP',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'contractId':'@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ID',
}</t>
    </r>
    <phoneticPr fontId="4" type="noConversion"/>
  </si>
  <si>
    <t>Claim_Approve_KC_JL_YZ_END</t>
    <phoneticPr fontId="4" type="noConversion"/>
  </si>
  <si>
    <t>勘察办结勘察索赔报审表</t>
    <phoneticPr fontId="4" type="noConversion"/>
  </si>
  <si>
    <r>
      <t>{
'busiId':'#',
'taskId':'#',
'isEnd':'TRUE',
'selectedResourceId':'402881955ce37947015ce7a3472c033b',
'isLook':'FALSE',
'formValue':'{"projectName":"@</t>
    </r>
    <r>
      <rPr>
        <sz val="10"/>
        <rFont val="宋体"/>
        <family val="3"/>
        <charset val="134"/>
      </rPr>
      <t>项目名称</t>
    </r>
    <r>
      <rPr>
        <sz val="11"/>
        <color theme="1"/>
        <rFont val="宋体"/>
        <family val="2"/>
        <scheme val="minor"/>
      </rPr>
      <t>","oddNumber":"#","toCompanyId":"@</t>
    </r>
    <r>
      <rPr>
        <sz val="10"/>
        <rFont val="宋体"/>
        <family val="3"/>
        <charset val="134"/>
      </rPr>
      <t>业主企业</t>
    </r>
    <r>
      <rPr>
        <sz val="11"/>
        <color theme="1"/>
        <rFont val="宋体"/>
        <family val="2"/>
        <scheme val="minor"/>
      </rPr>
      <t>ID","toCompanyName":"@</t>
    </r>
    <r>
      <rPr>
        <sz val="10"/>
        <rFont val="宋体"/>
        <family val="3"/>
        <charset val="134"/>
      </rPr>
      <t>业主企业名称</t>
    </r>
    <r>
      <rPr>
        <sz val="11"/>
        <color theme="1"/>
        <rFont val="宋体"/>
        <family val="2"/>
        <scheme val="minor"/>
      </rPr>
      <t>","contractId":"@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>ID","contractName":"@</t>
    </r>
    <r>
      <rPr>
        <sz val="10"/>
        <rFont val="宋体"/>
        <family val="3"/>
        <charset val="134"/>
      </rPr>
      <t>勘察合同名称</t>
    </r>
    <r>
      <rPr>
        <sz val="11"/>
        <color theme="1"/>
        <rFont val="宋体"/>
        <family val="2"/>
        <scheme val="minor"/>
      </rPr>
      <t>","contractNumber":"@</t>
    </r>
    <r>
      <rPr>
        <sz val="10"/>
        <rFont val="宋体"/>
        <family val="3"/>
        <charset val="134"/>
      </rPr>
      <t>勘察合同编号</t>
    </r>
    <r>
      <rPr>
        <sz val="11"/>
        <color theme="1"/>
        <rFont val="宋体"/>
        <family val="2"/>
        <scheme val="minor"/>
      </rPr>
      <t>","contText":"334","reason":"</t>
    </r>
    <r>
      <rPr>
        <sz val="10"/>
        <rFont val="宋体"/>
        <family val="3"/>
        <charset val="134"/>
      </rPr>
      <t>漏水</t>
    </r>
    <r>
      <rPr>
        <sz val="11"/>
        <color theme="1"/>
        <rFont val="宋体"/>
        <family val="2"/>
        <scheme val="minor"/>
      </rPr>
      <t>","content":"</t>
    </r>
    <r>
      <rPr>
        <sz val="10"/>
        <rFont val="宋体"/>
        <family val="3"/>
        <charset val="134"/>
      </rPr>
      <t>接口自动化测试</t>
    </r>
    <r>
      <rPr>
        <sz val="11"/>
        <color theme="1"/>
        <rFont val="宋体"/>
        <family val="2"/>
        <scheme val="minor"/>
      </rPr>
      <t>","approveReason":"","comment":"</t>
    </r>
    <r>
      <rPr>
        <sz val="10"/>
        <rFont val="宋体"/>
        <family val="3"/>
        <charset val="134"/>
      </rPr>
      <t>同意</t>
    </r>
    <r>
      <rPr>
        <sz val="11"/>
        <color theme="1"/>
        <rFont val="宋体"/>
        <family val="2"/>
        <scheme val="minor"/>
      </rPr>
      <t>","atta":["</t>
    </r>
    <r>
      <rPr>
        <sz val="10"/>
        <rFont val="宋体"/>
        <family val="3"/>
        <charset val="134"/>
      </rPr>
      <t>索赔金额的计算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索赔工期的计算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证明材料</t>
    </r>
    <r>
      <rPr>
        <sz val="11"/>
        <color theme="1"/>
        <rFont val="宋体"/>
        <family val="2"/>
        <scheme val="minor"/>
      </rPr>
      <t>"],"opinion":["</t>
    </r>
    <r>
      <rPr>
        <sz val="10"/>
        <rFont val="宋体"/>
        <family val="3"/>
        <charset val="134"/>
      </rPr>
      <t>同意此项索赔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同意临时或最终延长工期</t>
    </r>
    <r>
      <rPr>
        <sz val="11"/>
        <color theme="1"/>
        <rFont val="宋体"/>
        <family val="2"/>
        <scheme val="minor"/>
      </rPr>
      <t>","</t>
    </r>
    <r>
      <rPr>
        <sz val="10"/>
        <rFont val="宋体"/>
        <family val="3"/>
        <charset val="134"/>
      </rPr>
      <t>索赔审查报告</t>
    </r>
    <r>
      <rPr>
        <sz val="11"/>
        <color theme="1"/>
        <rFont val="宋体"/>
        <family val="2"/>
        <scheme val="minor"/>
      </rPr>
      <t>"],"companyName":"","indemnityMoney":"500","approveIndemnityLimit":"13","approveAmount":"498","kcManagerCompany":"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","kcManager":"</t>
    </r>
    <r>
      <rPr>
        <sz val="10"/>
        <rFont val="宋体"/>
        <family val="3"/>
        <charset val="134"/>
      </rPr>
      <t>小邹</t>
    </r>
    <r>
      <rPr>
        <sz val="11"/>
        <color theme="1"/>
        <rFont val="宋体"/>
        <family val="2"/>
        <scheme val="minor"/>
      </rPr>
      <t>","kcTime":"2017-11-24","jlManagerCompany":"</t>
    </r>
    <r>
      <rPr>
        <sz val="10"/>
        <rFont val="宋体"/>
        <family val="3"/>
        <charset val="134"/>
      </rPr>
      <t>甲壳虫</t>
    </r>
    <r>
      <rPr>
        <sz val="11"/>
        <color theme="1"/>
        <rFont val="宋体"/>
        <family val="2"/>
        <scheme val="minor"/>
      </rPr>
      <t>","jlManager":"</t>
    </r>
    <r>
      <rPr>
        <sz val="10"/>
        <rFont val="宋体"/>
        <family val="3"/>
        <charset val="134"/>
      </rPr>
      <t>燕洵</t>
    </r>
    <r>
      <rPr>
        <sz val="11"/>
        <color theme="1"/>
        <rFont val="宋体"/>
        <family val="2"/>
        <scheme val="minor"/>
      </rPr>
      <t>","jlTime":"2017-11-24","yzManagerCompany":"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","yzManager":"</t>
    </r>
    <r>
      <rPr>
        <sz val="10"/>
        <rFont val="宋体"/>
        <family val="3"/>
        <charset val="134"/>
      </rPr>
      <t>正中物业</t>
    </r>
    <r>
      <rPr>
        <sz val="11"/>
        <color theme="1"/>
        <rFont val="宋体"/>
        <family val="2"/>
        <scheme val="minor"/>
      </rPr>
      <t>","yzTime":"2017-11-24","indemnityLimit":"10","SSFprojectName":"@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ID","SSFoddNumber":"@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ID","SSFtoCompanyName":"@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ID","SSFcontractId":"@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ID","SSFcontractName":"@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ID","SSFcontractNumber":"@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ID","SSFcontText":"@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ID","SSFreason":"@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ID","SSFcontent":"@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ID","SSFatta":"@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ID","SSFopinion":"@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ID","SSFindemnityMoney":"@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ID","SSFkcManagerCompany":"@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ID","SSFkcManager":"@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ID","SSFkcTime":"@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ID","SSFindemnityLimit":"@</t>
    </r>
    <r>
      <rPr>
        <sz val="10"/>
        <rFont val="宋体"/>
        <family val="3"/>
        <charset val="134"/>
      </rPr>
      <t>勘察工程</t>
    </r>
    <r>
      <rPr>
        <sz val="11"/>
        <color theme="1"/>
        <rFont val="宋体"/>
        <family val="2"/>
        <scheme val="minor"/>
      </rPr>
      <t>ID","SSFapproveAmount":"@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ID","SSFJLconten":"@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ID","SSFjlManagerCompany":"@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ID","SSFjlManager":"@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ID","SSFjlTime":"@</t>
    </r>
    <r>
      <rPr>
        <sz val="10"/>
        <rFont val="宋体"/>
        <family val="3"/>
        <charset val="134"/>
      </rPr>
      <t>监理工程</t>
    </r>
    <r>
      <rPr>
        <sz val="11"/>
        <color theme="1"/>
        <rFont val="宋体"/>
        <family val="2"/>
        <scheme val="minor"/>
      </rPr>
      <t>ID","SSFcomment":"@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ID","SSFyzManagerCompany":"@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ID","SSFyzManager":"@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ID","SSFyzTime":"@</t>
    </r>
    <r>
      <rPr>
        <sz val="10"/>
        <rFont val="宋体"/>
        <family val="3"/>
        <charset val="134"/>
      </rPr>
      <t>业主项目</t>
    </r>
    <r>
      <rPr>
        <sz val="11"/>
        <color theme="1"/>
        <rFont val="宋体"/>
        <family val="2"/>
        <scheme val="minor"/>
      </rPr>
      <t>ID"}',
'comment':'</t>
    </r>
    <r>
      <rPr>
        <sz val="10"/>
        <rFont val="宋体"/>
        <family val="3"/>
        <charset val="134"/>
      </rPr>
      <t>自动化测试</t>
    </r>
    <r>
      <rPr>
        <sz val="11"/>
        <color theme="1"/>
        <rFont val="宋体"/>
        <family val="2"/>
        <scheme val="minor"/>
      </rPr>
      <t>',
'busiProcessType':'-1',
'taskProcessType':'FINISH',
'nextUser':'',
'conveyUser':'[]',
'qcType':'sp',
'formType':'SP_KC_TO_YZ',
'fileType':'0',
'attas':'[]',
'isLinkFile':'FALSE',
'linkFile':'[]',
'conveyFileName':'</t>
    </r>
    <r>
      <rPr>
        <sz val="10"/>
        <rFont val="宋体"/>
        <family val="3"/>
        <charset val="134"/>
      </rPr>
      <t>索赔报审表</t>
    </r>
    <r>
      <rPr>
        <sz val="11"/>
        <color theme="1"/>
        <rFont val="宋体"/>
        <family val="2"/>
        <scheme val="minor"/>
      </rPr>
      <t>',
'visitedUrl':'/formFile/sp',
'visitedBody':'{"qcType":"SP","processInstatnceId":"#","busiId":"#","taskId":"#"}',
'src':'INVEST_SP',
'peruseMap':'{}',
'tableList':'[]',
'isIdea':'TRUE',
'ideaTitle':'</t>
    </r>
    <r>
      <rPr>
        <sz val="10"/>
        <rFont val="宋体"/>
        <family val="3"/>
        <charset val="134"/>
      </rPr>
      <t>请选择您对本文件的处理意见</t>
    </r>
    <r>
      <rPr>
        <sz val="11"/>
        <color theme="1"/>
        <rFont val="宋体"/>
        <family val="2"/>
        <scheme val="minor"/>
      </rPr>
      <t>',
'contractId':'@</t>
    </r>
    <r>
      <rPr>
        <sz val="10"/>
        <rFont val="宋体"/>
        <family val="3"/>
        <charset val="134"/>
      </rPr>
      <t>勘察合同</t>
    </r>
    <r>
      <rPr>
        <sz val="11"/>
        <color theme="1"/>
        <rFont val="宋体"/>
        <family val="2"/>
        <scheme val="minor"/>
      </rPr>
      <t xml:space="preserve">ID',
}
</t>
    </r>
    <phoneticPr fontId="4" type="noConversion"/>
  </si>
  <si>
    <t>获取索赔意向列表</t>
    <phoneticPr fontId="4" type="noConversion"/>
  </si>
  <si>
    <t>yxs_list_001</t>
    <phoneticPr fontId="4" type="noConversion"/>
  </si>
  <si>
    <r>
      <rPr>
        <sz val="10"/>
        <rFont val="宋体"/>
        <family val="3"/>
        <charset val="134"/>
      </rPr>
      <t>查看索赔意向列表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获取勘察索赔意向表单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</si>
  <si>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/api/invest/yxs/list</t>
    <phoneticPr fontId="4" type="noConversion"/>
  </si>
  <si>
    <t>m</t>
    <phoneticPr fontId="4" type="noConversion"/>
  </si>
  <si>
    <t>[{"id":"#"},{"oddNumber":"#"}]</t>
    <phoneticPr fontId="4" type="noConversion"/>
  </si>
  <si>
    <t>[("busiId","yxsId"),("oddNumber")]</t>
    <phoneticPr fontId="4" type="noConversion"/>
  </si>
  <si>
    <t>获取索赔意向列表</t>
    <phoneticPr fontId="4" type="noConversion"/>
  </si>
  <si>
    <t>yxs_list_002</t>
    <phoneticPr fontId="4" type="noConversion"/>
  </si>
  <si>
    <r>
      <rPr>
        <sz val="10"/>
        <rFont val="宋体"/>
        <family val="3"/>
        <charset val="134"/>
      </rPr>
      <t>查看索赔意向列表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监理获取勘察索赔意向审批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</si>
  <si>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/api/invest/yxs/list</t>
    <phoneticPr fontId="4" type="noConversion"/>
  </si>
  <si>
    <t>[{"taskId":"#"},{"processInstanceId":"#"}]</t>
    <phoneticPr fontId="4" type="noConversion"/>
  </si>
  <si>
    <t>[("taskId"),("processInstanceId")]</t>
    <phoneticPr fontId="4" type="noConversion"/>
  </si>
  <si>
    <t>yxs_list_003</t>
    <phoneticPr fontId="4" type="noConversion"/>
  </si>
  <si>
    <r>
      <rPr>
        <sz val="10"/>
        <rFont val="宋体"/>
        <family val="3"/>
        <charset val="134"/>
      </rPr>
      <t>查看索赔意向列表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业主获取勘察索赔意向审批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</si>
  <si>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[{"taskId":"#"},{"processInstanceId":"#"}]</t>
    <phoneticPr fontId="4" type="noConversion"/>
  </si>
  <si>
    <t>[("taskId"),("processInstanceId")]</t>
    <phoneticPr fontId="4" type="noConversion"/>
  </si>
  <si>
    <t>yxs_list_004</t>
    <phoneticPr fontId="4" type="noConversion"/>
  </si>
  <si>
    <r>
      <rPr>
        <sz val="10"/>
        <rFont val="宋体"/>
        <family val="3"/>
        <charset val="134"/>
      </rPr>
      <t>查看索赔意向列表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勘察获取勘察索赔意向办结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</si>
  <si>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获取索赔报审列表</t>
    <phoneticPr fontId="4" type="noConversion"/>
  </si>
  <si>
    <t>sp_list_001</t>
    <phoneticPr fontId="4" type="noConversion"/>
  </si>
  <si>
    <r>
      <rPr>
        <sz val="10"/>
        <rFont val="宋体"/>
        <family val="3"/>
        <charset val="134"/>
      </rPr>
      <t>查看索赔报审列表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获取勘察索赔报审表单</t>
    </r>
    <r>
      <rPr>
        <sz val="11"/>
        <color theme="1"/>
        <rFont val="宋体"/>
        <family val="2"/>
        <scheme val="minor"/>
      </rPr>
      <t>ID</t>
    </r>
    <phoneticPr fontId="4" type="noConversion"/>
  </si>
  <si>
    <t>/api/invest/sp/list</t>
    <phoneticPr fontId="4" type="noConversion"/>
  </si>
  <si>
    <t>[{"id":"#"},{"oddNumber":"#"}]</t>
    <phoneticPr fontId="4" type="noConversion"/>
  </si>
  <si>
    <t>[("busiId"),("oddNumber")]</t>
    <phoneticPr fontId="4" type="noConversion"/>
  </si>
  <si>
    <t>sp_list_002</t>
    <phoneticPr fontId="4" type="noConversion"/>
  </si>
  <si>
    <r>
      <rPr>
        <sz val="10"/>
        <rFont val="宋体"/>
        <family val="3"/>
        <charset val="134"/>
      </rPr>
      <t>查看索赔报审列表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监理获取勘察索赔报审审批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</si>
  <si>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sp_list_003</t>
    <phoneticPr fontId="4" type="noConversion"/>
  </si>
  <si>
    <r>
      <rPr>
        <sz val="10"/>
        <rFont val="宋体"/>
        <family val="3"/>
        <charset val="134"/>
      </rPr>
      <t>查看索赔报审列表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业主获取勘察索赔报审审批</t>
    </r>
    <r>
      <rPr>
        <sz val="11"/>
        <color theme="1"/>
        <rFont val="宋体"/>
        <family val="2"/>
        <scheme val="minor"/>
      </rPr>
      <t>TaskID</t>
    </r>
    <phoneticPr fontId="4" type="noConversion"/>
  </si>
  <si>
    <t>sp_list_004</t>
    <phoneticPr fontId="4" type="noConversion"/>
  </si>
  <si>
    <r>
      <rPr>
        <sz val="10"/>
        <rFont val="宋体"/>
        <family val="3"/>
        <charset val="134"/>
      </rPr>
      <t>查看索赔报审列表</t>
    </r>
    <r>
      <rPr>
        <sz val="11"/>
        <color theme="1"/>
        <rFont val="宋体"/>
        <family val="2"/>
        <scheme val="minor"/>
      </rPr>
      <t>--</t>
    </r>
    <r>
      <rPr>
        <sz val="10"/>
        <rFont val="宋体"/>
        <family val="3"/>
        <charset val="134"/>
      </rPr>
      <t>勘察获取勘察索赔报审办结</t>
    </r>
    <r>
      <rPr>
        <sz val="11"/>
        <color theme="1"/>
        <rFont val="宋体"/>
        <family val="2"/>
        <scheme val="minor"/>
      </rPr>
      <t>TaskID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</si>
</sst>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2" fillId="0" borderId="0" xfId="1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5" fillId="0" borderId="0" xfId="2" applyFont="1" applyFill="1" applyBorder="1" applyAlignment="1" applyProtection="1">
      <alignment horizontal="left" vertical="center" wrapText="1"/>
    </xf>
    <xf numFmtId="0" fontId="5" fillId="0" borderId="0" xfId="2" applyFill="1" applyBorder="1" applyAlignment="1" applyProtection="1">
      <alignment horizontal="left" vertical="center" wrapText="1"/>
    </xf>
    <xf numFmtId="0" fontId="5" fillId="0" borderId="0" xfId="2" applyFont="1" applyFill="1" applyBorder="1" applyAlignment="1" applyProtection="1">
      <alignment horizontal="center" vertical="center" wrapText="1"/>
    </xf>
    <xf numFmtId="0" fontId="3" fillId="0" borderId="0" xfId="2" applyFont="1" applyFill="1" applyBorder="1" applyAlignment="1" applyProtection="1">
      <alignment horizontal="left" vertical="center" wrapText="1"/>
    </xf>
    <xf numFmtId="0" fontId="5" fillId="0" borderId="0" xfId="2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5" fillId="0" borderId="0" xfId="2" quotePrefix="1" applyAlignment="1">
      <alignment horizontal="left" vertical="center" wrapText="1"/>
    </xf>
    <xf numFmtId="0" fontId="5" fillId="0" borderId="0" xfId="2" applyAlignment="1">
      <alignment vertical="center" wrapText="1"/>
    </xf>
    <xf numFmtId="0" fontId="5" fillId="0" borderId="0" xfId="2" quotePrefix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PyQt_Auto\Data\Test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InterfaceTestFramework\data\Test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用例"/>
      <sheetName val="基础数据"/>
      <sheetName val="数据字典(测试环境)"/>
      <sheetName val="数据字典(预发布环境)"/>
      <sheetName val="数据字典(正式环境)"/>
    </sheetNames>
    <sheetDataSet>
      <sheetData sheetId="0"/>
      <sheetData sheetId="1">
        <row r="3">
          <cell r="E3" t="str">
            <v>402881685d2717f0015d2bc74627000d</v>
          </cell>
          <cell r="F3" t="str">
            <v>湖北虹彬建设工程有限公司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用例"/>
      <sheetName val="基础数据"/>
      <sheetName val="数据字典(测试环境)"/>
      <sheetName val="数据字典(预发布环境)"/>
      <sheetName val="数据字典(正式环境)"/>
    </sheetNames>
    <sheetDataSet>
      <sheetData sheetId="0"/>
      <sheetData sheetId="1">
        <row r="2">
          <cell r="B2" t="str">
            <v>feng_zou</v>
          </cell>
          <cell r="D2" t="str">
            <v>e8de72ae240b487ea0275be6104ce14b</v>
          </cell>
          <cell r="E2" t="str">
            <v>402881615e4c2a7f015e5126298b0000</v>
          </cell>
          <cell r="F2" t="str">
            <v>深圳市正中物业有限公司</v>
          </cell>
          <cell r="G2" t="str">
            <v>77661</v>
          </cell>
        </row>
        <row r="3">
          <cell r="B3" t="str">
            <v>甲壳虫</v>
          </cell>
          <cell r="D3" t="str">
            <v>1c58b4f60b964b23ab5b4161058865a9</v>
          </cell>
          <cell r="E3" t="str">
            <v>402881685d2717f0015d2bc74627000d</v>
          </cell>
          <cell r="F3" t="str">
            <v>湖北虹彬建设工程有限公司</v>
          </cell>
          <cell r="G3" t="str">
            <v>77662</v>
          </cell>
        </row>
        <row r="5">
          <cell r="E5" t="str">
            <v>402881615d7e6429015d82b4fa2c000f</v>
          </cell>
          <cell r="F5" t="str">
            <v>上海俊捷信息技术有限公司</v>
          </cell>
        </row>
        <row r="6">
          <cell r="E6" t="str">
            <v>402881685d446fca015d459ec6dd0005</v>
          </cell>
          <cell r="F6" t="str">
            <v>山东天时空间钢结构工程有限公司</v>
          </cell>
        </row>
        <row r="7">
          <cell r="E7" t="str">
            <v>402881685d312ef3015d36182b9d0013</v>
          </cell>
          <cell r="F7" t="str">
            <v>深圳市XXX建设企业</v>
          </cell>
        </row>
        <row r="8">
          <cell r="E8" t="str">
            <v>402881615d364a71015d39fc6b690000</v>
          </cell>
          <cell r="F8" t="str">
            <v>贵州盛世佳栖工程咨询有限公司</v>
          </cell>
        </row>
        <row r="9">
          <cell r="E9" t="str">
            <v>402881685f770866015f7b5994f90000</v>
          </cell>
          <cell r="F9" t="str">
            <v>潜山中成架业租赁有限公司</v>
          </cell>
        </row>
        <row r="10">
          <cell r="E10" t="str">
            <v>402881685f770866015f7b64045b0002</v>
          </cell>
          <cell r="F10" t="str">
            <v>广州市中圆环境艺术设计有限公司</v>
          </cell>
        </row>
        <row r="24">
          <cell r="B24" t="str">
            <v>402881685d1c92c0015d205c68a90138</v>
          </cell>
        </row>
        <row r="25">
          <cell r="B25" t="str">
            <v>4f5b78e6b458ad03d794eea92fba467c</v>
          </cell>
        </row>
        <row r="26">
          <cell r="B26" t="str">
            <v>d7e1c1794897437db6bd868280d2eefd</v>
          </cell>
        </row>
        <row r="27">
          <cell r="B27" t="str">
            <v>402881625e4c3189015e513134a1003b</v>
          </cell>
          <cell r="C27" t="str">
            <v>科兴科学园</v>
          </cell>
        </row>
        <row r="28">
          <cell r="B28" t="str">
            <v>402881625e4c3189015e514eac620043</v>
          </cell>
        </row>
        <row r="29">
          <cell r="B29" t="str">
            <v>4028816b5e4c31b0015e5137fb270043</v>
          </cell>
        </row>
        <row r="31">
          <cell r="B31" t="str">
            <v>402881625e4c3056015e513814860012</v>
          </cell>
          <cell r="C31" t="str">
            <v>科兴科学园工程监理</v>
          </cell>
          <cell r="D31" t="str">
            <v>SA1125</v>
          </cell>
        </row>
        <row r="33">
          <cell r="B33" t="str">
            <v>4028816b5e4c3082015e515233ab004a</v>
          </cell>
          <cell r="C33" t="str">
            <v>科兴科学园勘察合同</v>
          </cell>
          <cell r="D33" t="str">
            <v>KE555</v>
          </cell>
        </row>
        <row r="39">
          <cell r="B39" t="str">
            <v>4028816b5fba0276015fbd5112ff006d</v>
          </cell>
        </row>
        <row r="40">
          <cell r="B40" t="str">
            <v>e43751e4318146658decc82a2c169c2b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japi.juhe.cn/qqevaluate/qq" TargetMode="External"/><Relationship Id="rId1" Type="http://schemas.openxmlformats.org/officeDocument/2006/relationships/hyperlink" Target="http://japi.juhe.cn/qqevaluate/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22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2.75" x14ac:dyDescent="0.15"/>
  <cols>
    <col min="1" max="2" width="9" style="13"/>
    <col min="3" max="3" width="20.625" style="13" bestFit="1" customWidth="1"/>
    <col min="4" max="4" width="22.75" style="13" customWidth="1"/>
    <col min="5" max="5" width="23.375" style="13" customWidth="1"/>
    <col min="6" max="6" width="9" style="13"/>
    <col min="7" max="7" width="24.75" style="13" customWidth="1"/>
    <col min="8" max="8" width="9" style="13"/>
    <col min="9" max="9" width="90.875" style="13" customWidth="1"/>
    <col min="10" max="10" width="11.5" style="13" customWidth="1"/>
    <col min="11" max="12" width="52.625" style="13" customWidth="1"/>
    <col min="13" max="13" width="19.125" style="13" customWidth="1"/>
    <col min="14" max="14" width="27.5" style="13" customWidth="1"/>
    <col min="15" max="15" width="30.125" style="13" customWidth="1"/>
    <col min="16" max="18" width="9" style="13"/>
    <col min="19" max="19" width="13.5" style="13" customWidth="1"/>
    <col min="20" max="20" width="91.375" style="13" customWidth="1"/>
    <col min="21" max="21" width="46.125" style="13" customWidth="1"/>
    <col min="22" max="22" width="50.25" style="13" customWidth="1"/>
    <col min="23" max="23" width="37.375" style="13" customWidth="1"/>
    <col min="24" max="258" width="9" style="13"/>
    <col min="259" max="259" width="20.625" style="13" bestFit="1" customWidth="1"/>
    <col min="260" max="260" width="22.75" style="13" customWidth="1"/>
    <col min="261" max="261" width="23.375" style="13" customWidth="1"/>
    <col min="262" max="262" width="9" style="13"/>
    <col min="263" max="263" width="24.75" style="13" customWidth="1"/>
    <col min="264" max="264" width="9" style="13"/>
    <col min="265" max="265" width="90.875" style="13" customWidth="1"/>
    <col min="266" max="266" width="11.5" style="13" customWidth="1"/>
    <col min="267" max="268" width="52.625" style="13" customWidth="1"/>
    <col min="269" max="269" width="19.125" style="13" customWidth="1"/>
    <col min="270" max="270" width="27.5" style="13" customWidth="1"/>
    <col min="271" max="271" width="30.125" style="13" customWidth="1"/>
    <col min="272" max="274" width="9" style="13"/>
    <col min="275" max="275" width="13.5" style="13" customWidth="1"/>
    <col min="276" max="276" width="91.375" style="13" customWidth="1"/>
    <col min="277" max="277" width="46.125" style="13" customWidth="1"/>
    <col min="278" max="278" width="50.25" style="13" customWidth="1"/>
    <col min="279" max="279" width="37.375" style="13" customWidth="1"/>
    <col min="280" max="514" width="9" style="13"/>
    <col min="515" max="515" width="20.625" style="13" bestFit="1" customWidth="1"/>
    <col min="516" max="516" width="22.75" style="13" customWidth="1"/>
    <col min="517" max="517" width="23.375" style="13" customWidth="1"/>
    <col min="518" max="518" width="9" style="13"/>
    <col min="519" max="519" width="24.75" style="13" customWidth="1"/>
    <col min="520" max="520" width="9" style="13"/>
    <col min="521" max="521" width="90.875" style="13" customWidth="1"/>
    <col min="522" max="522" width="11.5" style="13" customWidth="1"/>
    <col min="523" max="524" width="52.625" style="13" customWidth="1"/>
    <col min="525" max="525" width="19.125" style="13" customWidth="1"/>
    <col min="526" max="526" width="27.5" style="13" customWidth="1"/>
    <col min="527" max="527" width="30.125" style="13" customWidth="1"/>
    <col min="528" max="530" width="9" style="13"/>
    <col min="531" max="531" width="13.5" style="13" customWidth="1"/>
    <col min="532" max="532" width="91.375" style="13" customWidth="1"/>
    <col min="533" max="533" width="46.125" style="13" customWidth="1"/>
    <col min="534" max="534" width="50.25" style="13" customWidth="1"/>
    <col min="535" max="535" width="37.375" style="13" customWidth="1"/>
    <col min="536" max="770" width="9" style="13"/>
    <col min="771" max="771" width="20.625" style="13" bestFit="1" customWidth="1"/>
    <col min="772" max="772" width="22.75" style="13" customWidth="1"/>
    <col min="773" max="773" width="23.375" style="13" customWidth="1"/>
    <col min="774" max="774" width="9" style="13"/>
    <col min="775" max="775" width="24.75" style="13" customWidth="1"/>
    <col min="776" max="776" width="9" style="13"/>
    <col min="777" max="777" width="90.875" style="13" customWidth="1"/>
    <col min="778" max="778" width="11.5" style="13" customWidth="1"/>
    <col min="779" max="780" width="52.625" style="13" customWidth="1"/>
    <col min="781" max="781" width="19.125" style="13" customWidth="1"/>
    <col min="782" max="782" width="27.5" style="13" customWidth="1"/>
    <col min="783" max="783" width="30.125" style="13" customWidth="1"/>
    <col min="784" max="786" width="9" style="13"/>
    <col min="787" max="787" width="13.5" style="13" customWidth="1"/>
    <col min="788" max="788" width="91.375" style="13" customWidth="1"/>
    <col min="789" max="789" width="46.125" style="13" customWidth="1"/>
    <col min="790" max="790" width="50.25" style="13" customWidth="1"/>
    <col min="791" max="791" width="37.375" style="13" customWidth="1"/>
    <col min="792" max="1026" width="9" style="13"/>
    <col min="1027" max="1027" width="20.625" style="13" bestFit="1" customWidth="1"/>
    <col min="1028" max="1028" width="22.75" style="13" customWidth="1"/>
    <col min="1029" max="1029" width="23.375" style="13" customWidth="1"/>
    <col min="1030" max="1030" width="9" style="13"/>
    <col min="1031" max="1031" width="24.75" style="13" customWidth="1"/>
    <col min="1032" max="1032" width="9" style="13"/>
    <col min="1033" max="1033" width="90.875" style="13" customWidth="1"/>
    <col min="1034" max="1034" width="11.5" style="13" customWidth="1"/>
    <col min="1035" max="1036" width="52.625" style="13" customWidth="1"/>
    <col min="1037" max="1037" width="19.125" style="13" customWidth="1"/>
    <col min="1038" max="1038" width="27.5" style="13" customWidth="1"/>
    <col min="1039" max="1039" width="30.125" style="13" customWidth="1"/>
    <col min="1040" max="1042" width="9" style="13"/>
    <col min="1043" max="1043" width="13.5" style="13" customWidth="1"/>
    <col min="1044" max="1044" width="91.375" style="13" customWidth="1"/>
    <col min="1045" max="1045" width="46.125" style="13" customWidth="1"/>
    <col min="1046" max="1046" width="50.25" style="13" customWidth="1"/>
    <col min="1047" max="1047" width="37.375" style="13" customWidth="1"/>
    <col min="1048" max="1282" width="9" style="13"/>
    <col min="1283" max="1283" width="20.625" style="13" bestFit="1" customWidth="1"/>
    <col min="1284" max="1284" width="22.75" style="13" customWidth="1"/>
    <col min="1285" max="1285" width="23.375" style="13" customWidth="1"/>
    <col min="1286" max="1286" width="9" style="13"/>
    <col min="1287" max="1287" width="24.75" style="13" customWidth="1"/>
    <col min="1288" max="1288" width="9" style="13"/>
    <col min="1289" max="1289" width="90.875" style="13" customWidth="1"/>
    <col min="1290" max="1290" width="11.5" style="13" customWidth="1"/>
    <col min="1291" max="1292" width="52.625" style="13" customWidth="1"/>
    <col min="1293" max="1293" width="19.125" style="13" customWidth="1"/>
    <col min="1294" max="1294" width="27.5" style="13" customWidth="1"/>
    <col min="1295" max="1295" width="30.125" style="13" customWidth="1"/>
    <col min="1296" max="1298" width="9" style="13"/>
    <col min="1299" max="1299" width="13.5" style="13" customWidth="1"/>
    <col min="1300" max="1300" width="91.375" style="13" customWidth="1"/>
    <col min="1301" max="1301" width="46.125" style="13" customWidth="1"/>
    <col min="1302" max="1302" width="50.25" style="13" customWidth="1"/>
    <col min="1303" max="1303" width="37.375" style="13" customWidth="1"/>
    <col min="1304" max="1538" width="9" style="13"/>
    <col min="1539" max="1539" width="20.625" style="13" bestFit="1" customWidth="1"/>
    <col min="1540" max="1540" width="22.75" style="13" customWidth="1"/>
    <col min="1541" max="1541" width="23.375" style="13" customWidth="1"/>
    <col min="1542" max="1542" width="9" style="13"/>
    <col min="1543" max="1543" width="24.75" style="13" customWidth="1"/>
    <col min="1544" max="1544" width="9" style="13"/>
    <col min="1545" max="1545" width="90.875" style="13" customWidth="1"/>
    <col min="1546" max="1546" width="11.5" style="13" customWidth="1"/>
    <col min="1547" max="1548" width="52.625" style="13" customWidth="1"/>
    <col min="1549" max="1549" width="19.125" style="13" customWidth="1"/>
    <col min="1550" max="1550" width="27.5" style="13" customWidth="1"/>
    <col min="1551" max="1551" width="30.125" style="13" customWidth="1"/>
    <col min="1552" max="1554" width="9" style="13"/>
    <col min="1555" max="1555" width="13.5" style="13" customWidth="1"/>
    <col min="1556" max="1556" width="91.375" style="13" customWidth="1"/>
    <col min="1557" max="1557" width="46.125" style="13" customWidth="1"/>
    <col min="1558" max="1558" width="50.25" style="13" customWidth="1"/>
    <col min="1559" max="1559" width="37.375" style="13" customWidth="1"/>
    <col min="1560" max="1794" width="9" style="13"/>
    <col min="1795" max="1795" width="20.625" style="13" bestFit="1" customWidth="1"/>
    <col min="1796" max="1796" width="22.75" style="13" customWidth="1"/>
    <col min="1797" max="1797" width="23.375" style="13" customWidth="1"/>
    <col min="1798" max="1798" width="9" style="13"/>
    <col min="1799" max="1799" width="24.75" style="13" customWidth="1"/>
    <col min="1800" max="1800" width="9" style="13"/>
    <col min="1801" max="1801" width="90.875" style="13" customWidth="1"/>
    <col min="1802" max="1802" width="11.5" style="13" customWidth="1"/>
    <col min="1803" max="1804" width="52.625" style="13" customWidth="1"/>
    <col min="1805" max="1805" width="19.125" style="13" customWidth="1"/>
    <col min="1806" max="1806" width="27.5" style="13" customWidth="1"/>
    <col min="1807" max="1807" width="30.125" style="13" customWidth="1"/>
    <col min="1808" max="1810" width="9" style="13"/>
    <col min="1811" max="1811" width="13.5" style="13" customWidth="1"/>
    <col min="1812" max="1812" width="91.375" style="13" customWidth="1"/>
    <col min="1813" max="1813" width="46.125" style="13" customWidth="1"/>
    <col min="1814" max="1814" width="50.25" style="13" customWidth="1"/>
    <col min="1815" max="1815" width="37.375" style="13" customWidth="1"/>
    <col min="1816" max="2050" width="9" style="13"/>
    <col min="2051" max="2051" width="20.625" style="13" bestFit="1" customWidth="1"/>
    <col min="2052" max="2052" width="22.75" style="13" customWidth="1"/>
    <col min="2053" max="2053" width="23.375" style="13" customWidth="1"/>
    <col min="2054" max="2054" width="9" style="13"/>
    <col min="2055" max="2055" width="24.75" style="13" customWidth="1"/>
    <col min="2056" max="2056" width="9" style="13"/>
    <col min="2057" max="2057" width="90.875" style="13" customWidth="1"/>
    <col min="2058" max="2058" width="11.5" style="13" customWidth="1"/>
    <col min="2059" max="2060" width="52.625" style="13" customWidth="1"/>
    <col min="2061" max="2061" width="19.125" style="13" customWidth="1"/>
    <col min="2062" max="2062" width="27.5" style="13" customWidth="1"/>
    <col min="2063" max="2063" width="30.125" style="13" customWidth="1"/>
    <col min="2064" max="2066" width="9" style="13"/>
    <col min="2067" max="2067" width="13.5" style="13" customWidth="1"/>
    <col min="2068" max="2068" width="91.375" style="13" customWidth="1"/>
    <col min="2069" max="2069" width="46.125" style="13" customWidth="1"/>
    <col min="2070" max="2070" width="50.25" style="13" customWidth="1"/>
    <col min="2071" max="2071" width="37.375" style="13" customWidth="1"/>
    <col min="2072" max="2306" width="9" style="13"/>
    <col min="2307" max="2307" width="20.625" style="13" bestFit="1" customWidth="1"/>
    <col min="2308" max="2308" width="22.75" style="13" customWidth="1"/>
    <col min="2309" max="2309" width="23.375" style="13" customWidth="1"/>
    <col min="2310" max="2310" width="9" style="13"/>
    <col min="2311" max="2311" width="24.75" style="13" customWidth="1"/>
    <col min="2312" max="2312" width="9" style="13"/>
    <col min="2313" max="2313" width="90.875" style="13" customWidth="1"/>
    <col min="2314" max="2314" width="11.5" style="13" customWidth="1"/>
    <col min="2315" max="2316" width="52.625" style="13" customWidth="1"/>
    <col min="2317" max="2317" width="19.125" style="13" customWidth="1"/>
    <col min="2318" max="2318" width="27.5" style="13" customWidth="1"/>
    <col min="2319" max="2319" width="30.125" style="13" customWidth="1"/>
    <col min="2320" max="2322" width="9" style="13"/>
    <col min="2323" max="2323" width="13.5" style="13" customWidth="1"/>
    <col min="2324" max="2324" width="91.375" style="13" customWidth="1"/>
    <col min="2325" max="2325" width="46.125" style="13" customWidth="1"/>
    <col min="2326" max="2326" width="50.25" style="13" customWidth="1"/>
    <col min="2327" max="2327" width="37.375" style="13" customWidth="1"/>
    <col min="2328" max="2562" width="9" style="13"/>
    <col min="2563" max="2563" width="20.625" style="13" bestFit="1" customWidth="1"/>
    <col min="2564" max="2564" width="22.75" style="13" customWidth="1"/>
    <col min="2565" max="2565" width="23.375" style="13" customWidth="1"/>
    <col min="2566" max="2566" width="9" style="13"/>
    <col min="2567" max="2567" width="24.75" style="13" customWidth="1"/>
    <col min="2568" max="2568" width="9" style="13"/>
    <col min="2569" max="2569" width="90.875" style="13" customWidth="1"/>
    <col min="2570" max="2570" width="11.5" style="13" customWidth="1"/>
    <col min="2571" max="2572" width="52.625" style="13" customWidth="1"/>
    <col min="2573" max="2573" width="19.125" style="13" customWidth="1"/>
    <col min="2574" max="2574" width="27.5" style="13" customWidth="1"/>
    <col min="2575" max="2575" width="30.125" style="13" customWidth="1"/>
    <col min="2576" max="2578" width="9" style="13"/>
    <col min="2579" max="2579" width="13.5" style="13" customWidth="1"/>
    <col min="2580" max="2580" width="91.375" style="13" customWidth="1"/>
    <col min="2581" max="2581" width="46.125" style="13" customWidth="1"/>
    <col min="2582" max="2582" width="50.25" style="13" customWidth="1"/>
    <col min="2583" max="2583" width="37.375" style="13" customWidth="1"/>
    <col min="2584" max="2818" width="9" style="13"/>
    <col min="2819" max="2819" width="20.625" style="13" bestFit="1" customWidth="1"/>
    <col min="2820" max="2820" width="22.75" style="13" customWidth="1"/>
    <col min="2821" max="2821" width="23.375" style="13" customWidth="1"/>
    <col min="2822" max="2822" width="9" style="13"/>
    <col min="2823" max="2823" width="24.75" style="13" customWidth="1"/>
    <col min="2824" max="2824" width="9" style="13"/>
    <col min="2825" max="2825" width="90.875" style="13" customWidth="1"/>
    <col min="2826" max="2826" width="11.5" style="13" customWidth="1"/>
    <col min="2827" max="2828" width="52.625" style="13" customWidth="1"/>
    <col min="2829" max="2829" width="19.125" style="13" customWidth="1"/>
    <col min="2830" max="2830" width="27.5" style="13" customWidth="1"/>
    <col min="2831" max="2831" width="30.125" style="13" customWidth="1"/>
    <col min="2832" max="2834" width="9" style="13"/>
    <col min="2835" max="2835" width="13.5" style="13" customWidth="1"/>
    <col min="2836" max="2836" width="91.375" style="13" customWidth="1"/>
    <col min="2837" max="2837" width="46.125" style="13" customWidth="1"/>
    <col min="2838" max="2838" width="50.25" style="13" customWidth="1"/>
    <col min="2839" max="2839" width="37.375" style="13" customWidth="1"/>
    <col min="2840" max="3074" width="9" style="13"/>
    <col min="3075" max="3075" width="20.625" style="13" bestFit="1" customWidth="1"/>
    <col min="3076" max="3076" width="22.75" style="13" customWidth="1"/>
    <col min="3077" max="3077" width="23.375" style="13" customWidth="1"/>
    <col min="3078" max="3078" width="9" style="13"/>
    <col min="3079" max="3079" width="24.75" style="13" customWidth="1"/>
    <col min="3080" max="3080" width="9" style="13"/>
    <col min="3081" max="3081" width="90.875" style="13" customWidth="1"/>
    <col min="3082" max="3082" width="11.5" style="13" customWidth="1"/>
    <col min="3083" max="3084" width="52.625" style="13" customWidth="1"/>
    <col min="3085" max="3085" width="19.125" style="13" customWidth="1"/>
    <col min="3086" max="3086" width="27.5" style="13" customWidth="1"/>
    <col min="3087" max="3087" width="30.125" style="13" customWidth="1"/>
    <col min="3088" max="3090" width="9" style="13"/>
    <col min="3091" max="3091" width="13.5" style="13" customWidth="1"/>
    <col min="3092" max="3092" width="91.375" style="13" customWidth="1"/>
    <col min="3093" max="3093" width="46.125" style="13" customWidth="1"/>
    <col min="3094" max="3094" width="50.25" style="13" customWidth="1"/>
    <col min="3095" max="3095" width="37.375" style="13" customWidth="1"/>
    <col min="3096" max="3330" width="9" style="13"/>
    <col min="3331" max="3331" width="20.625" style="13" bestFit="1" customWidth="1"/>
    <col min="3332" max="3332" width="22.75" style="13" customWidth="1"/>
    <col min="3333" max="3333" width="23.375" style="13" customWidth="1"/>
    <col min="3334" max="3334" width="9" style="13"/>
    <col min="3335" max="3335" width="24.75" style="13" customWidth="1"/>
    <col min="3336" max="3336" width="9" style="13"/>
    <col min="3337" max="3337" width="90.875" style="13" customWidth="1"/>
    <col min="3338" max="3338" width="11.5" style="13" customWidth="1"/>
    <col min="3339" max="3340" width="52.625" style="13" customWidth="1"/>
    <col min="3341" max="3341" width="19.125" style="13" customWidth="1"/>
    <col min="3342" max="3342" width="27.5" style="13" customWidth="1"/>
    <col min="3343" max="3343" width="30.125" style="13" customWidth="1"/>
    <col min="3344" max="3346" width="9" style="13"/>
    <col min="3347" max="3347" width="13.5" style="13" customWidth="1"/>
    <col min="3348" max="3348" width="91.375" style="13" customWidth="1"/>
    <col min="3349" max="3349" width="46.125" style="13" customWidth="1"/>
    <col min="3350" max="3350" width="50.25" style="13" customWidth="1"/>
    <col min="3351" max="3351" width="37.375" style="13" customWidth="1"/>
    <col min="3352" max="3586" width="9" style="13"/>
    <col min="3587" max="3587" width="20.625" style="13" bestFit="1" customWidth="1"/>
    <col min="3588" max="3588" width="22.75" style="13" customWidth="1"/>
    <col min="3589" max="3589" width="23.375" style="13" customWidth="1"/>
    <col min="3590" max="3590" width="9" style="13"/>
    <col min="3591" max="3591" width="24.75" style="13" customWidth="1"/>
    <col min="3592" max="3592" width="9" style="13"/>
    <col min="3593" max="3593" width="90.875" style="13" customWidth="1"/>
    <col min="3594" max="3594" width="11.5" style="13" customWidth="1"/>
    <col min="3595" max="3596" width="52.625" style="13" customWidth="1"/>
    <col min="3597" max="3597" width="19.125" style="13" customWidth="1"/>
    <col min="3598" max="3598" width="27.5" style="13" customWidth="1"/>
    <col min="3599" max="3599" width="30.125" style="13" customWidth="1"/>
    <col min="3600" max="3602" width="9" style="13"/>
    <col min="3603" max="3603" width="13.5" style="13" customWidth="1"/>
    <col min="3604" max="3604" width="91.375" style="13" customWidth="1"/>
    <col min="3605" max="3605" width="46.125" style="13" customWidth="1"/>
    <col min="3606" max="3606" width="50.25" style="13" customWidth="1"/>
    <col min="3607" max="3607" width="37.375" style="13" customWidth="1"/>
    <col min="3608" max="3842" width="9" style="13"/>
    <col min="3843" max="3843" width="20.625" style="13" bestFit="1" customWidth="1"/>
    <col min="3844" max="3844" width="22.75" style="13" customWidth="1"/>
    <col min="3845" max="3845" width="23.375" style="13" customWidth="1"/>
    <col min="3846" max="3846" width="9" style="13"/>
    <col min="3847" max="3847" width="24.75" style="13" customWidth="1"/>
    <col min="3848" max="3848" width="9" style="13"/>
    <col min="3849" max="3849" width="90.875" style="13" customWidth="1"/>
    <col min="3850" max="3850" width="11.5" style="13" customWidth="1"/>
    <col min="3851" max="3852" width="52.625" style="13" customWidth="1"/>
    <col min="3853" max="3853" width="19.125" style="13" customWidth="1"/>
    <col min="3854" max="3854" width="27.5" style="13" customWidth="1"/>
    <col min="3855" max="3855" width="30.125" style="13" customWidth="1"/>
    <col min="3856" max="3858" width="9" style="13"/>
    <col min="3859" max="3859" width="13.5" style="13" customWidth="1"/>
    <col min="3860" max="3860" width="91.375" style="13" customWidth="1"/>
    <col min="3861" max="3861" width="46.125" style="13" customWidth="1"/>
    <col min="3862" max="3862" width="50.25" style="13" customWidth="1"/>
    <col min="3863" max="3863" width="37.375" style="13" customWidth="1"/>
    <col min="3864" max="4098" width="9" style="13"/>
    <col min="4099" max="4099" width="20.625" style="13" bestFit="1" customWidth="1"/>
    <col min="4100" max="4100" width="22.75" style="13" customWidth="1"/>
    <col min="4101" max="4101" width="23.375" style="13" customWidth="1"/>
    <col min="4102" max="4102" width="9" style="13"/>
    <col min="4103" max="4103" width="24.75" style="13" customWidth="1"/>
    <col min="4104" max="4104" width="9" style="13"/>
    <col min="4105" max="4105" width="90.875" style="13" customWidth="1"/>
    <col min="4106" max="4106" width="11.5" style="13" customWidth="1"/>
    <col min="4107" max="4108" width="52.625" style="13" customWidth="1"/>
    <col min="4109" max="4109" width="19.125" style="13" customWidth="1"/>
    <col min="4110" max="4110" width="27.5" style="13" customWidth="1"/>
    <col min="4111" max="4111" width="30.125" style="13" customWidth="1"/>
    <col min="4112" max="4114" width="9" style="13"/>
    <col min="4115" max="4115" width="13.5" style="13" customWidth="1"/>
    <col min="4116" max="4116" width="91.375" style="13" customWidth="1"/>
    <col min="4117" max="4117" width="46.125" style="13" customWidth="1"/>
    <col min="4118" max="4118" width="50.25" style="13" customWidth="1"/>
    <col min="4119" max="4119" width="37.375" style="13" customWidth="1"/>
    <col min="4120" max="4354" width="9" style="13"/>
    <col min="4355" max="4355" width="20.625" style="13" bestFit="1" customWidth="1"/>
    <col min="4356" max="4356" width="22.75" style="13" customWidth="1"/>
    <col min="4357" max="4357" width="23.375" style="13" customWidth="1"/>
    <col min="4358" max="4358" width="9" style="13"/>
    <col min="4359" max="4359" width="24.75" style="13" customWidth="1"/>
    <col min="4360" max="4360" width="9" style="13"/>
    <col min="4361" max="4361" width="90.875" style="13" customWidth="1"/>
    <col min="4362" max="4362" width="11.5" style="13" customWidth="1"/>
    <col min="4363" max="4364" width="52.625" style="13" customWidth="1"/>
    <col min="4365" max="4365" width="19.125" style="13" customWidth="1"/>
    <col min="4366" max="4366" width="27.5" style="13" customWidth="1"/>
    <col min="4367" max="4367" width="30.125" style="13" customWidth="1"/>
    <col min="4368" max="4370" width="9" style="13"/>
    <col min="4371" max="4371" width="13.5" style="13" customWidth="1"/>
    <col min="4372" max="4372" width="91.375" style="13" customWidth="1"/>
    <col min="4373" max="4373" width="46.125" style="13" customWidth="1"/>
    <col min="4374" max="4374" width="50.25" style="13" customWidth="1"/>
    <col min="4375" max="4375" width="37.375" style="13" customWidth="1"/>
    <col min="4376" max="4610" width="9" style="13"/>
    <col min="4611" max="4611" width="20.625" style="13" bestFit="1" customWidth="1"/>
    <col min="4612" max="4612" width="22.75" style="13" customWidth="1"/>
    <col min="4613" max="4613" width="23.375" style="13" customWidth="1"/>
    <col min="4614" max="4614" width="9" style="13"/>
    <col min="4615" max="4615" width="24.75" style="13" customWidth="1"/>
    <col min="4616" max="4616" width="9" style="13"/>
    <col min="4617" max="4617" width="90.875" style="13" customWidth="1"/>
    <col min="4618" max="4618" width="11.5" style="13" customWidth="1"/>
    <col min="4619" max="4620" width="52.625" style="13" customWidth="1"/>
    <col min="4621" max="4621" width="19.125" style="13" customWidth="1"/>
    <col min="4622" max="4622" width="27.5" style="13" customWidth="1"/>
    <col min="4623" max="4623" width="30.125" style="13" customWidth="1"/>
    <col min="4624" max="4626" width="9" style="13"/>
    <col min="4627" max="4627" width="13.5" style="13" customWidth="1"/>
    <col min="4628" max="4628" width="91.375" style="13" customWidth="1"/>
    <col min="4629" max="4629" width="46.125" style="13" customWidth="1"/>
    <col min="4630" max="4630" width="50.25" style="13" customWidth="1"/>
    <col min="4631" max="4631" width="37.375" style="13" customWidth="1"/>
    <col min="4632" max="4866" width="9" style="13"/>
    <col min="4867" max="4867" width="20.625" style="13" bestFit="1" customWidth="1"/>
    <col min="4868" max="4868" width="22.75" style="13" customWidth="1"/>
    <col min="4869" max="4869" width="23.375" style="13" customWidth="1"/>
    <col min="4870" max="4870" width="9" style="13"/>
    <col min="4871" max="4871" width="24.75" style="13" customWidth="1"/>
    <col min="4872" max="4872" width="9" style="13"/>
    <col min="4873" max="4873" width="90.875" style="13" customWidth="1"/>
    <col min="4874" max="4874" width="11.5" style="13" customWidth="1"/>
    <col min="4875" max="4876" width="52.625" style="13" customWidth="1"/>
    <col min="4877" max="4877" width="19.125" style="13" customWidth="1"/>
    <col min="4878" max="4878" width="27.5" style="13" customWidth="1"/>
    <col min="4879" max="4879" width="30.125" style="13" customWidth="1"/>
    <col min="4880" max="4882" width="9" style="13"/>
    <col min="4883" max="4883" width="13.5" style="13" customWidth="1"/>
    <col min="4884" max="4884" width="91.375" style="13" customWidth="1"/>
    <col min="4885" max="4885" width="46.125" style="13" customWidth="1"/>
    <col min="4886" max="4886" width="50.25" style="13" customWidth="1"/>
    <col min="4887" max="4887" width="37.375" style="13" customWidth="1"/>
    <col min="4888" max="5122" width="9" style="13"/>
    <col min="5123" max="5123" width="20.625" style="13" bestFit="1" customWidth="1"/>
    <col min="5124" max="5124" width="22.75" style="13" customWidth="1"/>
    <col min="5125" max="5125" width="23.375" style="13" customWidth="1"/>
    <col min="5126" max="5126" width="9" style="13"/>
    <col min="5127" max="5127" width="24.75" style="13" customWidth="1"/>
    <col min="5128" max="5128" width="9" style="13"/>
    <col min="5129" max="5129" width="90.875" style="13" customWidth="1"/>
    <col min="5130" max="5130" width="11.5" style="13" customWidth="1"/>
    <col min="5131" max="5132" width="52.625" style="13" customWidth="1"/>
    <col min="5133" max="5133" width="19.125" style="13" customWidth="1"/>
    <col min="5134" max="5134" width="27.5" style="13" customWidth="1"/>
    <col min="5135" max="5135" width="30.125" style="13" customWidth="1"/>
    <col min="5136" max="5138" width="9" style="13"/>
    <col min="5139" max="5139" width="13.5" style="13" customWidth="1"/>
    <col min="5140" max="5140" width="91.375" style="13" customWidth="1"/>
    <col min="5141" max="5141" width="46.125" style="13" customWidth="1"/>
    <col min="5142" max="5142" width="50.25" style="13" customWidth="1"/>
    <col min="5143" max="5143" width="37.375" style="13" customWidth="1"/>
    <col min="5144" max="5378" width="9" style="13"/>
    <col min="5379" max="5379" width="20.625" style="13" bestFit="1" customWidth="1"/>
    <col min="5380" max="5380" width="22.75" style="13" customWidth="1"/>
    <col min="5381" max="5381" width="23.375" style="13" customWidth="1"/>
    <col min="5382" max="5382" width="9" style="13"/>
    <col min="5383" max="5383" width="24.75" style="13" customWidth="1"/>
    <col min="5384" max="5384" width="9" style="13"/>
    <col min="5385" max="5385" width="90.875" style="13" customWidth="1"/>
    <col min="5386" max="5386" width="11.5" style="13" customWidth="1"/>
    <col min="5387" max="5388" width="52.625" style="13" customWidth="1"/>
    <col min="5389" max="5389" width="19.125" style="13" customWidth="1"/>
    <col min="5390" max="5390" width="27.5" style="13" customWidth="1"/>
    <col min="5391" max="5391" width="30.125" style="13" customWidth="1"/>
    <col min="5392" max="5394" width="9" style="13"/>
    <col min="5395" max="5395" width="13.5" style="13" customWidth="1"/>
    <col min="5396" max="5396" width="91.375" style="13" customWidth="1"/>
    <col min="5397" max="5397" width="46.125" style="13" customWidth="1"/>
    <col min="5398" max="5398" width="50.25" style="13" customWidth="1"/>
    <col min="5399" max="5399" width="37.375" style="13" customWidth="1"/>
    <col min="5400" max="5634" width="9" style="13"/>
    <col min="5635" max="5635" width="20.625" style="13" bestFit="1" customWidth="1"/>
    <col min="5636" max="5636" width="22.75" style="13" customWidth="1"/>
    <col min="5637" max="5637" width="23.375" style="13" customWidth="1"/>
    <col min="5638" max="5638" width="9" style="13"/>
    <col min="5639" max="5639" width="24.75" style="13" customWidth="1"/>
    <col min="5640" max="5640" width="9" style="13"/>
    <col min="5641" max="5641" width="90.875" style="13" customWidth="1"/>
    <col min="5642" max="5642" width="11.5" style="13" customWidth="1"/>
    <col min="5643" max="5644" width="52.625" style="13" customWidth="1"/>
    <col min="5645" max="5645" width="19.125" style="13" customWidth="1"/>
    <col min="5646" max="5646" width="27.5" style="13" customWidth="1"/>
    <col min="5647" max="5647" width="30.125" style="13" customWidth="1"/>
    <col min="5648" max="5650" width="9" style="13"/>
    <col min="5651" max="5651" width="13.5" style="13" customWidth="1"/>
    <col min="5652" max="5652" width="91.375" style="13" customWidth="1"/>
    <col min="5653" max="5653" width="46.125" style="13" customWidth="1"/>
    <col min="5654" max="5654" width="50.25" style="13" customWidth="1"/>
    <col min="5655" max="5655" width="37.375" style="13" customWidth="1"/>
    <col min="5656" max="5890" width="9" style="13"/>
    <col min="5891" max="5891" width="20.625" style="13" bestFit="1" customWidth="1"/>
    <col min="5892" max="5892" width="22.75" style="13" customWidth="1"/>
    <col min="5893" max="5893" width="23.375" style="13" customWidth="1"/>
    <col min="5894" max="5894" width="9" style="13"/>
    <col min="5895" max="5895" width="24.75" style="13" customWidth="1"/>
    <col min="5896" max="5896" width="9" style="13"/>
    <col min="5897" max="5897" width="90.875" style="13" customWidth="1"/>
    <col min="5898" max="5898" width="11.5" style="13" customWidth="1"/>
    <col min="5899" max="5900" width="52.625" style="13" customWidth="1"/>
    <col min="5901" max="5901" width="19.125" style="13" customWidth="1"/>
    <col min="5902" max="5902" width="27.5" style="13" customWidth="1"/>
    <col min="5903" max="5903" width="30.125" style="13" customWidth="1"/>
    <col min="5904" max="5906" width="9" style="13"/>
    <col min="5907" max="5907" width="13.5" style="13" customWidth="1"/>
    <col min="5908" max="5908" width="91.375" style="13" customWidth="1"/>
    <col min="5909" max="5909" width="46.125" style="13" customWidth="1"/>
    <col min="5910" max="5910" width="50.25" style="13" customWidth="1"/>
    <col min="5911" max="5911" width="37.375" style="13" customWidth="1"/>
    <col min="5912" max="6146" width="9" style="13"/>
    <col min="6147" max="6147" width="20.625" style="13" bestFit="1" customWidth="1"/>
    <col min="6148" max="6148" width="22.75" style="13" customWidth="1"/>
    <col min="6149" max="6149" width="23.375" style="13" customWidth="1"/>
    <col min="6150" max="6150" width="9" style="13"/>
    <col min="6151" max="6151" width="24.75" style="13" customWidth="1"/>
    <col min="6152" max="6152" width="9" style="13"/>
    <col min="6153" max="6153" width="90.875" style="13" customWidth="1"/>
    <col min="6154" max="6154" width="11.5" style="13" customWidth="1"/>
    <col min="6155" max="6156" width="52.625" style="13" customWidth="1"/>
    <col min="6157" max="6157" width="19.125" style="13" customWidth="1"/>
    <col min="6158" max="6158" width="27.5" style="13" customWidth="1"/>
    <col min="6159" max="6159" width="30.125" style="13" customWidth="1"/>
    <col min="6160" max="6162" width="9" style="13"/>
    <col min="6163" max="6163" width="13.5" style="13" customWidth="1"/>
    <col min="6164" max="6164" width="91.375" style="13" customWidth="1"/>
    <col min="6165" max="6165" width="46.125" style="13" customWidth="1"/>
    <col min="6166" max="6166" width="50.25" style="13" customWidth="1"/>
    <col min="6167" max="6167" width="37.375" style="13" customWidth="1"/>
    <col min="6168" max="6402" width="9" style="13"/>
    <col min="6403" max="6403" width="20.625" style="13" bestFit="1" customWidth="1"/>
    <col min="6404" max="6404" width="22.75" style="13" customWidth="1"/>
    <col min="6405" max="6405" width="23.375" style="13" customWidth="1"/>
    <col min="6406" max="6406" width="9" style="13"/>
    <col min="6407" max="6407" width="24.75" style="13" customWidth="1"/>
    <col min="6408" max="6408" width="9" style="13"/>
    <col min="6409" max="6409" width="90.875" style="13" customWidth="1"/>
    <col min="6410" max="6410" width="11.5" style="13" customWidth="1"/>
    <col min="6411" max="6412" width="52.625" style="13" customWidth="1"/>
    <col min="6413" max="6413" width="19.125" style="13" customWidth="1"/>
    <col min="6414" max="6414" width="27.5" style="13" customWidth="1"/>
    <col min="6415" max="6415" width="30.125" style="13" customWidth="1"/>
    <col min="6416" max="6418" width="9" style="13"/>
    <col min="6419" max="6419" width="13.5" style="13" customWidth="1"/>
    <col min="6420" max="6420" width="91.375" style="13" customWidth="1"/>
    <col min="6421" max="6421" width="46.125" style="13" customWidth="1"/>
    <col min="6422" max="6422" width="50.25" style="13" customWidth="1"/>
    <col min="6423" max="6423" width="37.375" style="13" customWidth="1"/>
    <col min="6424" max="6658" width="9" style="13"/>
    <col min="6659" max="6659" width="20.625" style="13" bestFit="1" customWidth="1"/>
    <col min="6660" max="6660" width="22.75" style="13" customWidth="1"/>
    <col min="6661" max="6661" width="23.375" style="13" customWidth="1"/>
    <col min="6662" max="6662" width="9" style="13"/>
    <col min="6663" max="6663" width="24.75" style="13" customWidth="1"/>
    <col min="6664" max="6664" width="9" style="13"/>
    <col min="6665" max="6665" width="90.875" style="13" customWidth="1"/>
    <col min="6666" max="6666" width="11.5" style="13" customWidth="1"/>
    <col min="6667" max="6668" width="52.625" style="13" customWidth="1"/>
    <col min="6669" max="6669" width="19.125" style="13" customWidth="1"/>
    <col min="6670" max="6670" width="27.5" style="13" customWidth="1"/>
    <col min="6671" max="6671" width="30.125" style="13" customWidth="1"/>
    <col min="6672" max="6674" width="9" style="13"/>
    <col min="6675" max="6675" width="13.5" style="13" customWidth="1"/>
    <col min="6676" max="6676" width="91.375" style="13" customWidth="1"/>
    <col min="6677" max="6677" width="46.125" style="13" customWidth="1"/>
    <col min="6678" max="6678" width="50.25" style="13" customWidth="1"/>
    <col min="6679" max="6679" width="37.375" style="13" customWidth="1"/>
    <col min="6680" max="6914" width="9" style="13"/>
    <col min="6915" max="6915" width="20.625" style="13" bestFit="1" customWidth="1"/>
    <col min="6916" max="6916" width="22.75" style="13" customWidth="1"/>
    <col min="6917" max="6917" width="23.375" style="13" customWidth="1"/>
    <col min="6918" max="6918" width="9" style="13"/>
    <col min="6919" max="6919" width="24.75" style="13" customWidth="1"/>
    <col min="6920" max="6920" width="9" style="13"/>
    <col min="6921" max="6921" width="90.875" style="13" customWidth="1"/>
    <col min="6922" max="6922" width="11.5" style="13" customWidth="1"/>
    <col min="6923" max="6924" width="52.625" style="13" customWidth="1"/>
    <col min="6925" max="6925" width="19.125" style="13" customWidth="1"/>
    <col min="6926" max="6926" width="27.5" style="13" customWidth="1"/>
    <col min="6927" max="6927" width="30.125" style="13" customWidth="1"/>
    <col min="6928" max="6930" width="9" style="13"/>
    <col min="6931" max="6931" width="13.5" style="13" customWidth="1"/>
    <col min="6932" max="6932" width="91.375" style="13" customWidth="1"/>
    <col min="6933" max="6933" width="46.125" style="13" customWidth="1"/>
    <col min="6934" max="6934" width="50.25" style="13" customWidth="1"/>
    <col min="6935" max="6935" width="37.375" style="13" customWidth="1"/>
    <col min="6936" max="7170" width="9" style="13"/>
    <col min="7171" max="7171" width="20.625" style="13" bestFit="1" customWidth="1"/>
    <col min="7172" max="7172" width="22.75" style="13" customWidth="1"/>
    <col min="7173" max="7173" width="23.375" style="13" customWidth="1"/>
    <col min="7174" max="7174" width="9" style="13"/>
    <col min="7175" max="7175" width="24.75" style="13" customWidth="1"/>
    <col min="7176" max="7176" width="9" style="13"/>
    <col min="7177" max="7177" width="90.875" style="13" customWidth="1"/>
    <col min="7178" max="7178" width="11.5" style="13" customWidth="1"/>
    <col min="7179" max="7180" width="52.625" style="13" customWidth="1"/>
    <col min="7181" max="7181" width="19.125" style="13" customWidth="1"/>
    <col min="7182" max="7182" width="27.5" style="13" customWidth="1"/>
    <col min="7183" max="7183" width="30.125" style="13" customWidth="1"/>
    <col min="7184" max="7186" width="9" style="13"/>
    <col min="7187" max="7187" width="13.5" style="13" customWidth="1"/>
    <col min="7188" max="7188" width="91.375" style="13" customWidth="1"/>
    <col min="7189" max="7189" width="46.125" style="13" customWidth="1"/>
    <col min="7190" max="7190" width="50.25" style="13" customWidth="1"/>
    <col min="7191" max="7191" width="37.375" style="13" customWidth="1"/>
    <col min="7192" max="7426" width="9" style="13"/>
    <col min="7427" max="7427" width="20.625" style="13" bestFit="1" customWidth="1"/>
    <col min="7428" max="7428" width="22.75" style="13" customWidth="1"/>
    <col min="7429" max="7429" width="23.375" style="13" customWidth="1"/>
    <col min="7430" max="7430" width="9" style="13"/>
    <col min="7431" max="7431" width="24.75" style="13" customWidth="1"/>
    <col min="7432" max="7432" width="9" style="13"/>
    <col min="7433" max="7433" width="90.875" style="13" customWidth="1"/>
    <col min="7434" max="7434" width="11.5" style="13" customWidth="1"/>
    <col min="7435" max="7436" width="52.625" style="13" customWidth="1"/>
    <col min="7437" max="7437" width="19.125" style="13" customWidth="1"/>
    <col min="7438" max="7438" width="27.5" style="13" customWidth="1"/>
    <col min="7439" max="7439" width="30.125" style="13" customWidth="1"/>
    <col min="7440" max="7442" width="9" style="13"/>
    <col min="7443" max="7443" width="13.5" style="13" customWidth="1"/>
    <col min="7444" max="7444" width="91.375" style="13" customWidth="1"/>
    <col min="7445" max="7445" width="46.125" style="13" customWidth="1"/>
    <col min="7446" max="7446" width="50.25" style="13" customWidth="1"/>
    <col min="7447" max="7447" width="37.375" style="13" customWidth="1"/>
    <col min="7448" max="7682" width="9" style="13"/>
    <col min="7683" max="7683" width="20.625" style="13" bestFit="1" customWidth="1"/>
    <col min="7684" max="7684" width="22.75" style="13" customWidth="1"/>
    <col min="7685" max="7685" width="23.375" style="13" customWidth="1"/>
    <col min="7686" max="7686" width="9" style="13"/>
    <col min="7687" max="7687" width="24.75" style="13" customWidth="1"/>
    <col min="7688" max="7688" width="9" style="13"/>
    <col min="7689" max="7689" width="90.875" style="13" customWidth="1"/>
    <col min="7690" max="7690" width="11.5" style="13" customWidth="1"/>
    <col min="7691" max="7692" width="52.625" style="13" customWidth="1"/>
    <col min="7693" max="7693" width="19.125" style="13" customWidth="1"/>
    <col min="7694" max="7694" width="27.5" style="13" customWidth="1"/>
    <col min="7695" max="7695" width="30.125" style="13" customWidth="1"/>
    <col min="7696" max="7698" width="9" style="13"/>
    <col min="7699" max="7699" width="13.5" style="13" customWidth="1"/>
    <col min="7700" max="7700" width="91.375" style="13" customWidth="1"/>
    <col min="7701" max="7701" width="46.125" style="13" customWidth="1"/>
    <col min="7702" max="7702" width="50.25" style="13" customWidth="1"/>
    <col min="7703" max="7703" width="37.375" style="13" customWidth="1"/>
    <col min="7704" max="7938" width="9" style="13"/>
    <col min="7939" max="7939" width="20.625" style="13" bestFit="1" customWidth="1"/>
    <col min="7940" max="7940" width="22.75" style="13" customWidth="1"/>
    <col min="7941" max="7941" width="23.375" style="13" customWidth="1"/>
    <col min="7942" max="7942" width="9" style="13"/>
    <col min="7943" max="7943" width="24.75" style="13" customWidth="1"/>
    <col min="7944" max="7944" width="9" style="13"/>
    <col min="7945" max="7945" width="90.875" style="13" customWidth="1"/>
    <col min="7946" max="7946" width="11.5" style="13" customWidth="1"/>
    <col min="7947" max="7948" width="52.625" style="13" customWidth="1"/>
    <col min="7949" max="7949" width="19.125" style="13" customWidth="1"/>
    <col min="7950" max="7950" width="27.5" style="13" customWidth="1"/>
    <col min="7951" max="7951" width="30.125" style="13" customWidth="1"/>
    <col min="7952" max="7954" width="9" style="13"/>
    <col min="7955" max="7955" width="13.5" style="13" customWidth="1"/>
    <col min="7956" max="7956" width="91.375" style="13" customWidth="1"/>
    <col min="7957" max="7957" width="46.125" style="13" customWidth="1"/>
    <col min="7958" max="7958" width="50.25" style="13" customWidth="1"/>
    <col min="7959" max="7959" width="37.375" style="13" customWidth="1"/>
    <col min="7960" max="8194" width="9" style="13"/>
    <col min="8195" max="8195" width="20.625" style="13" bestFit="1" customWidth="1"/>
    <col min="8196" max="8196" width="22.75" style="13" customWidth="1"/>
    <col min="8197" max="8197" width="23.375" style="13" customWidth="1"/>
    <col min="8198" max="8198" width="9" style="13"/>
    <col min="8199" max="8199" width="24.75" style="13" customWidth="1"/>
    <col min="8200" max="8200" width="9" style="13"/>
    <col min="8201" max="8201" width="90.875" style="13" customWidth="1"/>
    <col min="8202" max="8202" width="11.5" style="13" customWidth="1"/>
    <col min="8203" max="8204" width="52.625" style="13" customWidth="1"/>
    <col min="8205" max="8205" width="19.125" style="13" customWidth="1"/>
    <col min="8206" max="8206" width="27.5" style="13" customWidth="1"/>
    <col min="8207" max="8207" width="30.125" style="13" customWidth="1"/>
    <col min="8208" max="8210" width="9" style="13"/>
    <col min="8211" max="8211" width="13.5" style="13" customWidth="1"/>
    <col min="8212" max="8212" width="91.375" style="13" customWidth="1"/>
    <col min="8213" max="8213" width="46.125" style="13" customWidth="1"/>
    <col min="8214" max="8214" width="50.25" style="13" customWidth="1"/>
    <col min="8215" max="8215" width="37.375" style="13" customWidth="1"/>
    <col min="8216" max="8450" width="9" style="13"/>
    <col min="8451" max="8451" width="20.625" style="13" bestFit="1" customWidth="1"/>
    <col min="8452" max="8452" width="22.75" style="13" customWidth="1"/>
    <col min="8453" max="8453" width="23.375" style="13" customWidth="1"/>
    <col min="8454" max="8454" width="9" style="13"/>
    <col min="8455" max="8455" width="24.75" style="13" customWidth="1"/>
    <col min="8456" max="8456" width="9" style="13"/>
    <col min="8457" max="8457" width="90.875" style="13" customWidth="1"/>
    <col min="8458" max="8458" width="11.5" style="13" customWidth="1"/>
    <col min="8459" max="8460" width="52.625" style="13" customWidth="1"/>
    <col min="8461" max="8461" width="19.125" style="13" customWidth="1"/>
    <col min="8462" max="8462" width="27.5" style="13" customWidth="1"/>
    <col min="8463" max="8463" width="30.125" style="13" customWidth="1"/>
    <col min="8464" max="8466" width="9" style="13"/>
    <col min="8467" max="8467" width="13.5" style="13" customWidth="1"/>
    <col min="8468" max="8468" width="91.375" style="13" customWidth="1"/>
    <col min="8469" max="8469" width="46.125" style="13" customWidth="1"/>
    <col min="8470" max="8470" width="50.25" style="13" customWidth="1"/>
    <col min="8471" max="8471" width="37.375" style="13" customWidth="1"/>
    <col min="8472" max="8706" width="9" style="13"/>
    <col min="8707" max="8707" width="20.625" style="13" bestFit="1" customWidth="1"/>
    <col min="8708" max="8708" width="22.75" style="13" customWidth="1"/>
    <col min="8709" max="8709" width="23.375" style="13" customWidth="1"/>
    <col min="8710" max="8710" width="9" style="13"/>
    <col min="8711" max="8711" width="24.75" style="13" customWidth="1"/>
    <col min="8712" max="8712" width="9" style="13"/>
    <col min="8713" max="8713" width="90.875" style="13" customWidth="1"/>
    <col min="8714" max="8714" width="11.5" style="13" customWidth="1"/>
    <col min="8715" max="8716" width="52.625" style="13" customWidth="1"/>
    <col min="8717" max="8717" width="19.125" style="13" customWidth="1"/>
    <col min="8718" max="8718" width="27.5" style="13" customWidth="1"/>
    <col min="8719" max="8719" width="30.125" style="13" customWidth="1"/>
    <col min="8720" max="8722" width="9" style="13"/>
    <col min="8723" max="8723" width="13.5" style="13" customWidth="1"/>
    <col min="8724" max="8724" width="91.375" style="13" customWidth="1"/>
    <col min="8725" max="8725" width="46.125" style="13" customWidth="1"/>
    <col min="8726" max="8726" width="50.25" style="13" customWidth="1"/>
    <col min="8727" max="8727" width="37.375" style="13" customWidth="1"/>
    <col min="8728" max="8962" width="9" style="13"/>
    <col min="8963" max="8963" width="20.625" style="13" bestFit="1" customWidth="1"/>
    <col min="8964" max="8964" width="22.75" style="13" customWidth="1"/>
    <col min="8965" max="8965" width="23.375" style="13" customWidth="1"/>
    <col min="8966" max="8966" width="9" style="13"/>
    <col min="8967" max="8967" width="24.75" style="13" customWidth="1"/>
    <col min="8968" max="8968" width="9" style="13"/>
    <col min="8969" max="8969" width="90.875" style="13" customWidth="1"/>
    <col min="8970" max="8970" width="11.5" style="13" customWidth="1"/>
    <col min="8971" max="8972" width="52.625" style="13" customWidth="1"/>
    <col min="8973" max="8973" width="19.125" style="13" customWidth="1"/>
    <col min="8974" max="8974" width="27.5" style="13" customWidth="1"/>
    <col min="8975" max="8975" width="30.125" style="13" customWidth="1"/>
    <col min="8976" max="8978" width="9" style="13"/>
    <col min="8979" max="8979" width="13.5" style="13" customWidth="1"/>
    <col min="8980" max="8980" width="91.375" style="13" customWidth="1"/>
    <col min="8981" max="8981" width="46.125" style="13" customWidth="1"/>
    <col min="8982" max="8982" width="50.25" style="13" customWidth="1"/>
    <col min="8983" max="8983" width="37.375" style="13" customWidth="1"/>
    <col min="8984" max="9218" width="9" style="13"/>
    <col min="9219" max="9219" width="20.625" style="13" bestFit="1" customWidth="1"/>
    <col min="9220" max="9220" width="22.75" style="13" customWidth="1"/>
    <col min="9221" max="9221" width="23.375" style="13" customWidth="1"/>
    <col min="9222" max="9222" width="9" style="13"/>
    <col min="9223" max="9223" width="24.75" style="13" customWidth="1"/>
    <col min="9224" max="9224" width="9" style="13"/>
    <col min="9225" max="9225" width="90.875" style="13" customWidth="1"/>
    <col min="9226" max="9226" width="11.5" style="13" customWidth="1"/>
    <col min="9227" max="9228" width="52.625" style="13" customWidth="1"/>
    <col min="9229" max="9229" width="19.125" style="13" customWidth="1"/>
    <col min="9230" max="9230" width="27.5" style="13" customWidth="1"/>
    <col min="9231" max="9231" width="30.125" style="13" customWidth="1"/>
    <col min="9232" max="9234" width="9" style="13"/>
    <col min="9235" max="9235" width="13.5" style="13" customWidth="1"/>
    <col min="9236" max="9236" width="91.375" style="13" customWidth="1"/>
    <col min="9237" max="9237" width="46.125" style="13" customWidth="1"/>
    <col min="9238" max="9238" width="50.25" style="13" customWidth="1"/>
    <col min="9239" max="9239" width="37.375" style="13" customWidth="1"/>
    <col min="9240" max="9474" width="9" style="13"/>
    <col min="9475" max="9475" width="20.625" style="13" bestFit="1" customWidth="1"/>
    <col min="9476" max="9476" width="22.75" style="13" customWidth="1"/>
    <col min="9477" max="9477" width="23.375" style="13" customWidth="1"/>
    <col min="9478" max="9478" width="9" style="13"/>
    <col min="9479" max="9479" width="24.75" style="13" customWidth="1"/>
    <col min="9480" max="9480" width="9" style="13"/>
    <col min="9481" max="9481" width="90.875" style="13" customWidth="1"/>
    <col min="9482" max="9482" width="11.5" style="13" customWidth="1"/>
    <col min="9483" max="9484" width="52.625" style="13" customWidth="1"/>
    <col min="9485" max="9485" width="19.125" style="13" customWidth="1"/>
    <col min="9486" max="9486" width="27.5" style="13" customWidth="1"/>
    <col min="9487" max="9487" width="30.125" style="13" customWidth="1"/>
    <col min="9488" max="9490" width="9" style="13"/>
    <col min="9491" max="9491" width="13.5" style="13" customWidth="1"/>
    <col min="9492" max="9492" width="91.375" style="13" customWidth="1"/>
    <col min="9493" max="9493" width="46.125" style="13" customWidth="1"/>
    <col min="9494" max="9494" width="50.25" style="13" customWidth="1"/>
    <col min="9495" max="9495" width="37.375" style="13" customWidth="1"/>
    <col min="9496" max="9730" width="9" style="13"/>
    <col min="9731" max="9731" width="20.625" style="13" bestFit="1" customWidth="1"/>
    <col min="9732" max="9732" width="22.75" style="13" customWidth="1"/>
    <col min="9733" max="9733" width="23.375" style="13" customWidth="1"/>
    <col min="9734" max="9734" width="9" style="13"/>
    <col min="9735" max="9735" width="24.75" style="13" customWidth="1"/>
    <col min="9736" max="9736" width="9" style="13"/>
    <col min="9737" max="9737" width="90.875" style="13" customWidth="1"/>
    <col min="9738" max="9738" width="11.5" style="13" customWidth="1"/>
    <col min="9739" max="9740" width="52.625" style="13" customWidth="1"/>
    <col min="9741" max="9741" width="19.125" style="13" customWidth="1"/>
    <col min="9742" max="9742" width="27.5" style="13" customWidth="1"/>
    <col min="9743" max="9743" width="30.125" style="13" customWidth="1"/>
    <col min="9744" max="9746" width="9" style="13"/>
    <col min="9747" max="9747" width="13.5" style="13" customWidth="1"/>
    <col min="9748" max="9748" width="91.375" style="13" customWidth="1"/>
    <col min="9749" max="9749" width="46.125" style="13" customWidth="1"/>
    <col min="9750" max="9750" width="50.25" style="13" customWidth="1"/>
    <col min="9751" max="9751" width="37.375" style="13" customWidth="1"/>
    <col min="9752" max="9986" width="9" style="13"/>
    <col min="9987" max="9987" width="20.625" style="13" bestFit="1" customWidth="1"/>
    <col min="9988" max="9988" width="22.75" style="13" customWidth="1"/>
    <col min="9989" max="9989" width="23.375" style="13" customWidth="1"/>
    <col min="9990" max="9990" width="9" style="13"/>
    <col min="9991" max="9991" width="24.75" style="13" customWidth="1"/>
    <col min="9992" max="9992" width="9" style="13"/>
    <col min="9993" max="9993" width="90.875" style="13" customWidth="1"/>
    <col min="9994" max="9994" width="11.5" style="13" customWidth="1"/>
    <col min="9995" max="9996" width="52.625" style="13" customWidth="1"/>
    <col min="9997" max="9997" width="19.125" style="13" customWidth="1"/>
    <col min="9998" max="9998" width="27.5" style="13" customWidth="1"/>
    <col min="9999" max="9999" width="30.125" style="13" customWidth="1"/>
    <col min="10000" max="10002" width="9" style="13"/>
    <col min="10003" max="10003" width="13.5" style="13" customWidth="1"/>
    <col min="10004" max="10004" width="91.375" style="13" customWidth="1"/>
    <col min="10005" max="10005" width="46.125" style="13" customWidth="1"/>
    <col min="10006" max="10006" width="50.25" style="13" customWidth="1"/>
    <col min="10007" max="10007" width="37.375" style="13" customWidth="1"/>
    <col min="10008" max="10242" width="9" style="13"/>
    <col min="10243" max="10243" width="20.625" style="13" bestFit="1" customWidth="1"/>
    <col min="10244" max="10244" width="22.75" style="13" customWidth="1"/>
    <col min="10245" max="10245" width="23.375" style="13" customWidth="1"/>
    <col min="10246" max="10246" width="9" style="13"/>
    <col min="10247" max="10247" width="24.75" style="13" customWidth="1"/>
    <col min="10248" max="10248" width="9" style="13"/>
    <col min="10249" max="10249" width="90.875" style="13" customWidth="1"/>
    <col min="10250" max="10250" width="11.5" style="13" customWidth="1"/>
    <col min="10251" max="10252" width="52.625" style="13" customWidth="1"/>
    <col min="10253" max="10253" width="19.125" style="13" customWidth="1"/>
    <col min="10254" max="10254" width="27.5" style="13" customWidth="1"/>
    <col min="10255" max="10255" width="30.125" style="13" customWidth="1"/>
    <col min="10256" max="10258" width="9" style="13"/>
    <col min="10259" max="10259" width="13.5" style="13" customWidth="1"/>
    <col min="10260" max="10260" width="91.375" style="13" customWidth="1"/>
    <col min="10261" max="10261" width="46.125" style="13" customWidth="1"/>
    <col min="10262" max="10262" width="50.25" style="13" customWidth="1"/>
    <col min="10263" max="10263" width="37.375" style="13" customWidth="1"/>
    <col min="10264" max="10498" width="9" style="13"/>
    <col min="10499" max="10499" width="20.625" style="13" bestFit="1" customWidth="1"/>
    <col min="10500" max="10500" width="22.75" style="13" customWidth="1"/>
    <col min="10501" max="10501" width="23.375" style="13" customWidth="1"/>
    <col min="10502" max="10502" width="9" style="13"/>
    <col min="10503" max="10503" width="24.75" style="13" customWidth="1"/>
    <col min="10504" max="10504" width="9" style="13"/>
    <col min="10505" max="10505" width="90.875" style="13" customWidth="1"/>
    <col min="10506" max="10506" width="11.5" style="13" customWidth="1"/>
    <col min="10507" max="10508" width="52.625" style="13" customWidth="1"/>
    <col min="10509" max="10509" width="19.125" style="13" customWidth="1"/>
    <col min="10510" max="10510" width="27.5" style="13" customWidth="1"/>
    <col min="10511" max="10511" width="30.125" style="13" customWidth="1"/>
    <col min="10512" max="10514" width="9" style="13"/>
    <col min="10515" max="10515" width="13.5" style="13" customWidth="1"/>
    <col min="10516" max="10516" width="91.375" style="13" customWidth="1"/>
    <col min="10517" max="10517" width="46.125" style="13" customWidth="1"/>
    <col min="10518" max="10518" width="50.25" style="13" customWidth="1"/>
    <col min="10519" max="10519" width="37.375" style="13" customWidth="1"/>
    <col min="10520" max="10754" width="9" style="13"/>
    <col min="10755" max="10755" width="20.625" style="13" bestFit="1" customWidth="1"/>
    <col min="10756" max="10756" width="22.75" style="13" customWidth="1"/>
    <col min="10757" max="10757" width="23.375" style="13" customWidth="1"/>
    <col min="10758" max="10758" width="9" style="13"/>
    <col min="10759" max="10759" width="24.75" style="13" customWidth="1"/>
    <col min="10760" max="10760" width="9" style="13"/>
    <col min="10761" max="10761" width="90.875" style="13" customWidth="1"/>
    <col min="10762" max="10762" width="11.5" style="13" customWidth="1"/>
    <col min="10763" max="10764" width="52.625" style="13" customWidth="1"/>
    <col min="10765" max="10765" width="19.125" style="13" customWidth="1"/>
    <col min="10766" max="10766" width="27.5" style="13" customWidth="1"/>
    <col min="10767" max="10767" width="30.125" style="13" customWidth="1"/>
    <col min="10768" max="10770" width="9" style="13"/>
    <col min="10771" max="10771" width="13.5" style="13" customWidth="1"/>
    <col min="10772" max="10772" width="91.375" style="13" customWidth="1"/>
    <col min="10773" max="10773" width="46.125" style="13" customWidth="1"/>
    <col min="10774" max="10774" width="50.25" style="13" customWidth="1"/>
    <col min="10775" max="10775" width="37.375" style="13" customWidth="1"/>
    <col min="10776" max="11010" width="9" style="13"/>
    <col min="11011" max="11011" width="20.625" style="13" bestFit="1" customWidth="1"/>
    <col min="11012" max="11012" width="22.75" style="13" customWidth="1"/>
    <col min="11013" max="11013" width="23.375" style="13" customWidth="1"/>
    <col min="11014" max="11014" width="9" style="13"/>
    <col min="11015" max="11015" width="24.75" style="13" customWidth="1"/>
    <col min="11016" max="11016" width="9" style="13"/>
    <col min="11017" max="11017" width="90.875" style="13" customWidth="1"/>
    <col min="11018" max="11018" width="11.5" style="13" customWidth="1"/>
    <col min="11019" max="11020" width="52.625" style="13" customWidth="1"/>
    <col min="11021" max="11021" width="19.125" style="13" customWidth="1"/>
    <col min="11022" max="11022" width="27.5" style="13" customWidth="1"/>
    <col min="11023" max="11023" width="30.125" style="13" customWidth="1"/>
    <col min="11024" max="11026" width="9" style="13"/>
    <col min="11027" max="11027" width="13.5" style="13" customWidth="1"/>
    <col min="11028" max="11028" width="91.375" style="13" customWidth="1"/>
    <col min="11029" max="11029" width="46.125" style="13" customWidth="1"/>
    <col min="11030" max="11030" width="50.25" style="13" customWidth="1"/>
    <col min="11031" max="11031" width="37.375" style="13" customWidth="1"/>
    <col min="11032" max="11266" width="9" style="13"/>
    <col min="11267" max="11267" width="20.625" style="13" bestFit="1" customWidth="1"/>
    <col min="11268" max="11268" width="22.75" style="13" customWidth="1"/>
    <col min="11269" max="11269" width="23.375" style="13" customWidth="1"/>
    <col min="11270" max="11270" width="9" style="13"/>
    <col min="11271" max="11271" width="24.75" style="13" customWidth="1"/>
    <col min="11272" max="11272" width="9" style="13"/>
    <col min="11273" max="11273" width="90.875" style="13" customWidth="1"/>
    <col min="11274" max="11274" width="11.5" style="13" customWidth="1"/>
    <col min="11275" max="11276" width="52.625" style="13" customWidth="1"/>
    <col min="11277" max="11277" width="19.125" style="13" customWidth="1"/>
    <col min="11278" max="11278" width="27.5" style="13" customWidth="1"/>
    <col min="11279" max="11279" width="30.125" style="13" customWidth="1"/>
    <col min="11280" max="11282" width="9" style="13"/>
    <col min="11283" max="11283" width="13.5" style="13" customWidth="1"/>
    <col min="11284" max="11284" width="91.375" style="13" customWidth="1"/>
    <col min="11285" max="11285" width="46.125" style="13" customWidth="1"/>
    <col min="11286" max="11286" width="50.25" style="13" customWidth="1"/>
    <col min="11287" max="11287" width="37.375" style="13" customWidth="1"/>
    <col min="11288" max="11522" width="9" style="13"/>
    <col min="11523" max="11523" width="20.625" style="13" bestFit="1" customWidth="1"/>
    <col min="11524" max="11524" width="22.75" style="13" customWidth="1"/>
    <col min="11525" max="11525" width="23.375" style="13" customWidth="1"/>
    <col min="11526" max="11526" width="9" style="13"/>
    <col min="11527" max="11527" width="24.75" style="13" customWidth="1"/>
    <col min="11528" max="11528" width="9" style="13"/>
    <col min="11529" max="11529" width="90.875" style="13" customWidth="1"/>
    <col min="11530" max="11530" width="11.5" style="13" customWidth="1"/>
    <col min="11531" max="11532" width="52.625" style="13" customWidth="1"/>
    <col min="11533" max="11533" width="19.125" style="13" customWidth="1"/>
    <col min="11534" max="11534" width="27.5" style="13" customWidth="1"/>
    <col min="11535" max="11535" width="30.125" style="13" customWidth="1"/>
    <col min="11536" max="11538" width="9" style="13"/>
    <col min="11539" max="11539" width="13.5" style="13" customWidth="1"/>
    <col min="11540" max="11540" width="91.375" style="13" customWidth="1"/>
    <col min="11541" max="11541" width="46.125" style="13" customWidth="1"/>
    <col min="11542" max="11542" width="50.25" style="13" customWidth="1"/>
    <col min="11543" max="11543" width="37.375" style="13" customWidth="1"/>
    <col min="11544" max="11778" width="9" style="13"/>
    <col min="11779" max="11779" width="20.625" style="13" bestFit="1" customWidth="1"/>
    <col min="11780" max="11780" width="22.75" style="13" customWidth="1"/>
    <col min="11781" max="11781" width="23.375" style="13" customWidth="1"/>
    <col min="11782" max="11782" width="9" style="13"/>
    <col min="11783" max="11783" width="24.75" style="13" customWidth="1"/>
    <col min="11784" max="11784" width="9" style="13"/>
    <col min="11785" max="11785" width="90.875" style="13" customWidth="1"/>
    <col min="11786" max="11786" width="11.5" style="13" customWidth="1"/>
    <col min="11787" max="11788" width="52.625" style="13" customWidth="1"/>
    <col min="11789" max="11789" width="19.125" style="13" customWidth="1"/>
    <col min="11790" max="11790" width="27.5" style="13" customWidth="1"/>
    <col min="11791" max="11791" width="30.125" style="13" customWidth="1"/>
    <col min="11792" max="11794" width="9" style="13"/>
    <col min="11795" max="11795" width="13.5" style="13" customWidth="1"/>
    <col min="11796" max="11796" width="91.375" style="13" customWidth="1"/>
    <col min="11797" max="11797" width="46.125" style="13" customWidth="1"/>
    <col min="11798" max="11798" width="50.25" style="13" customWidth="1"/>
    <col min="11799" max="11799" width="37.375" style="13" customWidth="1"/>
    <col min="11800" max="12034" width="9" style="13"/>
    <col min="12035" max="12035" width="20.625" style="13" bestFit="1" customWidth="1"/>
    <col min="12036" max="12036" width="22.75" style="13" customWidth="1"/>
    <col min="12037" max="12037" width="23.375" style="13" customWidth="1"/>
    <col min="12038" max="12038" width="9" style="13"/>
    <col min="12039" max="12039" width="24.75" style="13" customWidth="1"/>
    <col min="12040" max="12040" width="9" style="13"/>
    <col min="12041" max="12041" width="90.875" style="13" customWidth="1"/>
    <col min="12042" max="12042" width="11.5" style="13" customWidth="1"/>
    <col min="12043" max="12044" width="52.625" style="13" customWidth="1"/>
    <col min="12045" max="12045" width="19.125" style="13" customWidth="1"/>
    <col min="12046" max="12046" width="27.5" style="13" customWidth="1"/>
    <col min="12047" max="12047" width="30.125" style="13" customWidth="1"/>
    <col min="12048" max="12050" width="9" style="13"/>
    <col min="12051" max="12051" width="13.5" style="13" customWidth="1"/>
    <col min="12052" max="12052" width="91.375" style="13" customWidth="1"/>
    <col min="12053" max="12053" width="46.125" style="13" customWidth="1"/>
    <col min="12054" max="12054" width="50.25" style="13" customWidth="1"/>
    <col min="12055" max="12055" width="37.375" style="13" customWidth="1"/>
    <col min="12056" max="12290" width="9" style="13"/>
    <col min="12291" max="12291" width="20.625" style="13" bestFit="1" customWidth="1"/>
    <col min="12292" max="12292" width="22.75" style="13" customWidth="1"/>
    <col min="12293" max="12293" width="23.375" style="13" customWidth="1"/>
    <col min="12294" max="12294" width="9" style="13"/>
    <col min="12295" max="12295" width="24.75" style="13" customWidth="1"/>
    <col min="12296" max="12296" width="9" style="13"/>
    <col min="12297" max="12297" width="90.875" style="13" customWidth="1"/>
    <col min="12298" max="12298" width="11.5" style="13" customWidth="1"/>
    <col min="12299" max="12300" width="52.625" style="13" customWidth="1"/>
    <col min="12301" max="12301" width="19.125" style="13" customWidth="1"/>
    <col min="12302" max="12302" width="27.5" style="13" customWidth="1"/>
    <col min="12303" max="12303" width="30.125" style="13" customWidth="1"/>
    <col min="12304" max="12306" width="9" style="13"/>
    <col min="12307" max="12307" width="13.5" style="13" customWidth="1"/>
    <col min="12308" max="12308" width="91.375" style="13" customWidth="1"/>
    <col min="12309" max="12309" width="46.125" style="13" customWidth="1"/>
    <col min="12310" max="12310" width="50.25" style="13" customWidth="1"/>
    <col min="12311" max="12311" width="37.375" style="13" customWidth="1"/>
    <col min="12312" max="12546" width="9" style="13"/>
    <col min="12547" max="12547" width="20.625" style="13" bestFit="1" customWidth="1"/>
    <col min="12548" max="12548" width="22.75" style="13" customWidth="1"/>
    <col min="12549" max="12549" width="23.375" style="13" customWidth="1"/>
    <col min="12550" max="12550" width="9" style="13"/>
    <col min="12551" max="12551" width="24.75" style="13" customWidth="1"/>
    <col min="12552" max="12552" width="9" style="13"/>
    <col min="12553" max="12553" width="90.875" style="13" customWidth="1"/>
    <col min="12554" max="12554" width="11.5" style="13" customWidth="1"/>
    <col min="12555" max="12556" width="52.625" style="13" customWidth="1"/>
    <col min="12557" max="12557" width="19.125" style="13" customWidth="1"/>
    <col min="12558" max="12558" width="27.5" style="13" customWidth="1"/>
    <col min="12559" max="12559" width="30.125" style="13" customWidth="1"/>
    <col min="12560" max="12562" width="9" style="13"/>
    <col min="12563" max="12563" width="13.5" style="13" customWidth="1"/>
    <col min="12564" max="12564" width="91.375" style="13" customWidth="1"/>
    <col min="12565" max="12565" width="46.125" style="13" customWidth="1"/>
    <col min="12566" max="12566" width="50.25" style="13" customWidth="1"/>
    <col min="12567" max="12567" width="37.375" style="13" customWidth="1"/>
    <col min="12568" max="12802" width="9" style="13"/>
    <col min="12803" max="12803" width="20.625" style="13" bestFit="1" customWidth="1"/>
    <col min="12804" max="12804" width="22.75" style="13" customWidth="1"/>
    <col min="12805" max="12805" width="23.375" style="13" customWidth="1"/>
    <col min="12806" max="12806" width="9" style="13"/>
    <col min="12807" max="12807" width="24.75" style="13" customWidth="1"/>
    <col min="12808" max="12808" width="9" style="13"/>
    <col min="12809" max="12809" width="90.875" style="13" customWidth="1"/>
    <col min="12810" max="12810" width="11.5" style="13" customWidth="1"/>
    <col min="12811" max="12812" width="52.625" style="13" customWidth="1"/>
    <col min="12813" max="12813" width="19.125" style="13" customWidth="1"/>
    <col min="12814" max="12814" width="27.5" style="13" customWidth="1"/>
    <col min="12815" max="12815" width="30.125" style="13" customWidth="1"/>
    <col min="12816" max="12818" width="9" style="13"/>
    <col min="12819" max="12819" width="13.5" style="13" customWidth="1"/>
    <col min="12820" max="12820" width="91.375" style="13" customWidth="1"/>
    <col min="12821" max="12821" width="46.125" style="13" customWidth="1"/>
    <col min="12822" max="12822" width="50.25" style="13" customWidth="1"/>
    <col min="12823" max="12823" width="37.375" style="13" customWidth="1"/>
    <col min="12824" max="13058" width="9" style="13"/>
    <col min="13059" max="13059" width="20.625" style="13" bestFit="1" customWidth="1"/>
    <col min="13060" max="13060" width="22.75" style="13" customWidth="1"/>
    <col min="13061" max="13061" width="23.375" style="13" customWidth="1"/>
    <col min="13062" max="13062" width="9" style="13"/>
    <col min="13063" max="13063" width="24.75" style="13" customWidth="1"/>
    <col min="13064" max="13064" width="9" style="13"/>
    <col min="13065" max="13065" width="90.875" style="13" customWidth="1"/>
    <col min="13066" max="13066" width="11.5" style="13" customWidth="1"/>
    <col min="13067" max="13068" width="52.625" style="13" customWidth="1"/>
    <col min="13069" max="13069" width="19.125" style="13" customWidth="1"/>
    <col min="13070" max="13070" width="27.5" style="13" customWidth="1"/>
    <col min="13071" max="13071" width="30.125" style="13" customWidth="1"/>
    <col min="13072" max="13074" width="9" style="13"/>
    <col min="13075" max="13075" width="13.5" style="13" customWidth="1"/>
    <col min="13076" max="13076" width="91.375" style="13" customWidth="1"/>
    <col min="13077" max="13077" width="46.125" style="13" customWidth="1"/>
    <col min="13078" max="13078" width="50.25" style="13" customWidth="1"/>
    <col min="13079" max="13079" width="37.375" style="13" customWidth="1"/>
    <col min="13080" max="13314" width="9" style="13"/>
    <col min="13315" max="13315" width="20.625" style="13" bestFit="1" customWidth="1"/>
    <col min="13316" max="13316" width="22.75" style="13" customWidth="1"/>
    <col min="13317" max="13317" width="23.375" style="13" customWidth="1"/>
    <col min="13318" max="13318" width="9" style="13"/>
    <col min="13319" max="13319" width="24.75" style="13" customWidth="1"/>
    <col min="13320" max="13320" width="9" style="13"/>
    <col min="13321" max="13321" width="90.875" style="13" customWidth="1"/>
    <col min="13322" max="13322" width="11.5" style="13" customWidth="1"/>
    <col min="13323" max="13324" width="52.625" style="13" customWidth="1"/>
    <col min="13325" max="13325" width="19.125" style="13" customWidth="1"/>
    <col min="13326" max="13326" width="27.5" style="13" customWidth="1"/>
    <col min="13327" max="13327" width="30.125" style="13" customWidth="1"/>
    <col min="13328" max="13330" width="9" style="13"/>
    <col min="13331" max="13331" width="13.5" style="13" customWidth="1"/>
    <col min="13332" max="13332" width="91.375" style="13" customWidth="1"/>
    <col min="13333" max="13333" width="46.125" style="13" customWidth="1"/>
    <col min="13334" max="13334" width="50.25" style="13" customWidth="1"/>
    <col min="13335" max="13335" width="37.375" style="13" customWidth="1"/>
    <col min="13336" max="13570" width="9" style="13"/>
    <col min="13571" max="13571" width="20.625" style="13" bestFit="1" customWidth="1"/>
    <col min="13572" max="13572" width="22.75" style="13" customWidth="1"/>
    <col min="13573" max="13573" width="23.375" style="13" customWidth="1"/>
    <col min="13574" max="13574" width="9" style="13"/>
    <col min="13575" max="13575" width="24.75" style="13" customWidth="1"/>
    <col min="13576" max="13576" width="9" style="13"/>
    <col min="13577" max="13577" width="90.875" style="13" customWidth="1"/>
    <col min="13578" max="13578" width="11.5" style="13" customWidth="1"/>
    <col min="13579" max="13580" width="52.625" style="13" customWidth="1"/>
    <col min="13581" max="13581" width="19.125" style="13" customWidth="1"/>
    <col min="13582" max="13582" width="27.5" style="13" customWidth="1"/>
    <col min="13583" max="13583" width="30.125" style="13" customWidth="1"/>
    <col min="13584" max="13586" width="9" style="13"/>
    <col min="13587" max="13587" width="13.5" style="13" customWidth="1"/>
    <col min="13588" max="13588" width="91.375" style="13" customWidth="1"/>
    <col min="13589" max="13589" width="46.125" style="13" customWidth="1"/>
    <col min="13590" max="13590" width="50.25" style="13" customWidth="1"/>
    <col min="13591" max="13591" width="37.375" style="13" customWidth="1"/>
    <col min="13592" max="13826" width="9" style="13"/>
    <col min="13827" max="13827" width="20.625" style="13" bestFit="1" customWidth="1"/>
    <col min="13828" max="13828" width="22.75" style="13" customWidth="1"/>
    <col min="13829" max="13829" width="23.375" style="13" customWidth="1"/>
    <col min="13830" max="13830" width="9" style="13"/>
    <col min="13831" max="13831" width="24.75" style="13" customWidth="1"/>
    <col min="13832" max="13832" width="9" style="13"/>
    <col min="13833" max="13833" width="90.875" style="13" customWidth="1"/>
    <col min="13834" max="13834" width="11.5" style="13" customWidth="1"/>
    <col min="13835" max="13836" width="52.625" style="13" customWidth="1"/>
    <col min="13837" max="13837" width="19.125" style="13" customWidth="1"/>
    <col min="13838" max="13838" width="27.5" style="13" customWidth="1"/>
    <col min="13839" max="13839" width="30.125" style="13" customWidth="1"/>
    <col min="13840" max="13842" width="9" style="13"/>
    <col min="13843" max="13843" width="13.5" style="13" customWidth="1"/>
    <col min="13844" max="13844" width="91.375" style="13" customWidth="1"/>
    <col min="13845" max="13845" width="46.125" style="13" customWidth="1"/>
    <col min="13846" max="13846" width="50.25" style="13" customWidth="1"/>
    <col min="13847" max="13847" width="37.375" style="13" customWidth="1"/>
    <col min="13848" max="14082" width="9" style="13"/>
    <col min="14083" max="14083" width="20.625" style="13" bestFit="1" customWidth="1"/>
    <col min="14084" max="14084" width="22.75" style="13" customWidth="1"/>
    <col min="14085" max="14085" width="23.375" style="13" customWidth="1"/>
    <col min="14086" max="14086" width="9" style="13"/>
    <col min="14087" max="14087" width="24.75" style="13" customWidth="1"/>
    <col min="14088" max="14088" width="9" style="13"/>
    <col min="14089" max="14089" width="90.875" style="13" customWidth="1"/>
    <col min="14090" max="14090" width="11.5" style="13" customWidth="1"/>
    <col min="14091" max="14092" width="52.625" style="13" customWidth="1"/>
    <col min="14093" max="14093" width="19.125" style="13" customWidth="1"/>
    <col min="14094" max="14094" width="27.5" style="13" customWidth="1"/>
    <col min="14095" max="14095" width="30.125" style="13" customWidth="1"/>
    <col min="14096" max="14098" width="9" style="13"/>
    <col min="14099" max="14099" width="13.5" style="13" customWidth="1"/>
    <col min="14100" max="14100" width="91.375" style="13" customWidth="1"/>
    <col min="14101" max="14101" width="46.125" style="13" customWidth="1"/>
    <col min="14102" max="14102" width="50.25" style="13" customWidth="1"/>
    <col min="14103" max="14103" width="37.375" style="13" customWidth="1"/>
    <col min="14104" max="14338" width="9" style="13"/>
    <col min="14339" max="14339" width="20.625" style="13" bestFit="1" customWidth="1"/>
    <col min="14340" max="14340" width="22.75" style="13" customWidth="1"/>
    <col min="14341" max="14341" width="23.375" style="13" customWidth="1"/>
    <col min="14342" max="14342" width="9" style="13"/>
    <col min="14343" max="14343" width="24.75" style="13" customWidth="1"/>
    <col min="14344" max="14344" width="9" style="13"/>
    <col min="14345" max="14345" width="90.875" style="13" customWidth="1"/>
    <col min="14346" max="14346" width="11.5" style="13" customWidth="1"/>
    <col min="14347" max="14348" width="52.625" style="13" customWidth="1"/>
    <col min="14349" max="14349" width="19.125" style="13" customWidth="1"/>
    <col min="14350" max="14350" width="27.5" style="13" customWidth="1"/>
    <col min="14351" max="14351" width="30.125" style="13" customWidth="1"/>
    <col min="14352" max="14354" width="9" style="13"/>
    <col min="14355" max="14355" width="13.5" style="13" customWidth="1"/>
    <col min="14356" max="14356" width="91.375" style="13" customWidth="1"/>
    <col min="14357" max="14357" width="46.125" style="13" customWidth="1"/>
    <col min="14358" max="14358" width="50.25" style="13" customWidth="1"/>
    <col min="14359" max="14359" width="37.375" style="13" customWidth="1"/>
    <col min="14360" max="14594" width="9" style="13"/>
    <col min="14595" max="14595" width="20.625" style="13" bestFit="1" customWidth="1"/>
    <col min="14596" max="14596" width="22.75" style="13" customWidth="1"/>
    <col min="14597" max="14597" width="23.375" style="13" customWidth="1"/>
    <col min="14598" max="14598" width="9" style="13"/>
    <col min="14599" max="14599" width="24.75" style="13" customWidth="1"/>
    <col min="14600" max="14600" width="9" style="13"/>
    <col min="14601" max="14601" width="90.875" style="13" customWidth="1"/>
    <col min="14602" max="14602" width="11.5" style="13" customWidth="1"/>
    <col min="14603" max="14604" width="52.625" style="13" customWidth="1"/>
    <col min="14605" max="14605" width="19.125" style="13" customWidth="1"/>
    <col min="14606" max="14606" width="27.5" style="13" customWidth="1"/>
    <col min="14607" max="14607" width="30.125" style="13" customWidth="1"/>
    <col min="14608" max="14610" width="9" style="13"/>
    <col min="14611" max="14611" width="13.5" style="13" customWidth="1"/>
    <col min="14612" max="14612" width="91.375" style="13" customWidth="1"/>
    <col min="14613" max="14613" width="46.125" style="13" customWidth="1"/>
    <col min="14614" max="14614" width="50.25" style="13" customWidth="1"/>
    <col min="14615" max="14615" width="37.375" style="13" customWidth="1"/>
    <col min="14616" max="14850" width="9" style="13"/>
    <col min="14851" max="14851" width="20.625" style="13" bestFit="1" customWidth="1"/>
    <col min="14852" max="14852" width="22.75" style="13" customWidth="1"/>
    <col min="14853" max="14853" width="23.375" style="13" customWidth="1"/>
    <col min="14854" max="14854" width="9" style="13"/>
    <col min="14855" max="14855" width="24.75" style="13" customWidth="1"/>
    <col min="14856" max="14856" width="9" style="13"/>
    <col min="14857" max="14857" width="90.875" style="13" customWidth="1"/>
    <col min="14858" max="14858" width="11.5" style="13" customWidth="1"/>
    <col min="14859" max="14860" width="52.625" style="13" customWidth="1"/>
    <col min="14861" max="14861" width="19.125" style="13" customWidth="1"/>
    <col min="14862" max="14862" width="27.5" style="13" customWidth="1"/>
    <col min="14863" max="14863" width="30.125" style="13" customWidth="1"/>
    <col min="14864" max="14866" width="9" style="13"/>
    <col min="14867" max="14867" width="13.5" style="13" customWidth="1"/>
    <col min="14868" max="14868" width="91.375" style="13" customWidth="1"/>
    <col min="14869" max="14869" width="46.125" style="13" customWidth="1"/>
    <col min="14870" max="14870" width="50.25" style="13" customWidth="1"/>
    <col min="14871" max="14871" width="37.375" style="13" customWidth="1"/>
    <col min="14872" max="15106" width="9" style="13"/>
    <col min="15107" max="15107" width="20.625" style="13" bestFit="1" customWidth="1"/>
    <col min="15108" max="15108" width="22.75" style="13" customWidth="1"/>
    <col min="15109" max="15109" width="23.375" style="13" customWidth="1"/>
    <col min="15110" max="15110" width="9" style="13"/>
    <col min="15111" max="15111" width="24.75" style="13" customWidth="1"/>
    <col min="15112" max="15112" width="9" style="13"/>
    <col min="15113" max="15113" width="90.875" style="13" customWidth="1"/>
    <col min="15114" max="15114" width="11.5" style="13" customWidth="1"/>
    <col min="15115" max="15116" width="52.625" style="13" customWidth="1"/>
    <col min="15117" max="15117" width="19.125" style="13" customWidth="1"/>
    <col min="15118" max="15118" width="27.5" style="13" customWidth="1"/>
    <col min="15119" max="15119" width="30.125" style="13" customWidth="1"/>
    <col min="15120" max="15122" width="9" style="13"/>
    <col min="15123" max="15123" width="13.5" style="13" customWidth="1"/>
    <col min="15124" max="15124" width="91.375" style="13" customWidth="1"/>
    <col min="15125" max="15125" width="46.125" style="13" customWidth="1"/>
    <col min="15126" max="15126" width="50.25" style="13" customWidth="1"/>
    <col min="15127" max="15127" width="37.375" style="13" customWidth="1"/>
    <col min="15128" max="15362" width="9" style="13"/>
    <col min="15363" max="15363" width="20.625" style="13" bestFit="1" customWidth="1"/>
    <col min="15364" max="15364" width="22.75" style="13" customWidth="1"/>
    <col min="15365" max="15365" width="23.375" style="13" customWidth="1"/>
    <col min="15366" max="15366" width="9" style="13"/>
    <col min="15367" max="15367" width="24.75" style="13" customWidth="1"/>
    <col min="15368" max="15368" width="9" style="13"/>
    <col min="15369" max="15369" width="90.875" style="13" customWidth="1"/>
    <col min="15370" max="15370" width="11.5" style="13" customWidth="1"/>
    <col min="15371" max="15372" width="52.625" style="13" customWidth="1"/>
    <col min="15373" max="15373" width="19.125" style="13" customWidth="1"/>
    <col min="15374" max="15374" width="27.5" style="13" customWidth="1"/>
    <col min="15375" max="15375" width="30.125" style="13" customWidth="1"/>
    <col min="15376" max="15378" width="9" style="13"/>
    <col min="15379" max="15379" width="13.5" style="13" customWidth="1"/>
    <col min="15380" max="15380" width="91.375" style="13" customWidth="1"/>
    <col min="15381" max="15381" width="46.125" style="13" customWidth="1"/>
    <col min="15382" max="15382" width="50.25" style="13" customWidth="1"/>
    <col min="15383" max="15383" width="37.375" style="13" customWidth="1"/>
    <col min="15384" max="15618" width="9" style="13"/>
    <col min="15619" max="15619" width="20.625" style="13" bestFit="1" customWidth="1"/>
    <col min="15620" max="15620" width="22.75" style="13" customWidth="1"/>
    <col min="15621" max="15621" width="23.375" style="13" customWidth="1"/>
    <col min="15622" max="15622" width="9" style="13"/>
    <col min="15623" max="15623" width="24.75" style="13" customWidth="1"/>
    <col min="15624" max="15624" width="9" style="13"/>
    <col min="15625" max="15625" width="90.875" style="13" customWidth="1"/>
    <col min="15626" max="15626" width="11.5" style="13" customWidth="1"/>
    <col min="15627" max="15628" width="52.625" style="13" customWidth="1"/>
    <col min="15629" max="15629" width="19.125" style="13" customWidth="1"/>
    <col min="15630" max="15630" width="27.5" style="13" customWidth="1"/>
    <col min="15631" max="15631" width="30.125" style="13" customWidth="1"/>
    <col min="15632" max="15634" width="9" style="13"/>
    <col min="15635" max="15635" width="13.5" style="13" customWidth="1"/>
    <col min="15636" max="15636" width="91.375" style="13" customWidth="1"/>
    <col min="15637" max="15637" width="46.125" style="13" customWidth="1"/>
    <col min="15638" max="15638" width="50.25" style="13" customWidth="1"/>
    <col min="15639" max="15639" width="37.375" style="13" customWidth="1"/>
    <col min="15640" max="15874" width="9" style="13"/>
    <col min="15875" max="15875" width="20.625" style="13" bestFit="1" customWidth="1"/>
    <col min="15876" max="15876" width="22.75" style="13" customWidth="1"/>
    <col min="15877" max="15877" width="23.375" style="13" customWidth="1"/>
    <col min="15878" max="15878" width="9" style="13"/>
    <col min="15879" max="15879" width="24.75" style="13" customWidth="1"/>
    <col min="15880" max="15880" width="9" style="13"/>
    <col min="15881" max="15881" width="90.875" style="13" customWidth="1"/>
    <col min="15882" max="15882" width="11.5" style="13" customWidth="1"/>
    <col min="15883" max="15884" width="52.625" style="13" customWidth="1"/>
    <col min="15885" max="15885" width="19.125" style="13" customWidth="1"/>
    <col min="15886" max="15886" width="27.5" style="13" customWidth="1"/>
    <col min="15887" max="15887" width="30.125" style="13" customWidth="1"/>
    <col min="15888" max="15890" width="9" style="13"/>
    <col min="15891" max="15891" width="13.5" style="13" customWidth="1"/>
    <col min="15892" max="15892" width="91.375" style="13" customWidth="1"/>
    <col min="15893" max="15893" width="46.125" style="13" customWidth="1"/>
    <col min="15894" max="15894" width="50.25" style="13" customWidth="1"/>
    <col min="15895" max="15895" width="37.375" style="13" customWidth="1"/>
    <col min="15896" max="16130" width="9" style="13"/>
    <col min="16131" max="16131" width="20.625" style="13" bestFit="1" customWidth="1"/>
    <col min="16132" max="16132" width="22.75" style="13" customWidth="1"/>
    <col min="16133" max="16133" width="23.375" style="13" customWidth="1"/>
    <col min="16134" max="16134" width="9" style="13"/>
    <col min="16135" max="16135" width="24.75" style="13" customWidth="1"/>
    <col min="16136" max="16136" width="9" style="13"/>
    <col min="16137" max="16137" width="90.875" style="13" customWidth="1"/>
    <col min="16138" max="16138" width="11.5" style="13" customWidth="1"/>
    <col min="16139" max="16140" width="52.625" style="13" customWidth="1"/>
    <col min="16141" max="16141" width="19.125" style="13" customWidth="1"/>
    <col min="16142" max="16142" width="27.5" style="13" customWidth="1"/>
    <col min="16143" max="16143" width="30.125" style="13" customWidth="1"/>
    <col min="16144" max="16146" width="9" style="13"/>
    <col min="16147" max="16147" width="13.5" style="13" customWidth="1"/>
    <col min="16148" max="16148" width="91.375" style="13" customWidth="1"/>
    <col min="16149" max="16149" width="46.125" style="13" customWidth="1"/>
    <col min="16150" max="16150" width="50.25" style="13" customWidth="1"/>
    <col min="16151" max="16151" width="37.375" style="13" customWidth="1"/>
    <col min="16152" max="16384" width="9" style="13"/>
  </cols>
  <sheetData>
    <row r="1" spans="1:20" ht="15" customHeight="1" x14ac:dyDescent="0.15">
      <c r="A1" s="9" t="s">
        <v>40</v>
      </c>
      <c r="B1" s="9" t="s">
        <v>41</v>
      </c>
      <c r="C1" s="9" t="s">
        <v>42</v>
      </c>
      <c r="D1" s="9" t="s">
        <v>43</v>
      </c>
      <c r="E1" s="9" t="s">
        <v>44</v>
      </c>
      <c r="F1" s="10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1" t="s">
        <v>51</v>
      </c>
      <c r="M1" s="10" t="s">
        <v>52</v>
      </c>
      <c r="N1" s="9" t="s">
        <v>53</v>
      </c>
      <c r="O1" s="9" t="s">
        <v>54</v>
      </c>
      <c r="P1" s="10" t="s">
        <v>55</v>
      </c>
      <c r="Q1" s="10" t="s">
        <v>56</v>
      </c>
      <c r="R1" s="10" t="s">
        <v>57</v>
      </c>
      <c r="S1" s="12" t="s">
        <v>58</v>
      </c>
      <c r="T1" s="9" t="s">
        <v>59</v>
      </c>
    </row>
    <row r="2" spans="1:20" ht="294.75" customHeight="1" x14ac:dyDescent="0.15">
      <c r="A2" s="14" t="s">
        <v>60</v>
      </c>
      <c r="B2" s="14" t="s">
        <v>61</v>
      </c>
      <c r="C2" s="14" t="s">
        <v>62</v>
      </c>
      <c r="D2" s="13" t="s">
        <v>63</v>
      </c>
      <c r="E2" s="13" t="s">
        <v>64</v>
      </c>
      <c r="F2" s="9" t="s">
        <v>29</v>
      </c>
      <c r="G2" s="13" t="s">
        <v>65</v>
      </c>
      <c r="H2" s="13" t="s">
        <v>66</v>
      </c>
      <c r="I2" s="13" t="s">
        <v>67</v>
      </c>
      <c r="J2" s="9" t="s">
        <v>32</v>
      </c>
      <c r="K2" s="13" t="s">
        <v>68</v>
      </c>
      <c r="M2" s="13" t="s">
        <v>69</v>
      </c>
      <c r="N2" s="9" t="s">
        <v>70</v>
      </c>
      <c r="O2" s="10" t="s">
        <v>71</v>
      </c>
      <c r="R2" s="9" t="s">
        <v>37</v>
      </c>
      <c r="S2" s="9" t="s">
        <v>38</v>
      </c>
    </row>
    <row r="3" spans="1:20" ht="96" customHeight="1" x14ac:dyDescent="0.15">
      <c r="A3" s="14" t="s">
        <v>72</v>
      </c>
      <c r="B3" s="14" t="s">
        <v>73</v>
      </c>
      <c r="C3" s="14" t="s">
        <v>74</v>
      </c>
      <c r="D3" s="13" t="s">
        <v>75</v>
      </c>
      <c r="E3" s="13" t="s">
        <v>76</v>
      </c>
      <c r="F3" s="9" t="s">
        <v>29</v>
      </c>
      <c r="G3" s="13" t="s">
        <v>77</v>
      </c>
      <c r="H3" s="13" t="s">
        <v>78</v>
      </c>
      <c r="I3" s="13" t="s">
        <v>79</v>
      </c>
      <c r="J3" s="9" t="s">
        <v>32</v>
      </c>
      <c r="K3" s="13" t="s">
        <v>80</v>
      </c>
      <c r="M3" s="13" t="s">
        <v>69</v>
      </c>
      <c r="N3" s="9" t="s">
        <v>70</v>
      </c>
      <c r="O3" s="10" t="s">
        <v>81</v>
      </c>
      <c r="R3" s="9" t="s">
        <v>37</v>
      </c>
      <c r="S3" s="9" t="s">
        <v>38</v>
      </c>
    </row>
    <row r="4" spans="1:20" ht="96" customHeight="1" x14ac:dyDescent="0.15">
      <c r="A4" s="14" t="s">
        <v>60</v>
      </c>
      <c r="B4" s="14" t="s">
        <v>61</v>
      </c>
      <c r="C4" s="14" t="s">
        <v>62</v>
      </c>
      <c r="D4" s="13" t="s">
        <v>82</v>
      </c>
      <c r="E4" s="13" t="s">
        <v>83</v>
      </c>
      <c r="F4" s="9" t="s">
        <v>29</v>
      </c>
      <c r="G4" s="13" t="s">
        <v>65</v>
      </c>
      <c r="H4" s="13" t="s">
        <v>66</v>
      </c>
      <c r="I4" s="13" t="s">
        <v>67</v>
      </c>
      <c r="J4" s="9" t="s">
        <v>32</v>
      </c>
      <c r="K4" s="13" t="s">
        <v>68</v>
      </c>
      <c r="M4" s="13" t="s">
        <v>69</v>
      </c>
      <c r="N4" s="9" t="s">
        <v>70</v>
      </c>
      <c r="O4" s="10" t="s">
        <v>84</v>
      </c>
      <c r="R4" s="9" t="s">
        <v>37</v>
      </c>
      <c r="S4" s="9" t="s">
        <v>38</v>
      </c>
    </row>
    <row r="5" spans="1:20" ht="96" customHeight="1" x14ac:dyDescent="0.15">
      <c r="A5" s="14" t="s">
        <v>60</v>
      </c>
      <c r="B5" s="14" t="s">
        <v>61</v>
      </c>
      <c r="C5" s="14" t="s">
        <v>62</v>
      </c>
      <c r="D5" s="13" t="s">
        <v>85</v>
      </c>
      <c r="E5" s="13" t="s">
        <v>86</v>
      </c>
      <c r="F5" s="9" t="s">
        <v>29</v>
      </c>
      <c r="G5" s="13" t="s">
        <v>65</v>
      </c>
      <c r="H5" s="13" t="s">
        <v>66</v>
      </c>
      <c r="I5" s="13" t="s">
        <v>67</v>
      </c>
      <c r="J5" s="9" t="s">
        <v>32</v>
      </c>
      <c r="K5" s="13" t="s">
        <v>68</v>
      </c>
      <c r="M5" s="13" t="s">
        <v>69</v>
      </c>
      <c r="N5" s="9" t="s">
        <v>70</v>
      </c>
      <c r="O5" s="10" t="s">
        <v>84</v>
      </c>
      <c r="R5" s="9" t="s">
        <v>37</v>
      </c>
      <c r="S5" s="9" t="s">
        <v>38</v>
      </c>
    </row>
    <row r="6" spans="1:20" ht="96" customHeight="1" x14ac:dyDescent="0.15">
      <c r="A6" s="14" t="s">
        <v>60</v>
      </c>
      <c r="B6" s="14" t="s">
        <v>61</v>
      </c>
      <c r="C6" s="14" t="s">
        <v>62</v>
      </c>
      <c r="D6" s="13" t="s">
        <v>87</v>
      </c>
      <c r="E6" s="13" t="s">
        <v>88</v>
      </c>
      <c r="F6" s="9" t="s">
        <v>29</v>
      </c>
      <c r="G6" s="13" t="s">
        <v>65</v>
      </c>
      <c r="H6" s="13" t="s">
        <v>66</v>
      </c>
      <c r="I6" s="13" t="s">
        <v>67</v>
      </c>
      <c r="J6" s="9" t="s">
        <v>32</v>
      </c>
      <c r="K6" s="13" t="s">
        <v>68</v>
      </c>
      <c r="M6" s="13" t="s">
        <v>69</v>
      </c>
      <c r="N6" s="9" t="s">
        <v>70</v>
      </c>
      <c r="O6" s="10" t="s">
        <v>84</v>
      </c>
      <c r="R6" s="9" t="s">
        <v>37</v>
      </c>
      <c r="S6" s="9" t="s">
        <v>38</v>
      </c>
    </row>
    <row r="7" spans="1:20" ht="96" customHeight="1" x14ac:dyDescent="0.15">
      <c r="A7" s="14" t="s">
        <v>60</v>
      </c>
      <c r="B7" s="14" t="s">
        <v>61</v>
      </c>
      <c r="C7" s="14" t="s">
        <v>62</v>
      </c>
      <c r="D7" s="13" t="s">
        <v>89</v>
      </c>
      <c r="E7" s="13" t="s">
        <v>90</v>
      </c>
      <c r="F7" s="9" t="s">
        <v>29</v>
      </c>
      <c r="G7" s="13" t="s">
        <v>65</v>
      </c>
      <c r="H7" s="13" t="s">
        <v>66</v>
      </c>
      <c r="I7" s="13" t="s">
        <v>67</v>
      </c>
      <c r="J7" s="9" t="s">
        <v>32</v>
      </c>
      <c r="K7" s="13" t="s">
        <v>68</v>
      </c>
      <c r="M7" s="13" t="s">
        <v>69</v>
      </c>
      <c r="N7" s="9" t="s">
        <v>70</v>
      </c>
      <c r="O7" s="10" t="s">
        <v>91</v>
      </c>
      <c r="R7" s="9" t="s">
        <v>37</v>
      </c>
      <c r="S7" s="9" t="s">
        <v>38</v>
      </c>
    </row>
    <row r="8" spans="1:20" ht="96" customHeight="1" x14ac:dyDescent="0.15">
      <c r="A8" s="14" t="s">
        <v>60</v>
      </c>
      <c r="B8" s="14" t="s">
        <v>61</v>
      </c>
      <c r="C8" s="14" t="s">
        <v>62</v>
      </c>
      <c r="D8" s="13" t="s">
        <v>92</v>
      </c>
      <c r="E8" s="13" t="s">
        <v>93</v>
      </c>
      <c r="F8" s="9" t="s">
        <v>29</v>
      </c>
      <c r="G8" s="13" t="s">
        <v>65</v>
      </c>
      <c r="H8" s="13" t="s">
        <v>66</v>
      </c>
      <c r="I8" s="13" t="s">
        <v>67</v>
      </c>
      <c r="J8" s="9" t="s">
        <v>32</v>
      </c>
      <c r="K8" s="13" t="s">
        <v>68</v>
      </c>
      <c r="M8" s="13" t="s">
        <v>69</v>
      </c>
      <c r="N8" s="9" t="s">
        <v>70</v>
      </c>
      <c r="O8" s="10" t="s">
        <v>84</v>
      </c>
      <c r="R8" s="9" t="s">
        <v>37</v>
      </c>
      <c r="S8" s="9" t="s">
        <v>38</v>
      </c>
    </row>
    <row r="9" spans="1:20" ht="96" customHeight="1" x14ac:dyDescent="0.15">
      <c r="A9" s="14" t="s">
        <v>60</v>
      </c>
      <c r="B9" s="14" t="s">
        <v>61</v>
      </c>
      <c r="C9" s="14" t="s">
        <v>62</v>
      </c>
      <c r="D9" s="13" t="s">
        <v>94</v>
      </c>
      <c r="E9" s="13" t="s">
        <v>95</v>
      </c>
      <c r="F9" s="9" t="s">
        <v>29</v>
      </c>
      <c r="G9" s="13" t="s">
        <v>65</v>
      </c>
      <c r="H9" s="13" t="s">
        <v>66</v>
      </c>
      <c r="I9" s="13" t="s">
        <v>67</v>
      </c>
      <c r="J9" s="9" t="s">
        <v>32</v>
      </c>
      <c r="K9" s="13" t="s">
        <v>68</v>
      </c>
      <c r="M9" s="13" t="s">
        <v>69</v>
      </c>
      <c r="N9" s="9" t="s">
        <v>70</v>
      </c>
      <c r="O9" s="10" t="s">
        <v>84</v>
      </c>
      <c r="R9" s="9" t="s">
        <v>37</v>
      </c>
      <c r="S9" s="9" t="s">
        <v>38</v>
      </c>
    </row>
    <row r="10" spans="1:20" ht="25.5" x14ac:dyDescent="0.15">
      <c r="A10" s="14" t="s">
        <v>60</v>
      </c>
      <c r="B10" s="14" t="s">
        <v>61</v>
      </c>
      <c r="C10" s="14" t="s">
        <v>96</v>
      </c>
      <c r="D10" s="13" t="s">
        <v>97</v>
      </c>
      <c r="E10" s="13" t="s">
        <v>98</v>
      </c>
      <c r="F10" s="9" t="s">
        <v>29</v>
      </c>
      <c r="G10" s="13" t="s">
        <v>99</v>
      </c>
      <c r="H10" s="13" t="s">
        <v>66</v>
      </c>
      <c r="I10" s="13" t="str">
        <f t="shared" ref="I10:I17" si="0">CONCATENATE("{'orgId':'#',
'proDataList':'''[{""userId"":""#"",""roleId"":""",项目管理员角色ID,""",""proData"":[]}]'''}")</f>
        <v>{'orgId':'#',
'proDataList':'''[{"userId":"#","roleId":"d7e1c1794897437db6bd868280d2eefd","proData":[]}]'''}</v>
      </c>
      <c r="J10" s="9" t="s">
        <v>32</v>
      </c>
      <c r="K10" s="13" t="s">
        <v>33</v>
      </c>
      <c r="M10" s="13" t="s">
        <v>100</v>
      </c>
      <c r="R10" s="9" t="s">
        <v>37</v>
      </c>
      <c r="S10" s="9" t="s">
        <v>38</v>
      </c>
    </row>
    <row r="11" spans="1:20" ht="25.5" x14ac:dyDescent="0.15">
      <c r="A11" s="14" t="s">
        <v>60</v>
      </c>
      <c r="B11" s="14" t="s">
        <v>61</v>
      </c>
      <c r="C11" s="14" t="s">
        <v>96</v>
      </c>
      <c r="D11" s="13" t="s">
        <v>101</v>
      </c>
      <c r="E11" s="13" t="s">
        <v>102</v>
      </c>
      <c r="F11" s="9" t="s">
        <v>29</v>
      </c>
      <c r="G11" s="13" t="s">
        <v>99</v>
      </c>
      <c r="H11" s="13" t="s">
        <v>66</v>
      </c>
      <c r="I11" s="13" t="str">
        <f t="shared" si="0"/>
        <v>{'orgId':'#',
'proDataList':'''[{"userId":"#","roleId":"d7e1c1794897437db6bd868280d2eefd","proData":[]}]'''}</v>
      </c>
      <c r="J11" s="9" t="s">
        <v>32</v>
      </c>
      <c r="K11" s="13" t="s">
        <v>33</v>
      </c>
      <c r="M11" s="13" t="s">
        <v>100</v>
      </c>
      <c r="N11" s="10" t="s">
        <v>103</v>
      </c>
      <c r="O11" s="10" t="s">
        <v>104</v>
      </c>
      <c r="R11" s="9" t="s">
        <v>37</v>
      </c>
      <c r="S11" s="9" t="s">
        <v>38</v>
      </c>
    </row>
    <row r="12" spans="1:20" ht="25.5" x14ac:dyDescent="0.15">
      <c r="A12" s="14" t="s">
        <v>105</v>
      </c>
      <c r="B12" s="14" t="s">
        <v>106</v>
      </c>
      <c r="C12" s="14" t="s">
        <v>107</v>
      </c>
      <c r="D12" s="13" t="s">
        <v>108</v>
      </c>
      <c r="E12" s="13" t="s">
        <v>109</v>
      </c>
      <c r="F12" s="9" t="s">
        <v>29</v>
      </c>
      <c r="G12" s="13" t="s">
        <v>110</v>
      </c>
      <c r="H12" s="13" t="s">
        <v>111</v>
      </c>
      <c r="I12" s="13" t="str">
        <f t="shared" si="0"/>
        <v>{'orgId':'#',
'proDataList':'''[{"userId":"#","roleId":"d7e1c1794897437db6bd868280d2eefd","proData":[]}]'''}</v>
      </c>
      <c r="J12" s="9" t="s">
        <v>32</v>
      </c>
      <c r="K12" s="13" t="s">
        <v>112</v>
      </c>
      <c r="M12" s="13" t="s">
        <v>100</v>
      </c>
      <c r="N12" s="10" t="s">
        <v>113</v>
      </c>
      <c r="O12" s="10" t="s">
        <v>114</v>
      </c>
      <c r="R12" s="9" t="s">
        <v>37</v>
      </c>
      <c r="S12" s="9" t="s">
        <v>38</v>
      </c>
    </row>
    <row r="13" spans="1:20" ht="25.5" x14ac:dyDescent="0.15">
      <c r="A13" s="14" t="s">
        <v>105</v>
      </c>
      <c r="B13" s="14" t="s">
        <v>106</v>
      </c>
      <c r="C13" s="14" t="s">
        <v>107</v>
      </c>
      <c r="D13" s="13" t="s">
        <v>115</v>
      </c>
      <c r="E13" s="13" t="s">
        <v>116</v>
      </c>
      <c r="F13" s="9" t="s">
        <v>29</v>
      </c>
      <c r="G13" s="13" t="s">
        <v>110</v>
      </c>
      <c r="H13" s="13" t="s">
        <v>111</v>
      </c>
      <c r="I13" s="13" t="str">
        <f t="shared" si="0"/>
        <v>{'orgId':'#',
'proDataList':'''[{"userId":"#","roleId":"d7e1c1794897437db6bd868280d2eefd","proData":[]}]'''}</v>
      </c>
      <c r="J13" s="9" t="s">
        <v>32</v>
      </c>
      <c r="K13" s="13" t="s">
        <v>112</v>
      </c>
      <c r="M13" s="13" t="s">
        <v>100</v>
      </c>
      <c r="N13" s="10"/>
      <c r="O13" s="10"/>
      <c r="R13" s="9" t="s">
        <v>37</v>
      </c>
      <c r="S13" s="9" t="s">
        <v>38</v>
      </c>
    </row>
    <row r="14" spans="1:20" ht="25.5" x14ac:dyDescent="0.15">
      <c r="A14" s="14" t="s">
        <v>105</v>
      </c>
      <c r="B14" s="14" t="s">
        <v>106</v>
      </c>
      <c r="C14" s="14" t="s">
        <v>107</v>
      </c>
      <c r="D14" s="13" t="s">
        <v>117</v>
      </c>
      <c r="E14" s="13" t="s">
        <v>118</v>
      </c>
      <c r="F14" s="9" t="s">
        <v>29</v>
      </c>
      <c r="G14" s="13" t="s">
        <v>110</v>
      </c>
      <c r="H14" s="13" t="s">
        <v>111</v>
      </c>
      <c r="I14" s="13" t="str">
        <f t="shared" si="0"/>
        <v>{'orgId':'#',
'proDataList':'''[{"userId":"#","roleId":"d7e1c1794897437db6bd868280d2eefd","proData":[]}]'''}</v>
      </c>
      <c r="J14" s="9" t="s">
        <v>32</v>
      </c>
      <c r="K14" s="13" t="s">
        <v>112</v>
      </c>
      <c r="M14" s="13" t="s">
        <v>100</v>
      </c>
      <c r="N14" s="10"/>
      <c r="O14" s="10"/>
      <c r="R14" s="9" t="s">
        <v>37</v>
      </c>
      <c r="S14" s="9" t="s">
        <v>38</v>
      </c>
    </row>
    <row r="15" spans="1:20" ht="25.5" x14ac:dyDescent="0.15">
      <c r="A15" s="14" t="s">
        <v>105</v>
      </c>
      <c r="B15" s="14" t="s">
        <v>106</v>
      </c>
      <c r="C15" s="14" t="s">
        <v>107</v>
      </c>
      <c r="D15" s="13" t="s">
        <v>119</v>
      </c>
      <c r="E15" s="13" t="s">
        <v>120</v>
      </c>
      <c r="F15" s="9" t="s">
        <v>29</v>
      </c>
      <c r="G15" s="13" t="s">
        <v>110</v>
      </c>
      <c r="H15" s="13" t="s">
        <v>111</v>
      </c>
      <c r="I15" s="13" t="str">
        <f t="shared" si="0"/>
        <v>{'orgId':'#',
'proDataList':'''[{"userId":"#","roleId":"d7e1c1794897437db6bd868280d2eefd","proData":[]}]'''}</v>
      </c>
      <c r="J15" s="9" t="s">
        <v>32</v>
      </c>
      <c r="K15" s="13" t="s">
        <v>112</v>
      </c>
      <c r="M15" s="13" t="s">
        <v>100</v>
      </c>
      <c r="N15" s="10"/>
      <c r="O15" s="10"/>
      <c r="R15" s="9" t="s">
        <v>37</v>
      </c>
      <c r="S15" s="9" t="s">
        <v>38</v>
      </c>
    </row>
    <row r="16" spans="1:20" ht="25.5" x14ac:dyDescent="0.15">
      <c r="A16" s="14" t="s">
        <v>105</v>
      </c>
      <c r="B16" s="14" t="s">
        <v>106</v>
      </c>
      <c r="C16" s="14" t="s">
        <v>107</v>
      </c>
      <c r="D16" s="13" t="s">
        <v>121</v>
      </c>
      <c r="E16" s="13" t="s">
        <v>122</v>
      </c>
      <c r="F16" s="9" t="s">
        <v>29</v>
      </c>
      <c r="G16" s="13" t="s">
        <v>110</v>
      </c>
      <c r="H16" s="13" t="s">
        <v>111</v>
      </c>
      <c r="I16" s="13" t="str">
        <f t="shared" si="0"/>
        <v>{'orgId':'#',
'proDataList':'''[{"userId":"#","roleId":"d7e1c1794897437db6bd868280d2eefd","proData":[]}]'''}</v>
      </c>
      <c r="J16" s="9" t="s">
        <v>32</v>
      </c>
      <c r="K16" s="13" t="s">
        <v>112</v>
      </c>
      <c r="M16" s="13" t="s">
        <v>100</v>
      </c>
      <c r="N16" s="10"/>
      <c r="O16" s="10"/>
      <c r="R16" s="9" t="s">
        <v>37</v>
      </c>
      <c r="S16" s="9" t="s">
        <v>38</v>
      </c>
    </row>
    <row r="17" spans="1:19" ht="25.5" x14ac:dyDescent="0.15">
      <c r="A17" s="14" t="s">
        <v>105</v>
      </c>
      <c r="B17" s="14" t="s">
        <v>106</v>
      </c>
      <c r="C17" s="14" t="s">
        <v>107</v>
      </c>
      <c r="D17" s="13" t="s">
        <v>123</v>
      </c>
      <c r="E17" s="13" t="s">
        <v>124</v>
      </c>
      <c r="F17" s="9" t="s">
        <v>29</v>
      </c>
      <c r="G17" s="13" t="s">
        <v>110</v>
      </c>
      <c r="H17" s="13" t="s">
        <v>111</v>
      </c>
      <c r="I17" s="13" t="str">
        <f t="shared" si="0"/>
        <v>{'orgId':'#',
'proDataList':'''[{"userId":"#","roleId":"d7e1c1794897437db6bd868280d2eefd","proData":[]}]'''}</v>
      </c>
      <c r="J17" s="9" t="s">
        <v>32</v>
      </c>
      <c r="K17" s="13" t="s">
        <v>112</v>
      </c>
      <c r="M17" s="13" t="s">
        <v>100</v>
      </c>
      <c r="N17" s="10"/>
      <c r="O17" s="10"/>
      <c r="R17" s="9" t="s">
        <v>37</v>
      </c>
      <c r="S17" s="9" t="s">
        <v>38</v>
      </c>
    </row>
    <row r="18" spans="1:19" ht="52.5" customHeight="1" x14ac:dyDescent="0.15">
      <c r="A18" s="14" t="s">
        <v>105</v>
      </c>
      <c r="B18" s="14" t="s">
        <v>106</v>
      </c>
      <c r="C18" s="14" t="s">
        <v>125</v>
      </c>
      <c r="D18" s="13" t="s">
        <v>126</v>
      </c>
      <c r="E18" s="13" t="s">
        <v>127</v>
      </c>
      <c r="F18" s="9" t="s">
        <v>29</v>
      </c>
      <c r="G18" s="13" t="s">
        <v>128</v>
      </c>
      <c r="H18" s="13" t="s">
        <v>111</v>
      </c>
      <c r="I18" s="13" t="s">
        <v>129</v>
      </c>
      <c r="J18" s="9" t="s">
        <v>32</v>
      </c>
      <c r="K18" s="13" t="s">
        <v>130</v>
      </c>
      <c r="M18" s="13" t="s">
        <v>100</v>
      </c>
      <c r="N18" s="9" t="s">
        <v>70</v>
      </c>
      <c r="O18" s="10" t="s">
        <v>131</v>
      </c>
      <c r="R18" s="9" t="s">
        <v>37</v>
      </c>
      <c r="S18" s="9" t="s">
        <v>38</v>
      </c>
    </row>
    <row r="19" spans="1:19" ht="51.75" customHeight="1" x14ac:dyDescent="0.15">
      <c r="A19" s="14" t="s">
        <v>105</v>
      </c>
      <c r="B19" s="14" t="s">
        <v>106</v>
      </c>
      <c r="C19" s="14" t="s">
        <v>125</v>
      </c>
      <c r="D19" s="13" t="s">
        <v>132</v>
      </c>
      <c r="E19" s="13" t="s">
        <v>133</v>
      </c>
      <c r="F19" s="9" t="s">
        <v>29</v>
      </c>
      <c r="G19" s="13" t="s">
        <v>128</v>
      </c>
      <c r="H19" s="13" t="s">
        <v>111</v>
      </c>
      <c r="I19" s="13" t="s">
        <v>129</v>
      </c>
      <c r="J19" s="9" t="s">
        <v>32</v>
      </c>
      <c r="K19" s="13" t="s">
        <v>130</v>
      </c>
      <c r="M19" s="13" t="s">
        <v>100</v>
      </c>
      <c r="N19" s="9" t="s">
        <v>70</v>
      </c>
      <c r="O19" s="10" t="s">
        <v>131</v>
      </c>
      <c r="R19" s="9" t="s">
        <v>37</v>
      </c>
      <c r="S19" s="9" t="s">
        <v>38</v>
      </c>
    </row>
    <row r="20" spans="1:19" ht="51.75" customHeight="1" x14ac:dyDescent="0.15">
      <c r="A20" s="14" t="s">
        <v>105</v>
      </c>
      <c r="B20" s="14" t="s">
        <v>106</v>
      </c>
      <c r="C20" s="14" t="s">
        <v>125</v>
      </c>
      <c r="D20" s="13" t="s">
        <v>134</v>
      </c>
      <c r="E20" s="13" t="s">
        <v>135</v>
      </c>
      <c r="F20" s="9" t="s">
        <v>29</v>
      </c>
      <c r="G20" s="13" t="s">
        <v>128</v>
      </c>
      <c r="H20" s="13" t="s">
        <v>111</v>
      </c>
      <c r="I20" s="13" t="s">
        <v>129</v>
      </c>
      <c r="J20" s="9" t="s">
        <v>32</v>
      </c>
      <c r="K20" s="13" t="s">
        <v>130</v>
      </c>
      <c r="M20" s="13" t="s">
        <v>100</v>
      </c>
      <c r="N20" s="9" t="s">
        <v>70</v>
      </c>
      <c r="O20" s="10" t="s">
        <v>131</v>
      </c>
      <c r="R20" s="9" t="s">
        <v>37</v>
      </c>
      <c r="S20" s="9" t="s">
        <v>38</v>
      </c>
    </row>
    <row r="21" spans="1:19" ht="51.75" customHeight="1" x14ac:dyDescent="0.15">
      <c r="A21" s="14" t="s">
        <v>105</v>
      </c>
      <c r="B21" s="14" t="s">
        <v>106</v>
      </c>
      <c r="C21" s="14" t="s">
        <v>125</v>
      </c>
      <c r="D21" s="13" t="s">
        <v>136</v>
      </c>
      <c r="E21" s="13" t="s">
        <v>137</v>
      </c>
      <c r="F21" s="9" t="s">
        <v>29</v>
      </c>
      <c r="G21" s="13" t="s">
        <v>128</v>
      </c>
      <c r="H21" s="13" t="s">
        <v>111</v>
      </c>
      <c r="I21" s="13" t="s">
        <v>129</v>
      </c>
      <c r="J21" s="9" t="s">
        <v>32</v>
      </c>
      <c r="K21" s="13" t="s">
        <v>130</v>
      </c>
      <c r="M21" s="13" t="s">
        <v>100</v>
      </c>
      <c r="N21" s="9" t="s">
        <v>70</v>
      </c>
      <c r="O21" s="10" t="s">
        <v>131</v>
      </c>
      <c r="R21" s="9" t="s">
        <v>37</v>
      </c>
      <c r="S21" s="9" t="s">
        <v>38</v>
      </c>
    </row>
    <row r="22" spans="1:19" ht="51.75" customHeight="1" x14ac:dyDescent="0.15">
      <c r="A22" s="14" t="s">
        <v>105</v>
      </c>
      <c r="B22" s="14" t="s">
        <v>106</v>
      </c>
      <c r="C22" s="14" t="s">
        <v>125</v>
      </c>
      <c r="D22" s="13" t="s">
        <v>138</v>
      </c>
      <c r="E22" s="13" t="s">
        <v>139</v>
      </c>
      <c r="F22" s="9" t="s">
        <v>29</v>
      </c>
      <c r="G22" s="13" t="s">
        <v>128</v>
      </c>
      <c r="H22" s="13" t="s">
        <v>111</v>
      </c>
      <c r="I22" s="13" t="s">
        <v>129</v>
      </c>
      <c r="J22" s="9" t="s">
        <v>32</v>
      </c>
      <c r="K22" s="13" t="s">
        <v>130</v>
      </c>
      <c r="M22" s="13" t="s">
        <v>100</v>
      </c>
      <c r="N22" s="9" t="s">
        <v>70</v>
      </c>
      <c r="O22" s="10" t="s">
        <v>131</v>
      </c>
      <c r="R22" s="9" t="s">
        <v>37</v>
      </c>
      <c r="S22" s="9" t="s">
        <v>38</v>
      </c>
    </row>
    <row r="23" spans="1:19" ht="51.75" customHeight="1" x14ac:dyDescent="0.15">
      <c r="A23" s="14" t="s">
        <v>105</v>
      </c>
      <c r="B23" s="14" t="s">
        <v>106</v>
      </c>
      <c r="C23" s="14" t="s">
        <v>125</v>
      </c>
      <c r="D23" s="13" t="s">
        <v>140</v>
      </c>
      <c r="E23" s="13" t="s">
        <v>141</v>
      </c>
      <c r="F23" s="9" t="s">
        <v>29</v>
      </c>
      <c r="G23" s="13" t="s">
        <v>128</v>
      </c>
      <c r="H23" s="13" t="s">
        <v>111</v>
      </c>
      <c r="I23" s="13" t="s">
        <v>129</v>
      </c>
      <c r="J23" s="9" t="s">
        <v>32</v>
      </c>
      <c r="K23" s="13" t="s">
        <v>130</v>
      </c>
      <c r="M23" s="13" t="s">
        <v>100</v>
      </c>
      <c r="N23" s="9" t="s">
        <v>70</v>
      </c>
      <c r="O23" s="10" t="s">
        <v>131</v>
      </c>
      <c r="R23" s="9" t="s">
        <v>37</v>
      </c>
      <c r="S23" s="9" t="s">
        <v>38</v>
      </c>
    </row>
    <row r="24" spans="1:19" ht="51.75" customHeight="1" x14ac:dyDescent="0.15">
      <c r="A24" s="14" t="s">
        <v>105</v>
      </c>
      <c r="B24" s="14" t="s">
        <v>106</v>
      </c>
      <c r="C24" s="14" t="s">
        <v>125</v>
      </c>
      <c r="D24" s="13" t="s">
        <v>142</v>
      </c>
      <c r="E24" s="13" t="s">
        <v>143</v>
      </c>
      <c r="F24" s="9" t="s">
        <v>29</v>
      </c>
      <c r="G24" s="13" t="s">
        <v>128</v>
      </c>
      <c r="H24" s="13" t="s">
        <v>111</v>
      </c>
      <c r="I24" s="13" t="s">
        <v>129</v>
      </c>
      <c r="J24" s="9" t="s">
        <v>32</v>
      </c>
      <c r="K24" s="13" t="s">
        <v>130</v>
      </c>
      <c r="M24" s="13" t="s">
        <v>100</v>
      </c>
      <c r="N24" s="9" t="s">
        <v>70</v>
      </c>
      <c r="O24" s="10" t="s">
        <v>131</v>
      </c>
      <c r="R24" s="9" t="s">
        <v>37</v>
      </c>
      <c r="S24" s="9" t="s">
        <v>38</v>
      </c>
    </row>
    <row r="25" spans="1:19" ht="51.75" customHeight="1" x14ac:dyDescent="0.15">
      <c r="A25" s="14" t="s">
        <v>105</v>
      </c>
      <c r="B25" s="14" t="s">
        <v>106</v>
      </c>
      <c r="C25" s="14" t="s">
        <v>125</v>
      </c>
      <c r="D25" s="13" t="s">
        <v>144</v>
      </c>
      <c r="E25" s="13" t="s">
        <v>145</v>
      </c>
      <c r="F25" s="9" t="s">
        <v>29</v>
      </c>
      <c r="G25" s="13" t="s">
        <v>128</v>
      </c>
      <c r="H25" s="13" t="s">
        <v>111</v>
      </c>
      <c r="I25" s="13" t="s">
        <v>129</v>
      </c>
      <c r="J25" s="9" t="s">
        <v>32</v>
      </c>
      <c r="K25" s="13" t="s">
        <v>130</v>
      </c>
      <c r="M25" s="13" t="s">
        <v>100</v>
      </c>
      <c r="N25" s="9" t="s">
        <v>70</v>
      </c>
      <c r="O25" s="10" t="s">
        <v>131</v>
      </c>
      <c r="R25" s="9" t="s">
        <v>37</v>
      </c>
      <c r="S25" s="9" t="s">
        <v>38</v>
      </c>
    </row>
    <row r="26" spans="1:19" ht="25.5" x14ac:dyDescent="0.15">
      <c r="A26" s="14" t="s">
        <v>105</v>
      </c>
      <c r="B26" s="14" t="s">
        <v>106</v>
      </c>
      <c r="C26" s="14" t="s">
        <v>146</v>
      </c>
      <c r="D26" s="13" t="s">
        <v>147</v>
      </c>
      <c r="E26" s="13" t="s">
        <v>148</v>
      </c>
      <c r="F26" s="9" t="s">
        <v>29</v>
      </c>
      <c r="G26" s="13" t="s">
        <v>149</v>
      </c>
      <c r="H26" s="13" t="s">
        <v>111</v>
      </c>
      <c r="I26" s="13" t="s">
        <v>150</v>
      </c>
      <c r="J26" s="9" t="s">
        <v>32</v>
      </c>
      <c r="K26" s="13" t="s">
        <v>151</v>
      </c>
      <c r="M26" s="13" t="s">
        <v>100</v>
      </c>
      <c r="R26" s="9" t="s">
        <v>37</v>
      </c>
      <c r="S26" s="9" t="s">
        <v>38</v>
      </c>
    </row>
    <row r="27" spans="1:19" ht="25.5" x14ac:dyDescent="0.15">
      <c r="A27" s="14" t="s">
        <v>105</v>
      </c>
      <c r="B27" s="14" t="s">
        <v>106</v>
      </c>
      <c r="C27" s="14" t="s">
        <v>146</v>
      </c>
      <c r="D27" s="13" t="s">
        <v>152</v>
      </c>
      <c r="E27" s="13" t="s">
        <v>153</v>
      </c>
      <c r="F27" s="9" t="s">
        <v>29</v>
      </c>
      <c r="G27" s="13" t="s">
        <v>149</v>
      </c>
      <c r="H27" s="13" t="s">
        <v>111</v>
      </c>
      <c r="I27" s="13" t="s">
        <v>150</v>
      </c>
      <c r="J27" s="9" t="s">
        <v>32</v>
      </c>
      <c r="K27" s="13" t="s">
        <v>151</v>
      </c>
      <c r="M27" s="13" t="s">
        <v>100</v>
      </c>
      <c r="R27" s="9" t="s">
        <v>37</v>
      </c>
      <c r="S27" s="9" t="s">
        <v>38</v>
      </c>
    </row>
    <row r="28" spans="1:19" ht="25.5" x14ac:dyDescent="0.15">
      <c r="A28" s="14" t="s">
        <v>105</v>
      </c>
      <c r="B28" s="14" t="s">
        <v>106</v>
      </c>
      <c r="C28" s="14" t="s">
        <v>146</v>
      </c>
      <c r="D28" s="13" t="s">
        <v>154</v>
      </c>
      <c r="E28" s="13" t="s">
        <v>155</v>
      </c>
      <c r="F28" s="9" t="s">
        <v>29</v>
      </c>
      <c r="G28" s="13" t="s">
        <v>149</v>
      </c>
      <c r="H28" s="13" t="s">
        <v>111</v>
      </c>
      <c r="I28" s="13" t="s">
        <v>150</v>
      </c>
      <c r="J28" s="9" t="s">
        <v>32</v>
      </c>
      <c r="K28" s="13" t="s">
        <v>151</v>
      </c>
      <c r="M28" s="13" t="s">
        <v>100</v>
      </c>
      <c r="R28" s="9" t="s">
        <v>37</v>
      </c>
      <c r="S28" s="9" t="s">
        <v>38</v>
      </c>
    </row>
    <row r="29" spans="1:19" ht="25.5" x14ac:dyDescent="0.15">
      <c r="A29" s="14" t="s">
        <v>105</v>
      </c>
      <c r="B29" s="14" t="s">
        <v>106</v>
      </c>
      <c r="C29" s="14" t="s">
        <v>146</v>
      </c>
      <c r="D29" s="13" t="s">
        <v>156</v>
      </c>
      <c r="E29" s="13" t="s">
        <v>157</v>
      </c>
      <c r="F29" s="9" t="s">
        <v>29</v>
      </c>
      <c r="G29" s="13" t="s">
        <v>149</v>
      </c>
      <c r="H29" s="13" t="s">
        <v>111</v>
      </c>
      <c r="I29" s="13" t="s">
        <v>150</v>
      </c>
      <c r="J29" s="9" t="s">
        <v>32</v>
      </c>
      <c r="K29" s="13" t="s">
        <v>151</v>
      </c>
      <c r="M29" s="13" t="s">
        <v>100</v>
      </c>
      <c r="R29" s="9" t="s">
        <v>37</v>
      </c>
      <c r="S29" s="9" t="s">
        <v>38</v>
      </c>
    </row>
    <row r="30" spans="1:19" ht="25.5" x14ac:dyDescent="0.15">
      <c r="A30" s="14" t="s">
        <v>105</v>
      </c>
      <c r="B30" s="14" t="s">
        <v>106</v>
      </c>
      <c r="C30" s="14" t="s">
        <v>146</v>
      </c>
      <c r="D30" s="13" t="s">
        <v>158</v>
      </c>
      <c r="E30" s="13" t="s">
        <v>159</v>
      </c>
      <c r="F30" s="9" t="s">
        <v>29</v>
      </c>
      <c r="G30" s="13" t="s">
        <v>149</v>
      </c>
      <c r="H30" s="13" t="s">
        <v>111</v>
      </c>
      <c r="I30" s="13" t="s">
        <v>150</v>
      </c>
      <c r="J30" s="9" t="s">
        <v>32</v>
      </c>
      <c r="K30" s="13" t="s">
        <v>151</v>
      </c>
      <c r="M30" s="13" t="s">
        <v>100</v>
      </c>
      <c r="R30" s="9" t="s">
        <v>37</v>
      </c>
      <c r="S30" s="9" t="s">
        <v>38</v>
      </c>
    </row>
    <row r="31" spans="1:19" ht="25.5" x14ac:dyDescent="0.15">
      <c r="A31" s="14" t="s">
        <v>105</v>
      </c>
      <c r="B31" s="14" t="s">
        <v>106</v>
      </c>
      <c r="C31" s="14" t="s">
        <v>146</v>
      </c>
      <c r="D31" s="13" t="s">
        <v>160</v>
      </c>
      <c r="E31" s="13" t="s">
        <v>161</v>
      </c>
      <c r="F31" s="9" t="s">
        <v>29</v>
      </c>
      <c r="G31" s="13" t="s">
        <v>149</v>
      </c>
      <c r="H31" s="13" t="s">
        <v>111</v>
      </c>
      <c r="I31" s="13" t="s">
        <v>150</v>
      </c>
      <c r="J31" s="9" t="s">
        <v>32</v>
      </c>
      <c r="K31" s="13" t="s">
        <v>151</v>
      </c>
      <c r="M31" s="13" t="s">
        <v>100</v>
      </c>
      <c r="R31" s="9" t="s">
        <v>37</v>
      </c>
      <c r="S31" s="9" t="s">
        <v>38</v>
      </c>
    </row>
    <row r="32" spans="1:19" ht="25.5" x14ac:dyDescent="0.15">
      <c r="A32" s="14" t="s">
        <v>105</v>
      </c>
      <c r="B32" s="14" t="s">
        <v>106</v>
      </c>
      <c r="C32" s="14" t="s">
        <v>146</v>
      </c>
      <c r="D32" s="13" t="s">
        <v>162</v>
      </c>
      <c r="E32" s="13" t="s">
        <v>163</v>
      </c>
      <c r="F32" s="9" t="s">
        <v>29</v>
      </c>
      <c r="G32" s="13" t="s">
        <v>149</v>
      </c>
      <c r="H32" s="13" t="s">
        <v>111</v>
      </c>
      <c r="I32" s="13" t="s">
        <v>150</v>
      </c>
      <c r="J32" s="9" t="s">
        <v>32</v>
      </c>
      <c r="K32" s="13" t="s">
        <v>151</v>
      </c>
      <c r="M32" s="13" t="s">
        <v>100</v>
      </c>
      <c r="R32" s="9" t="s">
        <v>37</v>
      </c>
      <c r="S32" s="9" t="s">
        <v>38</v>
      </c>
    </row>
    <row r="33" spans="1:21" ht="25.5" x14ac:dyDescent="0.15">
      <c r="A33" s="14" t="s">
        <v>105</v>
      </c>
      <c r="B33" s="14" t="s">
        <v>106</v>
      </c>
      <c r="C33" s="14" t="s">
        <v>146</v>
      </c>
      <c r="D33" s="13" t="s">
        <v>164</v>
      </c>
      <c r="E33" s="13" t="s">
        <v>165</v>
      </c>
      <c r="F33" s="9" t="s">
        <v>29</v>
      </c>
      <c r="G33" s="13" t="s">
        <v>149</v>
      </c>
      <c r="H33" s="13" t="s">
        <v>111</v>
      </c>
      <c r="I33" s="13" t="s">
        <v>150</v>
      </c>
      <c r="J33" s="9" t="s">
        <v>32</v>
      </c>
      <c r="K33" s="13" t="s">
        <v>151</v>
      </c>
      <c r="M33" s="13" t="s">
        <v>100</v>
      </c>
      <c r="R33" s="9" t="s">
        <v>37</v>
      </c>
      <c r="S33" s="9" t="s">
        <v>38</v>
      </c>
    </row>
    <row r="34" spans="1:21" ht="409.5" customHeight="1" x14ac:dyDescent="0.15">
      <c r="A34" s="14" t="s">
        <v>166</v>
      </c>
      <c r="B34" s="14" t="s">
        <v>167</v>
      </c>
      <c r="C34" s="14" t="s">
        <v>168</v>
      </c>
      <c r="D34" s="13" t="s">
        <v>169</v>
      </c>
      <c r="E34" s="14" t="s">
        <v>170</v>
      </c>
      <c r="F34" s="9" t="s">
        <v>29</v>
      </c>
      <c r="G34" s="13" t="s">
        <v>171</v>
      </c>
      <c r="H34" s="13" t="s">
        <v>111</v>
      </c>
      <c r="I34" s="13" t="str">
        <f t="shared" ref="I34:I44" ca="1" si="1">CONCATENATE(T34,TEXT(NOW(),"YYYYMMDDHHMMSS"),U34)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}</v>
      </c>
      <c r="J34" s="9" t="s">
        <v>32</v>
      </c>
      <c r="K34" s="13" t="s">
        <v>112</v>
      </c>
      <c r="M34" s="13" t="s">
        <v>100</v>
      </c>
      <c r="N34" s="13" t="s">
        <v>172</v>
      </c>
      <c r="O34" s="13" t="s">
        <v>173</v>
      </c>
      <c r="R34" s="9" t="s">
        <v>37</v>
      </c>
      <c r="S34" s="9" t="s">
        <v>38</v>
      </c>
      <c r="T34" s="13" t="str">
        <f>CONCATENATE("{
'generalType':'0',
'id':'',
'contractType':'JL',
'contractTypeDesc':'',
'companyIdA':'#',
'companyIdB':'",监理企业ID,"',
'companyBName':'",监理企业名称,"',
'zbCompanyName':'',
'jlCompanyId':'',
'jlOrgId':'',
'isAuthority':'1',
'makerId':'#',
'organizationIdA':'#',
'makerOrgId':'#',
'name':'接口自动化合同$$$$',
'number':'sign******',
'organizationName':'求是大厦")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</v>
      </c>
      <c r="U34" s="15" t="s">
        <v>174</v>
      </c>
    </row>
    <row r="35" spans="1:21" ht="409.5" customHeight="1" x14ac:dyDescent="0.15">
      <c r="A35" s="14" t="s">
        <v>175</v>
      </c>
      <c r="B35" s="14" t="s">
        <v>176</v>
      </c>
      <c r="C35" s="14" t="s">
        <v>177</v>
      </c>
      <c r="D35" s="13" t="s">
        <v>178</v>
      </c>
      <c r="E35" s="14" t="s">
        <v>179</v>
      </c>
      <c r="F35" s="9" t="s">
        <v>29</v>
      </c>
      <c r="G35" s="13" t="s">
        <v>180</v>
      </c>
      <c r="H35" s="13" t="s">
        <v>78</v>
      </c>
      <c r="I35" s="13" t="str">
        <f ca="1">CONCATENATE(T35,TEXT(NOW(),"YYYYMMDDHHMMSS"),U35)</f>
        <v>{
'generalType':'0',
'id':'',
'contractType':'DK',
'contractTypeDesc':'',
'companyIdA':'#',
'companyIdB':'402881685d2717f0015d2bc74627000d',
'companyBName':'湖北虹彬建设工程有限公司',
'zbCompanyName':'',
'jlCompanyId':'',
'jlOrgId':'',
'isAuthority':'',
'makerId':'#',
'organizationIdA':'#',
'makerOrgId':'#',
'name':'贷款合同$$$$',
'number':'DK_$$$',
'organizationName':'贷款合同20180415174419',
'simpleName':'贷款',
'address':'竹子林',
'totalCoveredArea':'',
'redLineCoveredArea':'',
'subPackageType':'',
'isRecord':'',
'permitNum':'',
'permitAttachmentId':'',
'oldMoney':'120',
'nowMoney':'120',
'signDate':'2017-10-25',
'startDate':'2017-10-25',
'endDate':'2017-10-27',
'contractTime':'7',
'nowTime':'7',
'content':'贷款合同内容******',
'scope':'贷款合同内容******',
'originAttachmentId':'',
'contractAttachmentId':'',
'bidAttachmentId':'',
'structure':'',
'typeGrade':'',
'typeId':''
}</v>
      </c>
      <c r="J35" s="9" t="s">
        <v>32</v>
      </c>
      <c r="K35" s="13" t="s">
        <v>181</v>
      </c>
      <c r="M35" s="13" t="s">
        <v>100</v>
      </c>
      <c r="N35" s="13" t="s">
        <v>79</v>
      </c>
      <c r="O35" s="13" t="s">
        <v>182</v>
      </c>
      <c r="R35" s="9" t="s">
        <v>37</v>
      </c>
      <c r="S35" s="9" t="s">
        <v>38</v>
      </c>
      <c r="T35" s="13" t="str">
        <f>CONCATENATE("{
'generalType':'0',
'id':'',
'contractType':'DK',
'contractTypeDesc':'',
'companyIdA':'#',
'companyIdB':'",监理企业ID,"',
'companyBName':'",监理企业名称,"',
'zbCompanyName':'',
'jlCompanyId':'',
'jlOrgId':'',
'isAuthority':'',
'makerId':'#',
'organizationIdA':'#',
'makerOrgId':'#',
'name':'贷款合同$$$$',
'number':'DK_$$$',
'organizationName':'贷款合同")</f>
        <v>{
'generalType':'0',
'id':'',
'contractType':'DK',
'contractTypeDesc':'',
'companyIdA':'#',
'companyIdB':'402881685d2717f0015d2bc74627000d',
'companyBName':'湖北虹彬建设工程有限公司',
'zbCompanyName':'',
'jlCompanyId':'',
'jlOrgId':'',
'isAuthority':'',
'makerId':'#',
'organizationIdA':'#',
'makerOrgId':'#',
'name':'贷款合同$$$$',
'number':'DK_$$$',
'organizationName':'贷款合同</v>
      </c>
      <c r="U35" s="15" t="s">
        <v>183</v>
      </c>
    </row>
    <row r="36" spans="1:21" ht="369" customHeight="1" x14ac:dyDescent="0.15">
      <c r="A36" s="14" t="s">
        <v>175</v>
      </c>
      <c r="B36" s="14" t="s">
        <v>176</v>
      </c>
      <c r="C36" s="14" t="s">
        <v>177</v>
      </c>
      <c r="D36" s="13" t="s">
        <v>184</v>
      </c>
      <c r="E36" s="14" t="s">
        <v>185</v>
      </c>
      <c r="F36" s="9" t="s">
        <v>29</v>
      </c>
      <c r="G36" s="13" t="s">
        <v>186</v>
      </c>
      <c r="H36" s="13" t="s">
        <v>78</v>
      </c>
      <c r="I36" s="13" t="str">
        <f t="shared" ca="1" si="1"/>
        <v>{
'generalType':'0',
'id':'#',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'organizationName':'求是大厦20180415174419',
'simpleName':'求是update',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'content':'监理合同内容update',
'scope':'监理合同内容update',
'originAttachmentId':'',
'contractAttachmentId':'',
'bidAttachmentId':'',
}</v>
      </c>
      <c r="J36" s="9" t="s">
        <v>32</v>
      </c>
      <c r="K36" s="13" t="s">
        <v>181</v>
      </c>
      <c r="M36" s="13" t="s">
        <v>100</v>
      </c>
      <c r="N36" s="13" t="s">
        <v>187</v>
      </c>
      <c r="O36" s="13" t="s">
        <v>188</v>
      </c>
      <c r="R36" s="9" t="s">
        <v>37</v>
      </c>
      <c r="S36" s="9" t="s">
        <v>38</v>
      </c>
      <c r="T36" s="16" t="str">
        <f>CONCATENATE("{
'generalType':'0',
'id':'#',
'contractType':'JL',
'contractTypeDesc':'',
'companyIdA':'#',
'companyIdB':'",监理企业ID,"',
'companyBName':'",监理企业名称,"',
'zbCompanyName':'',
'jlCompanyId':'',
'jlOrgId':'',
'isAuthority':'1',
'makerId':'#',
'organizationIdA':'#',
'makerOrgId':'#',
'organizationName':'求是大厦")</f>
        <v>{
'generalType':'0',
'id':'#',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'organizationName':'求是大厦</v>
      </c>
      <c r="U36" s="17" t="s">
        <v>189</v>
      </c>
    </row>
    <row r="37" spans="1:21" ht="276.75" customHeight="1" x14ac:dyDescent="0.15">
      <c r="A37" s="14" t="s">
        <v>166</v>
      </c>
      <c r="B37" s="14" t="s">
        <v>167</v>
      </c>
      <c r="C37" s="14" t="s">
        <v>168</v>
      </c>
      <c r="D37" s="13" t="s">
        <v>190</v>
      </c>
      <c r="E37" s="14" t="s">
        <v>191</v>
      </c>
      <c r="F37" s="9" t="s">
        <v>29</v>
      </c>
      <c r="G37" s="13" t="s">
        <v>192</v>
      </c>
      <c r="H37" s="13" t="s">
        <v>111</v>
      </c>
      <c r="I37" s="13" t="str">
        <f t="shared" ca="1" si="1"/>
        <v>{
'generalType':'1',
'id':'',
'contractType':'SGZB',
'contractTypeDesc':'',
'companyIdA':'#',
'companyIdB':'402881615d7e6429015d82b4fa2c000f',
'companyBName':'上海俊捷信息技术有限公司',
'zbCompanyName':'',
'jlCompanyId':'402881685d2717f0015d2bc74627000d',
'jlOrgId':'#',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'unitType':'0'
}</v>
      </c>
      <c r="J37" s="9" t="s">
        <v>32</v>
      </c>
      <c r="K37" s="13" t="s">
        <v>112</v>
      </c>
      <c r="M37" s="13" t="s">
        <v>100</v>
      </c>
      <c r="N37" s="13" t="s">
        <v>187</v>
      </c>
      <c r="O37" s="13" t="s">
        <v>188</v>
      </c>
      <c r="R37" s="9" t="s">
        <v>37</v>
      </c>
      <c r="S37" s="9" t="s">
        <v>38</v>
      </c>
      <c r="T37" s="13" t="str">
        <f>CONCATENATE("{
'generalType':'1',
'id':'',
'contractType':'SGZB',
'contractTypeDesc':'',
'companyIdA':'#',
'companyIdB':'",施工总包企业ID,"',
'companyBName':'",施工总包企业名称,"',
'zbCompanyName':'',
'jlCompanyId':'",监理企业ID,"',
'jlOrgId':'#',
'isAuthority':'1',
'makerId':'#',
'organizationIdA':'#',
'makerOrgId':'#',
'name':'接口自动化合同$$$$',
'number':'sign******',
'organizationName':'求是大厦")</f>
        <v>{
'generalType':'1',
'id':'',
'contractType':'SGZB',
'contractTypeDesc':'',
'companyIdA':'#',
'companyIdB':'402881615d7e6429015d82b4fa2c000f',
'companyBName':'上海俊捷信息技术有限公司',
'zbCompanyName':'',
'jlCompanyId':'402881685d2717f0015d2bc74627000d',
'jlOrgId':'#',
'isAuthority':'1',
'makerId':'#',
'organizationIdA':'#',
'makerOrgId':'#',
'name':'接口自动化合同$$$$',
'number':'sign******',
'organizationName':'求是大厦</v>
      </c>
      <c r="U37" s="15" t="s">
        <v>193</v>
      </c>
    </row>
    <row r="38" spans="1:21" ht="276.75" customHeight="1" x14ac:dyDescent="0.15">
      <c r="A38" s="14" t="s">
        <v>175</v>
      </c>
      <c r="B38" s="14" t="s">
        <v>176</v>
      </c>
      <c r="C38" s="14" t="s">
        <v>177</v>
      </c>
      <c r="D38" s="13" t="s">
        <v>194</v>
      </c>
      <c r="E38" s="14" t="s">
        <v>195</v>
      </c>
      <c r="F38" s="9" t="s">
        <v>29</v>
      </c>
      <c r="G38" s="13" t="s">
        <v>186</v>
      </c>
      <c r="H38" s="13" t="s">
        <v>78</v>
      </c>
      <c r="I38" s="13" t="str">
        <f ca="1">CONCATENATE(T38,TEXT(NOW(),"YYYYMMDDHHMMSS"),U38)</f>
        <v>{
'generalType':'1',
'id':'',
'contractType':'SGZB',
'contractTypeDesc':'',
'companyIdA':'402881615e4c2a7f015e5126298b0000',
'companyIdB':'402881615d7e6429015d82b4fa2c000f',
'companyBName':'上海俊捷信息技术有限公司',
'zbCompanyName':'',
'jlCompanyId':'402881685d2717f0015d2bc74627000d',
'jlOrgId':'4028816b5e4c31b0015e5137fb270043',
'isAuthority':'1',
'makerId':'402881685d2717f0015d2bc74627000d',
'organizationIdA':'402881625e4c3189015e513134a1003b',
'makerOrgId':'4028816b5e4c31b0015e5137fb270043',
'name':'接口自动化合同$$$$',
'number':'sign$$$$',
'organizationName':'求是大厦20180415174419',
'simpleName':'求是',
'address':'竹子林',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'unitType':'0'
}</v>
      </c>
      <c r="J38" s="9" t="s">
        <v>32</v>
      </c>
      <c r="K38" s="13" t="s">
        <v>181</v>
      </c>
      <c r="M38" s="13" t="s">
        <v>100</v>
      </c>
      <c r="N38" s="13" t="s">
        <v>196</v>
      </c>
      <c r="O38" s="13" t="s">
        <v>197</v>
      </c>
      <c r="R38" s="9" t="s">
        <v>37</v>
      </c>
      <c r="S38" s="9" t="s">
        <v>38</v>
      </c>
      <c r="T38" s="13" t="str">
        <f>CONCATENATE("{
'generalType':'1',
'id':'',
'contractType':'SGZB',
'contractTypeDesc':'',
'companyIdA':'",业主企业ID,"',
'companyIdB':'",施工总包企业ID,"',
'companyBName':'",施工总包企业名称,"',
'zbCompanyName':'',
'jlCompanyId':'",监理企业ID,"',
'jlOrgId':'",监理工程ID,"',
'isAuthority':'1',
'makerId':'",监理企业ID,"',
'organizationIdA':'",项目ID,"',
'makerOrgId':'",监理工程ID,"',
'name':'接口自动化合同$$$$',
'number':'sign$$$$',
'organizationName':'求是大厦")</f>
        <v>{
'generalType':'1',
'id':'',
'contractType':'SGZB',
'contractTypeDesc':'',
'companyIdA':'402881615e4c2a7f015e5126298b0000',
'companyIdB':'402881615d7e6429015d82b4fa2c000f',
'companyBName':'上海俊捷信息技术有限公司',
'zbCompanyName':'',
'jlCompanyId':'402881685d2717f0015d2bc74627000d',
'jlOrgId':'4028816b5e4c31b0015e5137fb270043',
'isAuthority':'1',
'makerId':'402881685d2717f0015d2bc74627000d',
'organizationIdA':'402881625e4c3189015e513134a1003b',
'makerOrgId':'4028816b5e4c31b0015e5137fb270043',
'name':'接口自动化合同$$$$',
'number':'sign$$$$',
'organizationName':'求是大厦</v>
      </c>
      <c r="U38" s="15" t="s">
        <v>193</v>
      </c>
    </row>
    <row r="39" spans="1:21" ht="276.75" customHeight="1" x14ac:dyDescent="0.15">
      <c r="A39" s="14" t="s">
        <v>175</v>
      </c>
      <c r="B39" s="14" t="s">
        <v>176</v>
      </c>
      <c r="C39" s="14" t="s">
        <v>177</v>
      </c>
      <c r="D39" s="13" t="s">
        <v>198</v>
      </c>
      <c r="E39" s="14" t="s">
        <v>199</v>
      </c>
      <c r="F39" s="9" t="s">
        <v>29</v>
      </c>
      <c r="G39" s="13" t="s">
        <v>186</v>
      </c>
      <c r="H39" s="13" t="s">
        <v>78</v>
      </c>
      <c r="I39" s="13" t="str">
        <f t="shared" ca="1" si="1"/>
        <v>{
'generalType':'0',
'id':'',
'contractType':'SJ',
'contractTypeDesc':'',
'companyIdA':'#',
'companyIdB':'402881685d446fca015d459ec6dd0005',
'companyBName':'山东天时空间钢结构工程有限公司',
'zbCompanyName':'',
'jlCompanyId':'',
'jlOrgId':'',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'content':'设计合同内容******',
'scope':'设计合同内容******',
'originAttachmentId':'',
'contractAttachmentId':'',
'bidAttachmentId':'',
}</v>
      </c>
      <c r="J39" s="9" t="s">
        <v>32</v>
      </c>
      <c r="K39" s="13" t="s">
        <v>181</v>
      </c>
      <c r="M39" s="13" t="s">
        <v>100</v>
      </c>
      <c r="N39" s="13" t="s">
        <v>196</v>
      </c>
      <c r="O39" s="13" t="s">
        <v>197</v>
      </c>
      <c r="R39" s="9" t="s">
        <v>37</v>
      </c>
      <c r="S39" s="9" t="s">
        <v>38</v>
      </c>
      <c r="T39" s="13" t="str">
        <f>CONCATENATE("{
'generalType':'0',
'id':'',
'contractType':'SJ',
'contractTypeDesc':'',
'companyIdA':'#',
'companyIdB':'",设计总包企业ID,"',
'companyBName':'",设计总包企业名称,"',
'zbCompanyName':'',
'jlCompanyId':'',
'jlOrgId':'',
'isAuthority':'1',
'makerId':'#',
'organizationIdA':'#',
'makerOrgId':'#',
'name':'接口自动化合同$$$$',
'number':'sign******',
'organizationName':'求是大厦")</f>
        <v>{
'generalType':'0',
'id':'',
'contractType':'SJ',
'contractTypeDesc':'',
'companyIdA':'#',
'companyIdB':'402881685d446fca015d459ec6dd0005',
'companyBName':'山东天时空间钢结构工程有限公司',
'zbCompanyName':'',
'jlCompanyId':'',
'jlOrgId':'',
'isAuthority':'1',
'makerId':'#',
'organizationIdA':'#',
'makerOrgId':'#',
'name':'接口自动化合同$$$$',
'number':'sign******',
'organizationName':'求是大厦</v>
      </c>
      <c r="U39" s="15" t="s">
        <v>200</v>
      </c>
    </row>
    <row r="40" spans="1:21" ht="360" customHeight="1" x14ac:dyDescent="0.15">
      <c r="A40" s="14" t="s">
        <v>175</v>
      </c>
      <c r="B40" s="14" t="s">
        <v>176</v>
      </c>
      <c r="C40" s="14" t="s">
        <v>177</v>
      </c>
      <c r="D40" s="13" t="s">
        <v>201</v>
      </c>
      <c r="E40" s="14" t="s">
        <v>202</v>
      </c>
      <c r="F40" s="9" t="s">
        <v>29</v>
      </c>
      <c r="G40" s="13" t="s">
        <v>186</v>
      </c>
      <c r="H40" s="13" t="s">
        <v>78</v>
      </c>
      <c r="I40" s="13" t="str">
        <f ca="1">CONCATENATE(T40,TEXT(NOW(),"YYYYMMDDHHMMSS"),U40)</f>
        <v>{
'generalType':'0',
'id':'',
'contractType':'SJ',
'contractTypeDesc':'',
'companyIdA':'402881615e4c2a7f015e5126298b0000',
'companyIdB':'402881685d446fca015d459ec6dd0005',
'companyBName':'山东天时空间钢结构工程有限公司',
'zbCompanyName':'',
'jlCompanyId':'',
'jlOrgId':'',
'isAuthority':'1',
'makerId':'402881685d2717f0015d2bc74627000d',
'organizationIdA':'402881625e4c3189015e513134a1003b',
'makerOrgId':'4028816b5e4c31b0015e5137fb270043',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'content':'设计合同内容******',
'scope':'设计合同内容******',
'originAttachmentId':'',
'contractAttachmentId':'',
'bidAttachmentId':'',
}</v>
      </c>
      <c r="J40" s="9" t="s">
        <v>32</v>
      </c>
      <c r="K40" s="13" t="s">
        <v>181</v>
      </c>
      <c r="M40" s="13" t="s">
        <v>100</v>
      </c>
      <c r="N40" s="13" t="s">
        <v>203</v>
      </c>
      <c r="O40" s="13" t="s">
        <v>204</v>
      </c>
      <c r="R40" s="9" t="s">
        <v>37</v>
      </c>
      <c r="S40" s="9" t="s">
        <v>38</v>
      </c>
      <c r="T40" s="13" t="str">
        <f>CONCATENATE("{
'generalType':'0',
'id':'',
'contractType':'SJ',
'contractTypeDesc':'',
'companyIdA':'",业主企业ID,"',
'companyIdB':'",设计总包企业ID,"',
'companyBName':'",设计总包企业名称,"',
'zbCompanyName':'',
'jlCompanyId':'',
'jlOrgId':'',
'isAuthority':'1',
'makerId':'",监理企业ID,"',
'organizationIdA':'",项目ID,"',
'makerOrgId':'",监理工程ID,"',
'name':'接口自动化合同$$$$',
'number':'sign******',
'organizationName':'求是大厦")</f>
        <v>{
'generalType':'0',
'id':'',
'contractType':'SJ',
'contractTypeDesc':'',
'companyIdA':'402881615e4c2a7f015e5126298b0000',
'companyIdB':'402881685d446fca015d459ec6dd0005',
'companyBName':'山东天时空间钢结构工程有限公司',
'zbCompanyName':'',
'jlCompanyId':'',
'jlOrgId':'',
'isAuthority':'1',
'makerId':'402881685d2717f0015d2bc74627000d',
'organizationIdA':'402881625e4c3189015e513134a1003b',
'makerOrgId':'4028816b5e4c31b0015e5137fb270043',
'name':'接口自动化合同$$$$',
'number':'sign******',
'organizationName':'求是大厦</v>
      </c>
      <c r="U40" s="15" t="s">
        <v>200</v>
      </c>
    </row>
    <row r="41" spans="1:21" ht="360" customHeight="1" x14ac:dyDescent="0.15">
      <c r="A41" s="14" t="s">
        <v>175</v>
      </c>
      <c r="B41" s="14" t="s">
        <v>176</v>
      </c>
      <c r="C41" s="14" t="s">
        <v>177</v>
      </c>
      <c r="D41" s="13" t="s">
        <v>205</v>
      </c>
      <c r="E41" s="14" t="s">
        <v>206</v>
      </c>
      <c r="F41" s="9" t="s">
        <v>29</v>
      </c>
      <c r="G41" s="13" t="s">
        <v>186</v>
      </c>
      <c r="H41" s="13" t="s">
        <v>78</v>
      </c>
      <c r="I41" s="13" t="str">
        <f ca="1">CONCATENATE(T41,TEXT(NOW(),"YYYYMMDDHHMMSS"),U41)</f>
        <v>{
'generalType':'0',
'id':'',
'contractType':'ZL',
'contractTypeDesc':'',
'companyIdA':'402881615e4c2a7f015e5126298b0000',
'companyIdB':'402881685d446fca015d459ec6dd0005',
'companyBName':'山东天时空间钢结构工程有限公司',
'zbCompanyName':'',
'jlCompanyId':'',
'jlOrgId':'',
'isAuthority':'1',
'makerId':'402881685d2717f0015d2bc74627000d',
'organizationIdA':'402881625e4c3189015e513134a1003b',
'makerOrgId':'4028816b5e4c31b0015e5137fb270043',
'name':'租赁合同$$$$',
'number':'租赁******',
'organizationName':'租赁合同20180415174419',
'simpleName':'租赁',
'address':'竹子林',
'totalCoveredArea':'',
'redLineCoveredArea':'',
'subPackageType':'',
'isRecord':'',
'permitNum':'',
'permitAttachmentId':'',
'oldMoney':'10',
'nowMoney':'10',
'signDate':'2017-10-25',
'startDate':'2017-10-25',
'endDate':'2017-10-27',
'contractTime':'7',
'nowTime':'7',
'content':'租赁合同内容******',
'scope':'租赁合同内容******',
'originAttachmentId':'',
'contractAttachmentId':'',
'bidAttachmentId':'',
'structure': '',
'typeGrade': '',
'typeId': ''
}</v>
      </c>
      <c r="J41" s="9" t="s">
        <v>32</v>
      </c>
      <c r="K41" s="13" t="s">
        <v>181</v>
      </c>
      <c r="M41" s="13" t="s">
        <v>100</v>
      </c>
      <c r="R41" s="9" t="s">
        <v>37</v>
      </c>
      <c r="S41" s="9" t="s">
        <v>38</v>
      </c>
      <c r="T41" s="13" t="str">
        <f>CONCATENATE("{
'generalType':'0',
'id':'',
'contractType':'ZL',
'contractTypeDesc':'',
'companyIdA':'",业主企业ID,"',
'companyIdB':'",设计总包企业ID,"',
'companyBName':'",设计总包企业名称,"',
'zbCompanyName':'',
'jlCompanyId':'',
'jlOrgId':'',
'isAuthority':'1',
'makerId':'",监理企业ID,"',
'organizationIdA':'",项目ID,"',
'makerOrgId':'",监理工程ID,"',
'name':'租赁合同$$$$',
'number':'租赁******',
'organizationName':'租赁合同")</f>
        <v>{
'generalType':'0',
'id':'',
'contractType':'ZL',
'contractTypeDesc':'',
'companyIdA':'402881615e4c2a7f015e5126298b0000',
'companyIdB':'402881685d446fca015d459ec6dd0005',
'companyBName':'山东天时空间钢结构工程有限公司',
'zbCompanyName':'',
'jlCompanyId':'',
'jlOrgId':'',
'isAuthority':'1',
'makerId':'402881685d2717f0015d2bc74627000d',
'organizationIdA':'402881625e4c3189015e513134a1003b',
'makerOrgId':'4028816b5e4c31b0015e5137fb270043',
'name':'租赁合同$$$$',
'number':'租赁******',
'organizationName':'租赁合同</v>
      </c>
      <c r="U41" s="15" t="s">
        <v>207</v>
      </c>
    </row>
    <row r="42" spans="1:21" ht="276.75" customHeight="1" x14ac:dyDescent="0.15">
      <c r="A42" s="14" t="s">
        <v>166</v>
      </c>
      <c r="B42" s="14" t="s">
        <v>167</v>
      </c>
      <c r="C42" s="14" t="s">
        <v>168</v>
      </c>
      <c r="D42" s="13" t="s">
        <v>208</v>
      </c>
      <c r="E42" s="14" t="s">
        <v>209</v>
      </c>
      <c r="F42" s="9" t="s">
        <v>29</v>
      </c>
      <c r="G42" s="13" t="s">
        <v>192</v>
      </c>
      <c r="H42" s="13" t="s">
        <v>111</v>
      </c>
      <c r="I42" s="13" t="str">
        <f t="shared" ca="1" si="1"/>
        <v>{
'generalType':'0',
'id':'',
'contractType':'KC',
'contractTypeDesc':'',
'companyIdA':'#',
'companyIdB':'402881685d312ef3015d36182b9d0013',
'companyBName':'深圳市XXX建设企业',
'zbCompanyName':'',
'jlCompanyId':'',
'jlOrgId':'',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'content':'勘察合同内容******',
'scope':'勘察合同内容******',
'originAttachmentId':'',
'contractAttachmentId':'',
'bidAttachmentId':'',
}</v>
      </c>
      <c r="J42" s="9" t="s">
        <v>32</v>
      </c>
      <c r="K42" s="13" t="s">
        <v>112</v>
      </c>
      <c r="M42" s="13" t="s">
        <v>100</v>
      </c>
      <c r="N42" s="13" t="s">
        <v>187</v>
      </c>
      <c r="O42" s="13" t="s">
        <v>188</v>
      </c>
      <c r="R42" s="9" t="s">
        <v>37</v>
      </c>
      <c r="S42" s="9" t="s">
        <v>38</v>
      </c>
      <c r="T42" s="13" t="str">
        <f>CONCATENATE("{
'generalType':'0',
'id':'',
'contractType':'KC',
'contractTypeDesc':'',
'companyIdA':'#',
'companyIdB':'",勘察企业ID,"',
'companyBName':'",勘察企业名称,"',
'zbCompanyName':'',
'jlCompanyId':'',
'jlOrgId':'',
'isAuthority':'1',
'makerId':'#',
'organizationIdA':'#',
'makerOrgId':'#',
'name':'接口自动化合同$$$$',
'number':'sign******',
'organizationName':'求是大厦")</f>
        <v>{
'generalType':'0',
'id':'',
'contractType':'KC',
'contractTypeDesc':'',
'companyIdA':'#',
'companyIdB':'402881685d312ef3015d36182b9d0013',
'companyBName':'深圳市XXX建设企业',
'zbCompanyName':'',
'jlCompanyId':'',
'jlOrgId':'',
'isAuthority':'1',
'makerId':'#',
'organizationIdA':'#',
'makerOrgId':'#',
'name':'接口自动化合同$$$$',
'number':'sign******',
'organizationName':'求是大厦</v>
      </c>
      <c r="U42" s="15" t="s">
        <v>210</v>
      </c>
    </row>
    <row r="43" spans="1:21" ht="311.25" customHeight="1" x14ac:dyDescent="0.15">
      <c r="A43" s="14" t="s">
        <v>175</v>
      </c>
      <c r="B43" s="14" t="s">
        <v>176</v>
      </c>
      <c r="C43" s="14" t="s">
        <v>177</v>
      </c>
      <c r="D43" s="13" t="s">
        <v>211</v>
      </c>
      <c r="E43" s="14" t="s">
        <v>212</v>
      </c>
      <c r="F43" s="9" t="s">
        <v>29</v>
      </c>
      <c r="G43" s="13" t="s">
        <v>186</v>
      </c>
      <c r="H43" s="13" t="s">
        <v>78</v>
      </c>
      <c r="I43" s="13" t="str">
        <f ca="1">CONCATENATE(T43,TEXT(NOW(),"YYYYMMDDHHMMSS"),U43)</f>
        <v>{
'generalType':'0',
'id':'',
'contractType':'KC',
'contractTypeDesc':'',
'companyIdA':'402881615e4c2a7f015e5126298b0000',
'companyIdB':'402881685d312ef3015d36182b9d0013',
'companyBName':'深圳市XXX建设企业',
'zbCompanyName':'',
'jlCompanyId':'',
'jlOrgId':'',
'isAuthority':'1',
'makerId':'402881685d2717f0015d2bc74627000d',
'organizationIdA':'402881625e4c3189015e513134a1003b',
'makerOrgId':'4028816b5e4c31b0015e5137fb270043',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'content':'设计合同内容******',
'scope':'设计合同内容******',
'originAttachmentId':'',
'contractAttachmentId':'',
'bidAttachmentId':'',
}</v>
      </c>
      <c r="J43" s="9" t="s">
        <v>32</v>
      </c>
      <c r="K43" s="13" t="s">
        <v>181</v>
      </c>
      <c r="M43" s="13" t="s">
        <v>100</v>
      </c>
      <c r="N43" s="13" t="s">
        <v>196</v>
      </c>
      <c r="O43" s="13" t="s">
        <v>197</v>
      </c>
      <c r="R43" s="9" t="s">
        <v>37</v>
      </c>
      <c r="S43" s="9" t="s">
        <v>38</v>
      </c>
      <c r="T43" s="13" t="str">
        <f>CONCATENATE("{
'generalType':'0',
'id':'',
'contractType':'KC',
'contractTypeDesc':'',
'companyIdA':'",业主企业ID,"',
'companyIdB':'",勘察企业ID,"',
'companyBName':'",勘察企业名称,"',
'zbCompanyName':'',
'jlCompanyId':'',
'jlOrgId':'',
'isAuthority':'1',
'makerId':'",监理企业ID,"',
'organizationIdA':'",项目ID,"',
'makerOrgId':'",监理工程ID,"',
'name':'接口自动化合同$$$$',
'number':'sign******',
'organizationName':'求是大厦")</f>
        <v>{
'generalType':'0',
'id':'',
'contractType':'KC',
'contractTypeDesc':'',
'companyIdA':'402881615e4c2a7f015e5126298b0000',
'companyIdB':'402881685d312ef3015d36182b9d0013',
'companyBName':'深圳市XXX建设企业',
'zbCompanyName':'',
'jlCompanyId':'',
'jlOrgId':'',
'isAuthority':'1',
'makerId':'402881685d2717f0015d2bc74627000d',
'organizationIdA':'402881625e4c3189015e513134a1003b',
'makerOrgId':'4028816b5e4c31b0015e5137fb270043',
'name':'接口自动化合同$$$$',
'number':'sign******',
'organizationName':'求是大厦</v>
      </c>
      <c r="U43" s="15" t="s">
        <v>200</v>
      </c>
    </row>
    <row r="44" spans="1:21" ht="347.25" customHeight="1" x14ac:dyDescent="0.15">
      <c r="A44" s="14" t="s">
        <v>175</v>
      </c>
      <c r="B44" s="14" t="s">
        <v>176</v>
      </c>
      <c r="C44" s="14" t="s">
        <v>177</v>
      </c>
      <c r="D44" s="13" t="s">
        <v>213</v>
      </c>
      <c r="E44" s="14" t="s">
        <v>214</v>
      </c>
      <c r="F44" s="9" t="s">
        <v>29</v>
      </c>
      <c r="G44" s="13" t="s">
        <v>186</v>
      </c>
      <c r="H44" s="13" t="s">
        <v>78</v>
      </c>
      <c r="I44" s="13" t="str">
        <f t="shared" ca="1" si="1"/>
        <v>{
'generalType':'1',
'id':'',
'contractType':'SGZB',
'contractTypeDesc':'',
'companyIdA':'#',
'companyIdB':'402881615d364a71015d39fc6b690000',
'companyBName':'贵州盛世佳栖工程咨询有限公司',
'zbCompanyName':'',
'zbCompanyId':'402881615d7e6429015d82b4fa2c000f',
'zbOrgId':'#',
'unitType':'1',
'jlCompanyId':'402881685d2717f0015d2bc74627000d',
'jlOrgId':'#',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'unitType':'1'
}</v>
      </c>
      <c r="J44" s="9" t="s">
        <v>32</v>
      </c>
      <c r="K44" s="13" t="s">
        <v>181</v>
      </c>
      <c r="M44" s="13" t="s">
        <v>100</v>
      </c>
      <c r="N44" s="13" t="s">
        <v>187</v>
      </c>
      <c r="O44" s="13" t="s">
        <v>188</v>
      </c>
      <c r="R44" s="9" t="s">
        <v>37</v>
      </c>
      <c r="S44" s="9" t="s">
        <v>38</v>
      </c>
      <c r="T44" s="13" t="str">
        <f>CONCATENATE("{
'generalType':'1',
'id':'',
'contractType':'SGZB',
'contractTypeDesc':'',
'companyIdA':'#',
'companyIdB':'",甲分包企业ID,"',
'companyBName':'",甲分包企业名称,"',
'zbCompanyName':'',
'zbCompanyId':'",施工总包企业ID,"',
'zbOrgId':'#',
'unitType':'1',
'jlCompanyId':'",监理企业ID,"',
'jlOrgId':'#',
'isAuthority':'1',
'makerId':'#',
'organizationIdA':'#',
'makerOrgId':'#',
'name':'接口自动化合同$$$$',
'number':'sign******',
'organizationName':'求是大厦")</f>
        <v>{
'generalType':'1',
'id':'',
'contractType':'SGZB',
'contractTypeDesc':'',
'companyIdA':'#',
'companyIdB':'402881615d364a71015d39fc6b690000',
'companyBName':'贵州盛世佳栖工程咨询有限公司',
'zbCompanyName':'',
'zbCompanyId':'402881615d7e6429015d82b4fa2c000f',
'zbOrgId':'#',
'unitType':'1',
'jlCompanyId':'402881685d2717f0015d2bc74627000d',
'jlOrgId':'#',
'isAuthority':'1',
'makerId':'#',
'organizationIdA':'#',
'makerOrgId':'#',
'name':'接口自动化合同$$$$',
'number':'sign******',
'organizationName':'求是大厦</v>
      </c>
      <c r="U44" s="15" t="s">
        <v>215</v>
      </c>
    </row>
    <row r="45" spans="1:21" ht="347.25" customHeight="1" x14ac:dyDescent="0.15">
      <c r="A45" s="14" t="s">
        <v>175</v>
      </c>
      <c r="B45" s="14" t="s">
        <v>176</v>
      </c>
      <c r="C45" s="14" t="s">
        <v>177</v>
      </c>
      <c r="D45" s="13" t="s">
        <v>216</v>
      </c>
      <c r="E45" s="14" t="s">
        <v>217</v>
      </c>
      <c r="F45" s="9" t="s">
        <v>29</v>
      </c>
      <c r="G45" s="13" t="s">
        <v>186</v>
      </c>
      <c r="H45" s="13" t="s">
        <v>78</v>
      </c>
      <c r="I45" s="13" t="str">
        <f ca="1">CONCATENATE(T45,TEXT(NOW(),"YYYYMMDDHHMMSS"),U45)</f>
        <v>{
'generalType':'1',
'id':'',
'contractType':'SGZB',
'contractTypeDesc':'',
'companyIdA':'402881615e4c2a7f015e5126298b0000',
'companyIdB':'402881615d364a71015d39fc6b690000',
'companyBName':'贵州盛世佳栖工程咨询有限公司',
'zbCompanyName':'',
'zbCompanyId':'402881615d7e6429015d82b4fa2c000f',
'zbOrgId':'402881625e4c3189015e514eac620043',
'unitType':'1',
'jlCompanyId':'402881685d2717f0015d2bc74627000d',
'jlOrgId':'4028816b5e4c31b0015e5137fb270043',
'isAuthority':'1',
'makerId':'402881685d2717f0015d2bc74627000d',
'organizationIdA':'402881625e4c3189015e513134a1003b',
'makerOrgId':'4028816b5e4c31b0015e5137fb270043',
'name':'接口自动化合同$$$$',
'number':'sign******',
'organizationName':'求是大厦20180415174419',
'simpleName':'求是',
'address':'竹子林',
'totalCoveredArea':'',
'redLineCoveredArea':'',
'subPackageType':'PROFESSIONAL',
'isRecord':'0',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'unitType':'1'
}</v>
      </c>
      <c r="J45" s="9" t="s">
        <v>32</v>
      </c>
      <c r="K45" s="13" t="s">
        <v>181</v>
      </c>
      <c r="M45" s="13" t="s">
        <v>100</v>
      </c>
      <c r="N45" s="13" t="s">
        <v>218</v>
      </c>
      <c r="O45" s="13" t="s">
        <v>219</v>
      </c>
      <c r="R45" s="9" t="s">
        <v>37</v>
      </c>
      <c r="S45" s="9" t="s">
        <v>38</v>
      </c>
      <c r="T45" s="13" t="str">
        <f>CONCATENATE("{
'generalType':'1',
'id':'',
'contractType':'SGZB',
'contractTypeDesc':'',
'companyIdA':'",业主企业ID,"',
'companyIdB':'",甲分包企业ID,"',
'companyBName':'",甲分包企业名称,"',
'zbCompanyName':'',
'zbCompanyId':'",施工总包企业ID,"',
'zbOrgId':'",工程ID,"',
'unitType':'1',
'jlCompanyId':'",监理企业ID,"',
'jlOrgId':'",监理工程ID,"',
'isAuthority':'1',
'makerId':'",监理企业ID,"',
'organizationIdA':'",项目ID,"',
'makerOrgId':'",监理工程ID,"',
'name':'接口自动化合同$$$$',
'number':'sign******',
'organizationName':'求是大厦")</f>
        <v>{
'generalType':'1',
'id':'',
'contractType':'SGZB',
'contractTypeDesc':'',
'companyIdA':'402881615e4c2a7f015e5126298b0000',
'companyIdB':'402881615d364a71015d39fc6b690000',
'companyBName':'贵州盛世佳栖工程咨询有限公司',
'zbCompanyName':'',
'zbCompanyId':'402881615d7e6429015d82b4fa2c000f',
'zbOrgId':'402881625e4c3189015e514eac620043',
'unitType':'1',
'jlCompanyId':'402881685d2717f0015d2bc74627000d',
'jlOrgId':'4028816b5e4c31b0015e5137fb270043',
'isAuthority':'1',
'makerId':'402881685d2717f0015d2bc74627000d',
'organizationIdA':'402881625e4c3189015e513134a1003b',
'makerOrgId':'4028816b5e4c31b0015e5137fb270043',
'name':'接口自动化合同$$$$',
'number':'sign******',
'organizationName':'求是大厦</v>
      </c>
      <c r="U45" s="15" t="s">
        <v>215</v>
      </c>
    </row>
    <row r="46" spans="1:21" ht="409.5" customHeight="1" x14ac:dyDescent="0.15">
      <c r="A46" s="14" t="s">
        <v>175</v>
      </c>
      <c r="B46" s="14" t="s">
        <v>176</v>
      </c>
      <c r="C46" s="14" t="s">
        <v>177</v>
      </c>
      <c r="D46" s="13" t="s">
        <v>220</v>
      </c>
      <c r="E46" s="14" t="s">
        <v>221</v>
      </c>
      <c r="F46" s="9" t="s">
        <v>29</v>
      </c>
      <c r="G46" s="13" t="s">
        <v>186</v>
      </c>
      <c r="H46" s="13" t="s">
        <v>78</v>
      </c>
      <c r="I46" s="13" t="str">
        <f ca="1">CONCATENATE("{
'generalType':'0',
'id':'',
'contractType':'SJFB',
'contractTypeDesc':'',
'companyIdA':'",设计总包企业ID,"',
'companyIdB':'",设计分包企业ID,"',
'companyBName':'",设计分包企业名称,"',
'zbCompanyName':'',
'jlCompanyId':'',
'jlOrgId':'',
'isAuthority':'',
'makerId':'",设计总包企业ID,"',
'organizationIdA':'#',
'makerOrgId':'#'",T46,TEXT(NOW(),"YYYYMMDDHHMMSS"),U46)</f>
        <v>{
'generalType':'0',
'id':'',
'contractType':'SJFB',
'contractTypeDesc':'',
'companyIdA':'402881685d446fca015d459ec6dd0005',
'companyIdB':'402881685f770866015f7b64045b0002',
'companyBName':'广州市中圆环境艺术设计有限公司',
'zbCompanyName':'',
'jlCompanyId':'',
'jlOrgId':'',
'isAuthority':'',
'makerId':'402881685d446fca015d459ec6dd0005',
'organizationIdA':'#',
'makerOrgId':'#',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'oldMoney':'344',
'nowMoney':'344',
'signDate':'2017-11-3',
'startDate':'2017-11-3',
'endDate':'2017-11-9',
'contractTime':'7',
'nowTime':'7',
'content':'tgtrgh',
'scope':'regergg',
'originAttachmentId':'',
'contractAttachmentId':'',
'bidAttachmentId':'',
}</v>
      </c>
      <c r="J46" s="9" t="s">
        <v>32</v>
      </c>
      <c r="K46" s="13" t="s">
        <v>181</v>
      </c>
      <c r="M46" s="13" t="s">
        <v>100</v>
      </c>
      <c r="N46" s="13" t="s">
        <v>196</v>
      </c>
      <c r="O46" s="13" t="s">
        <v>197</v>
      </c>
      <c r="R46" s="9" t="s">
        <v>37</v>
      </c>
      <c r="S46" s="9" t="s">
        <v>38</v>
      </c>
      <c r="T46" s="13" t="s">
        <v>222</v>
      </c>
      <c r="U46" s="15" t="s">
        <v>223</v>
      </c>
    </row>
    <row r="47" spans="1:21" ht="308.25" customHeight="1" x14ac:dyDescent="0.15">
      <c r="A47" s="14" t="s">
        <v>175</v>
      </c>
      <c r="B47" s="14" t="s">
        <v>176</v>
      </c>
      <c r="C47" s="14" t="s">
        <v>177</v>
      </c>
      <c r="D47" s="13" t="s">
        <v>224</v>
      </c>
      <c r="E47" s="14" t="s">
        <v>225</v>
      </c>
      <c r="F47" s="9" t="s">
        <v>29</v>
      </c>
      <c r="G47" s="13" t="s">
        <v>186</v>
      </c>
      <c r="H47" s="13" t="s">
        <v>78</v>
      </c>
      <c r="I47" s="13" t="str">
        <f ca="1">CONCATENATE(T47,TEXT(NOW(),"YYYYMMDDHHMMSS"),U47)</f>
        <v>{
'generalType':'1',
'id':'',
'contractType':'SGFB',
'contractTypeDesc':'',
'companyIdA':'402881615d7e6429015d82b4fa2c000f',
'companyIdB':'402881685f770866015f7b5994f90000',
'companyBName':'潜山中成架业租赁有限公司',
'zbCompanyName':'',
'jlCompanyId':'',
'jlOrgId':'',
'isAuthority':'',
'makerId':'402881615d7e6429015d82b4fa2c000f',
'organizationIdA':'402881625e4c3189015e514eac620043',
'makerOrgId':'402881625e4c3189015e514eac620043',
'name':'自动化',
'number':'自动化20180415174419',
'organizationName':'求是大厦20180415174419',
'simpleName':'求是',
'address':'科兴科学园',
'totalCoveredArea':'323',
'redLineCoveredArea':'434',
'subPackageType':'PROFESSIONAL',
'isRecord':'1',
'permitNum':'32323323',
'permitAttachmentId':'',
'oldMoney':'23',
'nowMoney':'23',
'signDate':'2017-11-8',
'startDate':'2017-11-8',
'endDate':'2017-11-16',
'contractTime':'9',
'nowTime':'9',
'content':'324',
'scope':'5345345',
'originAttachmentId':'',
'contractAttachmentId':'',
'bidAttachmentId':'',
'structure':'MIXED',
'typeGrade':'ONE',
'typeId':'ff808081446756ac014467f55da800a6'
}</v>
      </c>
      <c r="J47" s="9" t="s">
        <v>32</v>
      </c>
      <c r="K47" s="13" t="s">
        <v>181</v>
      </c>
      <c r="M47" s="13" t="s">
        <v>100</v>
      </c>
      <c r="N47" s="13" t="s">
        <v>226</v>
      </c>
      <c r="O47" s="13" t="s">
        <v>173</v>
      </c>
      <c r="R47" s="9" t="s">
        <v>37</v>
      </c>
      <c r="S47" s="9" t="s">
        <v>38</v>
      </c>
      <c r="T47" s="13" t="str">
        <f ca="1">CONCATENATE("{
'generalType':'1',
'id':'',
'contractType':'SGFB',
'contractTypeDesc':'',
'companyIdA':'",施工总包企业ID,"',
'companyIdB':'",施工分包企业ID,"',
'companyBName':'",施工分包企业名称,"',
'zbCompanyName':'',
'jlCompanyId':'',
'jlOrgId':'',
'isAuthority':'',
'makerId':'",施工总包企业ID,"',
'organizationIdA':'",工程ID,"',
'makerOrgId':'",工程ID,"',
'name':'自动化',
'number':'自动化",TEXT(NOW(),"YYYYMMDDHHMMSS"),"',
'organizationName':'求是大厦")</f>
        <v>{
'generalType':'1',
'id':'',
'contractType':'SGFB',
'contractTypeDesc':'',
'companyIdA':'402881615d7e6429015d82b4fa2c000f',
'companyIdB':'402881685f770866015f7b5994f90000',
'companyBName':'潜山中成架业租赁有限公司',
'zbCompanyName':'',
'jlCompanyId':'',
'jlOrgId':'',
'isAuthority':'',
'makerId':'402881615d7e6429015d82b4fa2c000f',
'organizationIdA':'402881625e4c3189015e514eac620043',
'makerOrgId':'402881625e4c3189015e514eac620043',
'name':'自动化',
'number':'自动化20180415174419',
'organizationName':'求是大厦</v>
      </c>
      <c r="U47" s="15" t="s">
        <v>227</v>
      </c>
    </row>
    <row r="48" spans="1:21" ht="216" customHeight="1" x14ac:dyDescent="0.15">
      <c r="A48" s="14" t="s">
        <v>175</v>
      </c>
      <c r="B48" s="14" t="s">
        <v>176</v>
      </c>
      <c r="C48" s="14" t="s">
        <v>177</v>
      </c>
      <c r="D48" s="13" t="s">
        <v>228</v>
      </c>
      <c r="E48" s="14" t="s">
        <v>229</v>
      </c>
      <c r="F48" s="9" t="s">
        <v>29</v>
      </c>
      <c r="G48" s="13" t="s">
        <v>186</v>
      </c>
      <c r="H48" s="13" t="s">
        <v>78</v>
      </c>
      <c r="I48" s="13" t="str">
        <f ca="1">CONCATENATE(T48,TEXT(NOW(),"YYYYMMDDHHMMSS"),U48)</f>
        <v>{
'generalType':'0',
'id':'',
'contractType':'LW',
'contractTypeDesc':'',
'companyIdA':'402881615d7e6429015d82b4fa2c000f',
'companyIdB':'402881685f770866015f7b5994f90000',
'companyBName':'潜山中成架业租赁有限公司',
'zbCompanyName':'',
'jlCompanyId':'',
'jlOrgId':'',
'isAuthority':'',
'makerId':'402881615d7e6429015d82b4fa2c000f',
'organizationIdA':'402881625e4c3189015e514eac620043',
'makerOrgId':'402881625e4c3189015e514eac620043',
'name':'劳务合同$$$',
'number':'LW_20180415174419',
'organizationName':'求是大厦20180415174419',
'simpleName':'劳务',
'address':'科兴科学园',
'totalCoveredArea':'',
'redLineCoveredArea':'',
'subPackageType':'PROFESSIONAL',
'isRecord':'0',
'permitNum':'',
'permitAttachmentId':'',
'oldMoney':'120',
'nowMoney':'120',
'signDate':'2017-11-8',
'startDate':'2017-11-8',
'endDate':'2017-11-16',
'contractTime':'9',
'nowTime':'9',
'content':'324',
'scope':'5345345',
'originAttachmentId':'',
'contractAttachmentId':'',
'bidAttachmentId':'',
'structure':'',
'typeGrade':'',
'typeId':''
}</v>
      </c>
      <c r="J48" s="9" t="s">
        <v>32</v>
      </c>
      <c r="K48" s="13" t="s">
        <v>181</v>
      </c>
      <c r="M48" s="13" t="s">
        <v>100</v>
      </c>
      <c r="N48" s="13" t="s">
        <v>230</v>
      </c>
      <c r="O48" s="13" t="s">
        <v>182</v>
      </c>
      <c r="R48" s="9" t="s">
        <v>37</v>
      </c>
      <c r="S48" s="9" t="s">
        <v>38</v>
      </c>
      <c r="T48" s="13" t="str">
        <f ca="1">CONCATENATE("{
'generalType':'0',
'id':'',
'contractType':'LW',
'contractTypeDesc':'',
'companyIdA':'",施工总包企业ID,"',
'companyIdB':'",施工分包企业ID,"',
'companyBName':'",施工分包企业名称,"',
'zbCompanyName':'',
'jlCompanyId':'',
'jlOrgId':'',
'isAuthority':'',
'makerId':'",施工总包企业ID,"',
'organizationIdA':'",工程ID,"',
'makerOrgId':'",工程ID,"',
'name':'劳务合同$$$',
'number':'LW_",TEXT(NOW(),"YYYYMMDDHHMMSS"),"',
'organizationName':'求是大厦")</f>
        <v>{
'generalType':'0',
'id':'',
'contractType':'LW',
'contractTypeDesc':'',
'companyIdA':'402881615d7e6429015d82b4fa2c000f',
'companyIdB':'402881685f770866015f7b5994f90000',
'companyBName':'潜山中成架业租赁有限公司',
'zbCompanyName':'',
'jlCompanyId':'',
'jlOrgId':'',
'isAuthority':'',
'makerId':'402881615d7e6429015d82b4fa2c000f',
'organizationIdA':'402881625e4c3189015e514eac620043',
'makerOrgId':'402881625e4c3189015e514eac620043',
'name':'劳务合同$$$',
'number':'LW_20180415174419',
'organizationName':'求是大厦</v>
      </c>
      <c r="U48" s="15" t="s">
        <v>231</v>
      </c>
    </row>
    <row r="49" spans="1:21" ht="138.75" customHeight="1" x14ac:dyDescent="0.15">
      <c r="A49" s="14" t="s">
        <v>232</v>
      </c>
      <c r="B49" s="14" t="s">
        <v>232</v>
      </c>
      <c r="C49" s="14" t="s">
        <v>233</v>
      </c>
      <c r="D49" s="13" t="s">
        <v>234</v>
      </c>
      <c r="E49" s="14" t="s">
        <v>235</v>
      </c>
      <c r="F49" s="10" t="s">
        <v>236</v>
      </c>
      <c r="G49" s="13" t="s">
        <v>237</v>
      </c>
      <c r="H49" s="13" t="s">
        <v>78</v>
      </c>
      <c r="I49" s="13" t="s">
        <v>238</v>
      </c>
      <c r="J49" s="10" t="s">
        <v>239</v>
      </c>
      <c r="K49" s="13" t="s">
        <v>181</v>
      </c>
      <c r="M49" s="13" t="s">
        <v>240</v>
      </c>
      <c r="R49" s="9" t="s">
        <v>37</v>
      </c>
      <c r="S49" s="9" t="s">
        <v>38</v>
      </c>
      <c r="T49" s="16"/>
      <c r="U49" s="17"/>
    </row>
    <row r="50" spans="1:21" ht="138.75" customHeight="1" x14ac:dyDescent="0.15">
      <c r="A50" s="14" t="s">
        <v>232</v>
      </c>
      <c r="B50" s="14" t="s">
        <v>232</v>
      </c>
      <c r="C50" s="14" t="s">
        <v>233</v>
      </c>
      <c r="D50" s="13" t="s">
        <v>241</v>
      </c>
      <c r="E50" s="14" t="s">
        <v>242</v>
      </c>
      <c r="F50" s="10" t="s">
        <v>236</v>
      </c>
      <c r="G50" s="13" t="s">
        <v>237</v>
      </c>
      <c r="H50" s="13" t="s">
        <v>78</v>
      </c>
      <c r="I50" s="13" t="s">
        <v>238</v>
      </c>
      <c r="J50" s="10" t="s">
        <v>239</v>
      </c>
      <c r="K50" s="13" t="s">
        <v>181</v>
      </c>
      <c r="M50" s="13" t="s">
        <v>240</v>
      </c>
      <c r="R50" s="9" t="s">
        <v>37</v>
      </c>
      <c r="S50" s="9" t="s">
        <v>38</v>
      </c>
      <c r="T50" s="16"/>
      <c r="U50" s="17"/>
    </row>
    <row r="51" spans="1:21" ht="138.75" customHeight="1" x14ac:dyDescent="0.15">
      <c r="A51" s="14" t="s">
        <v>232</v>
      </c>
      <c r="B51" s="14" t="s">
        <v>232</v>
      </c>
      <c r="C51" s="14" t="s">
        <v>233</v>
      </c>
      <c r="D51" s="13" t="s">
        <v>243</v>
      </c>
      <c r="E51" s="14" t="s">
        <v>244</v>
      </c>
      <c r="F51" s="10" t="s">
        <v>236</v>
      </c>
      <c r="G51" s="13" t="s">
        <v>237</v>
      </c>
      <c r="H51" s="13" t="s">
        <v>78</v>
      </c>
      <c r="I51" s="13" t="str">
        <f>CONCATENATE("{'orgId':'",工程ID,"'}")</f>
        <v>{'orgId':'402881625e4c3189015e514eac620043'}</v>
      </c>
      <c r="J51" s="10" t="s">
        <v>245</v>
      </c>
      <c r="K51" s="13" t="s">
        <v>246</v>
      </c>
      <c r="M51" s="13" t="s">
        <v>247</v>
      </c>
      <c r="R51" s="9" t="s">
        <v>37</v>
      </c>
      <c r="S51" s="9" t="s">
        <v>38</v>
      </c>
      <c r="T51" s="16"/>
      <c r="U51" s="17"/>
    </row>
    <row r="52" spans="1:21" ht="138.75" customHeight="1" x14ac:dyDescent="0.15">
      <c r="A52" s="14" t="s">
        <v>248</v>
      </c>
      <c r="B52" s="14" t="s">
        <v>248</v>
      </c>
      <c r="C52" s="14" t="s">
        <v>249</v>
      </c>
      <c r="D52" s="13" t="s">
        <v>250</v>
      </c>
      <c r="E52" s="14" t="s">
        <v>251</v>
      </c>
      <c r="F52" s="10" t="s">
        <v>252</v>
      </c>
      <c r="G52" s="13" t="s">
        <v>253</v>
      </c>
      <c r="H52" s="13" t="s">
        <v>254</v>
      </c>
      <c r="I52" s="13" t="str">
        <f>CONCATENATE("{'orgId':'",项目ID,"'}")</f>
        <v>{'orgId':'402881625e4c3189015e513134a1003b'}</v>
      </c>
      <c r="J52" s="10" t="s">
        <v>255</v>
      </c>
      <c r="K52" s="13" t="s">
        <v>33</v>
      </c>
      <c r="M52" s="13" t="s">
        <v>256</v>
      </c>
      <c r="R52" s="9" t="s">
        <v>37</v>
      </c>
      <c r="S52" s="9" t="s">
        <v>38</v>
      </c>
      <c r="T52" s="16"/>
      <c r="U52" s="17"/>
    </row>
    <row r="53" spans="1:21" ht="138.75" customHeight="1" x14ac:dyDescent="0.15">
      <c r="A53" s="14" t="s">
        <v>257</v>
      </c>
      <c r="B53" s="14" t="s">
        <v>257</v>
      </c>
      <c r="C53" s="14" t="s">
        <v>258</v>
      </c>
      <c r="D53" s="13" t="s">
        <v>259</v>
      </c>
      <c r="E53" s="14" t="s">
        <v>260</v>
      </c>
      <c r="F53" s="10" t="s">
        <v>261</v>
      </c>
      <c r="G53" s="13" t="s">
        <v>262</v>
      </c>
      <c r="H53" s="13" t="s">
        <v>66</v>
      </c>
      <c r="I53" s="13" t="str">
        <f>CONCATENATE("{'orgId':'",监理工程ID,"'}")</f>
        <v>{'orgId':'4028816b5e4c31b0015e5137fb270043'}</v>
      </c>
      <c r="J53" s="10" t="s">
        <v>255</v>
      </c>
      <c r="K53" s="13" t="s">
        <v>33</v>
      </c>
      <c r="M53" s="13" t="s">
        <v>256</v>
      </c>
      <c r="R53" s="9" t="s">
        <v>37</v>
      </c>
      <c r="S53" s="9" t="s">
        <v>38</v>
      </c>
      <c r="T53" s="16"/>
      <c r="U53" s="17"/>
    </row>
    <row r="54" spans="1:21" ht="61.5" customHeight="1" x14ac:dyDescent="0.15">
      <c r="A54" s="14" t="s">
        <v>257</v>
      </c>
      <c r="B54" s="14" t="s">
        <v>257</v>
      </c>
      <c r="C54" s="14" t="s">
        <v>263</v>
      </c>
      <c r="D54" s="13" t="s">
        <v>264</v>
      </c>
      <c r="E54" s="14" t="s">
        <v>265</v>
      </c>
      <c r="F54" s="10" t="s">
        <v>266</v>
      </c>
      <c r="G54" s="13" t="s">
        <v>267</v>
      </c>
      <c r="H54" s="13" t="s">
        <v>66</v>
      </c>
      <c r="I54" s="13" t="s">
        <v>66</v>
      </c>
      <c r="J54" s="10" t="s">
        <v>255</v>
      </c>
      <c r="K54" s="13" t="s">
        <v>33</v>
      </c>
      <c r="M54" s="13" t="s">
        <v>69</v>
      </c>
      <c r="N54" s="10" t="s">
        <v>268</v>
      </c>
      <c r="O54" s="10" t="s">
        <v>269</v>
      </c>
      <c r="R54" s="9" t="s">
        <v>37</v>
      </c>
      <c r="S54" s="9" t="s">
        <v>38</v>
      </c>
      <c r="T54" s="16"/>
      <c r="U54" s="17"/>
    </row>
    <row r="55" spans="1:21" ht="61.5" customHeight="1" x14ac:dyDescent="0.15">
      <c r="A55" s="14" t="s">
        <v>257</v>
      </c>
      <c r="B55" s="14" t="s">
        <v>257</v>
      </c>
      <c r="C55" s="14" t="s">
        <v>263</v>
      </c>
      <c r="D55" s="13" t="s">
        <v>270</v>
      </c>
      <c r="E55" s="14" t="s">
        <v>265</v>
      </c>
      <c r="F55" s="10" t="s">
        <v>266</v>
      </c>
      <c r="G55" s="13" t="s">
        <v>267</v>
      </c>
      <c r="H55" s="13" t="s">
        <v>66</v>
      </c>
      <c r="I55" s="13" t="s">
        <v>66</v>
      </c>
      <c r="J55" s="10" t="s">
        <v>255</v>
      </c>
      <c r="K55" s="13" t="s">
        <v>33</v>
      </c>
      <c r="M55" s="13" t="s">
        <v>69</v>
      </c>
      <c r="N55" s="10" t="s">
        <v>271</v>
      </c>
      <c r="O55" s="10" t="s">
        <v>272</v>
      </c>
      <c r="R55" s="9" t="s">
        <v>37</v>
      </c>
      <c r="S55" s="9" t="s">
        <v>38</v>
      </c>
      <c r="T55" s="16"/>
      <c r="U55" s="17"/>
    </row>
    <row r="56" spans="1:21" ht="61.5" customHeight="1" x14ac:dyDescent="0.15">
      <c r="A56" s="14" t="s">
        <v>273</v>
      </c>
      <c r="B56" s="14" t="s">
        <v>273</v>
      </c>
      <c r="C56" s="14" t="s">
        <v>274</v>
      </c>
      <c r="D56" s="13" t="s">
        <v>275</v>
      </c>
      <c r="E56" s="14" t="s">
        <v>276</v>
      </c>
      <c r="F56" s="10" t="s">
        <v>277</v>
      </c>
      <c r="G56" s="13" t="s">
        <v>278</v>
      </c>
      <c r="H56" s="13" t="s">
        <v>111</v>
      </c>
      <c r="I56" s="13" t="s">
        <v>111</v>
      </c>
      <c r="J56" s="10" t="s">
        <v>279</v>
      </c>
      <c r="K56" s="13" t="s">
        <v>112</v>
      </c>
      <c r="M56" s="13" t="s">
        <v>69</v>
      </c>
      <c r="N56" s="13" t="s">
        <v>280</v>
      </c>
      <c r="O56" s="13" t="s">
        <v>281</v>
      </c>
      <c r="R56" s="9" t="s">
        <v>37</v>
      </c>
      <c r="S56" s="9" t="s">
        <v>38</v>
      </c>
      <c r="T56" s="16"/>
      <c r="U56" s="17"/>
    </row>
    <row r="57" spans="1:21" ht="57.75" customHeight="1" x14ac:dyDescent="0.15">
      <c r="A57" s="14" t="s">
        <v>273</v>
      </c>
      <c r="B57" s="14" t="s">
        <v>273</v>
      </c>
      <c r="C57" s="14" t="s">
        <v>274</v>
      </c>
      <c r="D57" s="13" t="s">
        <v>282</v>
      </c>
      <c r="E57" s="14" t="s">
        <v>283</v>
      </c>
      <c r="F57" s="10" t="s">
        <v>277</v>
      </c>
      <c r="G57" s="13" t="s">
        <v>284</v>
      </c>
      <c r="H57" s="13" t="s">
        <v>111</v>
      </c>
      <c r="I57" s="13" t="s">
        <v>111</v>
      </c>
      <c r="J57" s="10" t="s">
        <v>279</v>
      </c>
      <c r="K57" s="13" t="s">
        <v>112</v>
      </c>
      <c r="M57" s="13" t="s">
        <v>69</v>
      </c>
      <c r="N57" s="10" t="s">
        <v>285</v>
      </c>
      <c r="O57" s="10" t="s">
        <v>286</v>
      </c>
      <c r="R57" s="9" t="s">
        <v>37</v>
      </c>
      <c r="S57" s="9" t="s">
        <v>38</v>
      </c>
      <c r="T57" s="16"/>
      <c r="U57" s="17"/>
    </row>
    <row r="58" spans="1:21" ht="61.5" customHeight="1" x14ac:dyDescent="0.15">
      <c r="A58" s="14" t="s">
        <v>273</v>
      </c>
      <c r="B58" s="14" t="s">
        <v>273</v>
      </c>
      <c r="C58" s="14" t="s">
        <v>287</v>
      </c>
      <c r="D58" s="13" t="s">
        <v>288</v>
      </c>
      <c r="E58" s="14" t="s">
        <v>289</v>
      </c>
      <c r="F58" s="10" t="s">
        <v>277</v>
      </c>
      <c r="G58" s="13" t="s">
        <v>278</v>
      </c>
      <c r="H58" s="13" t="s">
        <v>111</v>
      </c>
      <c r="I58" s="13" t="s">
        <v>111</v>
      </c>
      <c r="J58" s="10" t="s">
        <v>279</v>
      </c>
      <c r="K58" s="13" t="s">
        <v>112</v>
      </c>
      <c r="M58" s="13" t="s">
        <v>69</v>
      </c>
      <c r="N58" s="10" t="s">
        <v>271</v>
      </c>
      <c r="O58" s="10" t="s">
        <v>290</v>
      </c>
      <c r="R58" s="9" t="s">
        <v>37</v>
      </c>
      <c r="S58" s="9" t="s">
        <v>38</v>
      </c>
      <c r="T58" s="16"/>
      <c r="U58" s="17"/>
    </row>
    <row r="59" spans="1:21" ht="61.5" customHeight="1" x14ac:dyDescent="0.15">
      <c r="A59" s="14" t="s">
        <v>273</v>
      </c>
      <c r="B59" s="14" t="s">
        <v>273</v>
      </c>
      <c r="C59" s="14" t="s">
        <v>274</v>
      </c>
      <c r="D59" s="13" t="s">
        <v>291</v>
      </c>
      <c r="E59" s="14" t="s">
        <v>292</v>
      </c>
      <c r="F59" s="10" t="s">
        <v>277</v>
      </c>
      <c r="G59" s="13" t="s">
        <v>284</v>
      </c>
      <c r="H59" s="13" t="s">
        <v>111</v>
      </c>
      <c r="I59" s="13" t="s">
        <v>111</v>
      </c>
      <c r="J59" s="10" t="s">
        <v>279</v>
      </c>
      <c r="K59" s="13" t="s">
        <v>112</v>
      </c>
      <c r="M59" s="13" t="s">
        <v>69</v>
      </c>
      <c r="N59" s="13" t="s">
        <v>280</v>
      </c>
      <c r="O59" s="13" t="s">
        <v>281</v>
      </c>
      <c r="R59" s="9" t="s">
        <v>37</v>
      </c>
      <c r="S59" s="9" t="s">
        <v>38</v>
      </c>
      <c r="T59" s="16"/>
      <c r="U59" s="17"/>
    </row>
    <row r="60" spans="1:21" ht="57.75" customHeight="1" x14ac:dyDescent="0.15">
      <c r="A60" s="14" t="s">
        <v>273</v>
      </c>
      <c r="B60" s="14" t="s">
        <v>273</v>
      </c>
      <c r="C60" s="14" t="s">
        <v>274</v>
      </c>
      <c r="D60" s="13" t="s">
        <v>293</v>
      </c>
      <c r="E60" s="14" t="s">
        <v>294</v>
      </c>
      <c r="F60" s="10" t="s">
        <v>277</v>
      </c>
      <c r="G60" s="13" t="s">
        <v>284</v>
      </c>
      <c r="H60" s="13" t="s">
        <v>111</v>
      </c>
      <c r="I60" s="13" t="s">
        <v>111</v>
      </c>
      <c r="J60" s="10" t="s">
        <v>279</v>
      </c>
      <c r="K60" s="13" t="s">
        <v>112</v>
      </c>
      <c r="M60" s="13" t="s">
        <v>69</v>
      </c>
      <c r="N60" s="10" t="s">
        <v>285</v>
      </c>
      <c r="O60" s="10" t="s">
        <v>286</v>
      </c>
      <c r="R60" s="9" t="s">
        <v>37</v>
      </c>
      <c r="S60" s="9" t="s">
        <v>38</v>
      </c>
      <c r="T60" s="16"/>
      <c r="U60" s="17"/>
    </row>
    <row r="61" spans="1:21" ht="61.5" customHeight="1" x14ac:dyDescent="0.15">
      <c r="A61" s="14" t="s">
        <v>273</v>
      </c>
      <c r="B61" s="14" t="s">
        <v>273</v>
      </c>
      <c r="C61" s="14" t="s">
        <v>287</v>
      </c>
      <c r="D61" s="13" t="s">
        <v>295</v>
      </c>
      <c r="E61" s="14" t="s">
        <v>296</v>
      </c>
      <c r="F61" s="10" t="s">
        <v>277</v>
      </c>
      <c r="G61" s="13" t="s">
        <v>278</v>
      </c>
      <c r="H61" s="13" t="s">
        <v>111</v>
      </c>
      <c r="I61" s="13" t="s">
        <v>111</v>
      </c>
      <c r="J61" s="10" t="s">
        <v>279</v>
      </c>
      <c r="K61" s="13" t="s">
        <v>112</v>
      </c>
      <c r="M61" s="13" t="s">
        <v>69</v>
      </c>
      <c r="N61" s="10" t="s">
        <v>271</v>
      </c>
      <c r="O61" s="10" t="s">
        <v>290</v>
      </c>
      <c r="R61" s="9" t="s">
        <v>37</v>
      </c>
      <c r="S61" s="9" t="s">
        <v>38</v>
      </c>
      <c r="T61" s="16"/>
      <c r="U61" s="17"/>
    </row>
    <row r="62" spans="1:21" ht="61.5" customHeight="1" x14ac:dyDescent="0.15">
      <c r="A62" s="14" t="s">
        <v>273</v>
      </c>
      <c r="B62" s="14" t="s">
        <v>273</v>
      </c>
      <c r="C62" s="14" t="s">
        <v>274</v>
      </c>
      <c r="D62" s="13" t="s">
        <v>297</v>
      </c>
      <c r="E62" s="14" t="s">
        <v>298</v>
      </c>
      <c r="F62" s="10" t="s">
        <v>277</v>
      </c>
      <c r="G62" s="13" t="s">
        <v>284</v>
      </c>
      <c r="H62" s="13" t="s">
        <v>111</v>
      </c>
      <c r="I62" s="13" t="s">
        <v>111</v>
      </c>
      <c r="J62" s="10" t="s">
        <v>279</v>
      </c>
      <c r="K62" s="13" t="s">
        <v>112</v>
      </c>
      <c r="M62" s="13" t="s">
        <v>69</v>
      </c>
      <c r="N62" s="13" t="s">
        <v>280</v>
      </c>
      <c r="O62" s="13" t="s">
        <v>281</v>
      </c>
      <c r="R62" s="9" t="s">
        <v>37</v>
      </c>
      <c r="S62" s="9" t="s">
        <v>38</v>
      </c>
      <c r="T62" s="16"/>
      <c r="U62" s="17"/>
    </row>
    <row r="63" spans="1:21" ht="57.75" customHeight="1" x14ac:dyDescent="0.15">
      <c r="A63" s="14" t="s">
        <v>273</v>
      </c>
      <c r="B63" s="14" t="s">
        <v>273</v>
      </c>
      <c r="C63" s="14" t="s">
        <v>274</v>
      </c>
      <c r="D63" s="13" t="s">
        <v>299</v>
      </c>
      <c r="E63" s="14" t="s">
        <v>300</v>
      </c>
      <c r="F63" s="10" t="s">
        <v>277</v>
      </c>
      <c r="G63" s="13" t="s">
        <v>284</v>
      </c>
      <c r="H63" s="13" t="s">
        <v>111</v>
      </c>
      <c r="I63" s="13" t="s">
        <v>111</v>
      </c>
      <c r="J63" s="10" t="s">
        <v>279</v>
      </c>
      <c r="K63" s="13" t="s">
        <v>112</v>
      </c>
      <c r="M63" s="13" t="s">
        <v>69</v>
      </c>
      <c r="N63" s="10" t="s">
        <v>285</v>
      </c>
      <c r="O63" s="10" t="s">
        <v>286</v>
      </c>
      <c r="R63" s="9" t="s">
        <v>37</v>
      </c>
      <c r="S63" s="9" t="s">
        <v>38</v>
      </c>
      <c r="T63" s="16"/>
      <c r="U63" s="17"/>
    </row>
    <row r="64" spans="1:21" ht="61.5" customHeight="1" x14ac:dyDescent="0.15">
      <c r="A64" s="14" t="s">
        <v>273</v>
      </c>
      <c r="B64" s="14" t="s">
        <v>273</v>
      </c>
      <c r="C64" s="14" t="s">
        <v>287</v>
      </c>
      <c r="D64" s="13" t="s">
        <v>301</v>
      </c>
      <c r="E64" s="14" t="s">
        <v>302</v>
      </c>
      <c r="F64" s="10" t="s">
        <v>277</v>
      </c>
      <c r="G64" s="13" t="s">
        <v>278</v>
      </c>
      <c r="H64" s="13" t="s">
        <v>111</v>
      </c>
      <c r="I64" s="13" t="s">
        <v>111</v>
      </c>
      <c r="J64" s="10" t="s">
        <v>279</v>
      </c>
      <c r="K64" s="13" t="s">
        <v>112</v>
      </c>
      <c r="M64" s="13" t="s">
        <v>69</v>
      </c>
      <c r="N64" s="10" t="s">
        <v>271</v>
      </c>
      <c r="O64" s="10" t="s">
        <v>290</v>
      </c>
      <c r="R64" s="9" t="s">
        <v>37</v>
      </c>
      <c r="S64" s="9" t="s">
        <v>38</v>
      </c>
      <c r="T64" s="16"/>
      <c r="U64" s="17"/>
    </row>
    <row r="65" spans="1:21" ht="61.5" customHeight="1" x14ac:dyDescent="0.15">
      <c r="A65" s="14" t="s">
        <v>273</v>
      </c>
      <c r="B65" s="14" t="s">
        <v>273</v>
      </c>
      <c r="C65" s="14" t="s">
        <v>274</v>
      </c>
      <c r="D65" s="13" t="s">
        <v>303</v>
      </c>
      <c r="E65" s="14" t="s">
        <v>304</v>
      </c>
      <c r="F65" s="10" t="s">
        <v>277</v>
      </c>
      <c r="G65" s="13" t="s">
        <v>284</v>
      </c>
      <c r="H65" s="13" t="s">
        <v>111</v>
      </c>
      <c r="I65" s="13" t="s">
        <v>111</v>
      </c>
      <c r="J65" s="10" t="s">
        <v>279</v>
      </c>
      <c r="K65" s="13" t="s">
        <v>112</v>
      </c>
      <c r="M65" s="13" t="s">
        <v>69</v>
      </c>
      <c r="N65" s="13" t="s">
        <v>280</v>
      </c>
      <c r="O65" s="13" t="s">
        <v>281</v>
      </c>
      <c r="R65" s="9" t="s">
        <v>37</v>
      </c>
      <c r="S65" s="9" t="s">
        <v>38</v>
      </c>
      <c r="T65" s="16"/>
      <c r="U65" s="17"/>
    </row>
    <row r="66" spans="1:21" ht="57.75" customHeight="1" x14ac:dyDescent="0.15">
      <c r="A66" s="14" t="s">
        <v>273</v>
      </c>
      <c r="B66" s="14" t="s">
        <v>273</v>
      </c>
      <c r="C66" s="14" t="s">
        <v>274</v>
      </c>
      <c r="D66" s="13" t="s">
        <v>305</v>
      </c>
      <c r="E66" s="14" t="s">
        <v>306</v>
      </c>
      <c r="F66" s="10" t="s">
        <v>277</v>
      </c>
      <c r="G66" s="13" t="s">
        <v>284</v>
      </c>
      <c r="H66" s="13" t="s">
        <v>111</v>
      </c>
      <c r="I66" s="13" t="s">
        <v>111</v>
      </c>
      <c r="J66" s="10" t="s">
        <v>279</v>
      </c>
      <c r="K66" s="13" t="s">
        <v>112</v>
      </c>
      <c r="M66" s="13" t="s">
        <v>69</v>
      </c>
      <c r="N66" s="10" t="s">
        <v>285</v>
      </c>
      <c r="O66" s="10" t="s">
        <v>286</v>
      </c>
      <c r="R66" s="9" t="s">
        <v>37</v>
      </c>
      <c r="S66" s="9" t="s">
        <v>38</v>
      </c>
      <c r="T66" s="16"/>
      <c r="U66" s="17"/>
    </row>
    <row r="67" spans="1:21" ht="61.5" customHeight="1" x14ac:dyDescent="0.15">
      <c r="A67" s="14" t="s">
        <v>273</v>
      </c>
      <c r="B67" s="14" t="s">
        <v>273</v>
      </c>
      <c r="C67" s="14" t="s">
        <v>287</v>
      </c>
      <c r="D67" s="13" t="s">
        <v>307</v>
      </c>
      <c r="E67" s="14" t="s">
        <v>308</v>
      </c>
      <c r="F67" s="10" t="s">
        <v>277</v>
      </c>
      <c r="G67" s="13" t="s">
        <v>278</v>
      </c>
      <c r="H67" s="13" t="s">
        <v>111</v>
      </c>
      <c r="I67" s="13" t="s">
        <v>111</v>
      </c>
      <c r="J67" s="10" t="s">
        <v>279</v>
      </c>
      <c r="K67" s="13" t="s">
        <v>112</v>
      </c>
      <c r="M67" s="13" t="s">
        <v>69</v>
      </c>
      <c r="N67" s="10" t="s">
        <v>271</v>
      </c>
      <c r="O67" s="10" t="s">
        <v>290</v>
      </c>
      <c r="R67" s="9" t="s">
        <v>37</v>
      </c>
      <c r="S67" s="9" t="s">
        <v>38</v>
      </c>
      <c r="T67" s="16"/>
      <c r="U67" s="17"/>
    </row>
    <row r="68" spans="1:21" ht="61.5" customHeight="1" x14ac:dyDescent="0.15">
      <c r="A68" s="14" t="s">
        <v>273</v>
      </c>
      <c r="B68" s="14" t="s">
        <v>273</v>
      </c>
      <c r="C68" s="14" t="s">
        <v>274</v>
      </c>
      <c r="D68" s="13" t="s">
        <v>309</v>
      </c>
      <c r="E68" s="14" t="s">
        <v>310</v>
      </c>
      <c r="F68" s="10" t="s">
        <v>277</v>
      </c>
      <c r="G68" s="13" t="s">
        <v>284</v>
      </c>
      <c r="H68" s="13" t="s">
        <v>111</v>
      </c>
      <c r="I68" s="13" t="s">
        <v>111</v>
      </c>
      <c r="J68" s="10" t="s">
        <v>279</v>
      </c>
      <c r="K68" s="13" t="s">
        <v>112</v>
      </c>
      <c r="M68" s="13" t="s">
        <v>69</v>
      </c>
      <c r="N68" s="13" t="s">
        <v>280</v>
      </c>
      <c r="O68" s="13" t="s">
        <v>281</v>
      </c>
      <c r="R68" s="9" t="s">
        <v>37</v>
      </c>
      <c r="S68" s="9" t="s">
        <v>38</v>
      </c>
      <c r="T68" s="16"/>
      <c r="U68" s="17"/>
    </row>
    <row r="69" spans="1:21" ht="57.75" customHeight="1" x14ac:dyDescent="0.15">
      <c r="A69" s="14" t="s">
        <v>273</v>
      </c>
      <c r="B69" s="14" t="s">
        <v>273</v>
      </c>
      <c r="C69" s="14" t="s">
        <v>274</v>
      </c>
      <c r="D69" s="13" t="s">
        <v>311</v>
      </c>
      <c r="E69" s="14" t="s">
        <v>312</v>
      </c>
      <c r="F69" s="10" t="s">
        <v>277</v>
      </c>
      <c r="G69" s="13" t="s">
        <v>284</v>
      </c>
      <c r="H69" s="13" t="s">
        <v>111</v>
      </c>
      <c r="I69" s="13" t="s">
        <v>111</v>
      </c>
      <c r="J69" s="10" t="s">
        <v>279</v>
      </c>
      <c r="K69" s="13" t="s">
        <v>112</v>
      </c>
      <c r="M69" s="13" t="s">
        <v>69</v>
      </c>
      <c r="N69" s="10" t="s">
        <v>285</v>
      </c>
      <c r="O69" s="10" t="s">
        <v>286</v>
      </c>
      <c r="R69" s="9" t="s">
        <v>37</v>
      </c>
      <c r="S69" s="9" t="s">
        <v>38</v>
      </c>
      <c r="T69" s="16"/>
      <c r="U69" s="17"/>
    </row>
    <row r="70" spans="1:21" ht="61.5" customHeight="1" x14ac:dyDescent="0.15">
      <c r="A70" s="14" t="s">
        <v>273</v>
      </c>
      <c r="B70" s="14" t="s">
        <v>273</v>
      </c>
      <c r="C70" s="14" t="s">
        <v>287</v>
      </c>
      <c r="D70" s="13" t="s">
        <v>313</v>
      </c>
      <c r="E70" s="14" t="s">
        <v>314</v>
      </c>
      <c r="F70" s="10" t="s">
        <v>277</v>
      </c>
      <c r="G70" s="13" t="s">
        <v>278</v>
      </c>
      <c r="H70" s="13" t="s">
        <v>111</v>
      </c>
      <c r="I70" s="13" t="s">
        <v>111</v>
      </c>
      <c r="J70" s="10" t="s">
        <v>279</v>
      </c>
      <c r="K70" s="13" t="s">
        <v>112</v>
      </c>
      <c r="M70" s="13" t="s">
        <v>69</v>
      </c>
      <c r="N70" s="10" t="s">
        <v>271</v>
      </c>
      <c r="O70" s="10" t="s">
        <v>290</v>
      </c>
      <c r="R70" s="9" t="s">
        <v>37</v>
      </c>
      <c r="S70" s="9" t="s">
        <v>38</v>
      </c>
      <c r="T70" s="16"/>
      <c r="U70" s="17"/>
    </row>
    <row r="71" spans="1:21" ht="61.5" customHeight="1" x14ac:dyDescent="0.15">
      <c r="A71" s="14" t="s">
        <v>273</v>
      </c>
      <c r="B71" s="14" t="s">
        <v>273</v>
      </c>
      <c r="C71" s="14" t="s">
        <v>274</v>
      </c>
      <c r="D71" s="13" t="s">
        <v>315</v>
      </c>
      <c r="E71" s="14" t="s">
        <v>316</v>
      </c>
      <c r="F71" s="10" t="s">
        <v>277</v>
      </c>
      <c r="G71" s="13" t="s">
        <v>284</v>
      </c>
      <c r="H71" s="13" t="s">
        <v>111</v>
      </c>
      <c r="I71" s="13" t="s">
        <v>111</v>
      </c>
      <c r="J71" s="10" t="s">
        <v>279</v>
      </c>
      <c r="K71" s="13" t="s">
        <v>112</v>
      </c>
      <c r="M71" s="13" t="s">
        <v>69</v>
      </c>
      <c r="N71" s="13" t="s">
        <v>280</v>
      </c>
      <c r="O71" s="13" t="s">
        <v>281</v>
      </c>
      <c r="R71" s="9" t="s">
        <v>37</v>
      </c>
      <c r="S71" s="9" t="s">
        <v>38</v>
      </c>
      <c r="T71" s="16"/>
      <c r="U71" s="17"/>
    </row>
    <row r="72" spans="1:21" ht="57.75" customHeight="1" x14ac:dyDescent="0.15">
      <c r="A72" s="14" t="s">
        <v>273</v>
      </c>
      <c r="B72" s="14" t="s">
        <v>273</v>
      </c>
      <c r="C72" s="14" t="s">
        <v>274</v>
      </c>
      <c r="D72" s="13" t="s">
        <v>317</v>
      </c>
      <c r="E72" s="14" t="s">
        <v>318</v>
      </c>
      <c r="F72" s="10" t="s">
        <v>277</v>
      </c>
      <c r="G72" s="13" t="s">
        <v>284</v>
      </c>
      <c r="H72" s="13" t="s">
        <v>111</v>
      </c>
      <c r="I72" s="13" t="s">
        <v>111</v>
      </c>
      <c r="J72" s="10" t="s">
        <v>279</v>
      </c>
      <c r="K72" s="13" t="s">
        <v>112</v>
      </c>
      <c r="M72" s="13" t="s">
        <v>69</v>
      </c>
      <c r="N72" s="10" t="s">
        <v>285</v>
      </c>
      <c r="O72" s="10" t="s">
        <v>286</v>
      </c>
      <c r="R72" s="9" t="s">
        <v>37</v>
      </c>
      <c r="S72" s="9" t="s">
        <v>38</v>
      </c>
      <c r="T72" s="16"/>
      <c r="U72" s="17"/>
    </row>
    <row r="73" spans="1:21" ht="61.5" customHeight="1" x14ac:dyDescent="0.15">
      <c r="A73" s="14" t="s">
        <v>273</v>
      </c>
      <c r="B73" s="14" t="s">
        <v>273</v>
      </c>
      <c r="C73" s="14" t="s">
        <v>287</v>
      </c>
      <c r="D73" s="13" t="s">
        <v>319</v>
      </c>
      <c r="E73" s="14" t="s">
        <v>320</v>
      </c>
      <c r="F73" s="10" t="s">
        <v>277</v>
      </c>
      <c r="G73" s="13" t="s">
        <v>278</v>
      </c>
      <c r="H73" s="13" t="s">
        <v>111</v>
      </c>
      <c r="I73" s="13" t="s">
        <v>111</v>
      </c>
      <c r="J73" s="10" t="s">
        <v>279</v>
      </c>
      <c r="K73" s="13" t="s">
        <v>112</v>
      </c>
      <c r="M73" s="13" t="s">
        <v>69</v>
      </c>
      <c r="N73" s="10" t="s">
        <v>271</v>
      </c>
      <c r="O73" s="10" t="s">
        <v>290</v>
      </c>
      <c r="R73" s="9" t="s">
        <v>37</v>
      </c>
      <c r="S73" s="9" t="s">
        <v>38</v>
      </c>
      <c r="T73" s="16"/>
      <c r="U73" s="17"/>
    </row>
    <row r="74" spans="1:21" ht="61.5" customHeight="1" x14ac:dyDescent="0.15">
      <c r="A74" s="14" t="s">
        <v>273</v>
      </c>
      <c r="B74" s="14" t="s">
        <v>273</v>
      </c>
      <c r="C74" s="14" t="s">
        <v>274</v>
      </c>
      <c r="D74" s="13" t="s">
        <v>321</v>
      </c>
      <c r="E74" s="14" t="s">
        <v>322</v>
      </c>
      <c r="F74" s="10" t="s">
        <v>277</v>
      </c>
      <c r="G74" s="13" t="s">
        <v>284</v>
      </c>
      <c r="H74" s="13" t="s">
        <v>111</v>
      </c>
      <c r="I74" s="13" t="s">
        <v>111</v>
      </c>
      <c r="J74" s="10" t="s">
        <v>279</v>
      </c>
      <c r="K74" s="13" t="s">
        <v>112</v>
      </c>
      <c r="M74" s="13" t="s">
        <v>69</v>
      </c>
      <c r="N74" s="13" t="s">
        <v>280</v>
      </c>
      <c r="O74" s="13" t="s">
        <v>281</v>
      </c>
      <c r="R74" s="9" t="s">
        <v>37</v>
      </c>
      <c r="S74" s="9" t="s">
        <v>38</v>
      </c>
      <c r="T74" s="16"/>
      <c r="U74" s="17"/>
    </row>
    <row r="75" spans="1:21" ht="57.75" customHeight="1" x14ac:dyDescent="0.15">
      <c r="A75" s="14" t="s">
        <v>273</v>
      </c>
      <c r="B75" s="14" t="s">
        <v>273</v>
      </c>
      <c r="C75" s="14" t="s">
        <v>274</v>
      </c>
      <c r="D75" s="13" t="s">
        <v>323</v>
      </c>
      <c r="E75" s="14" t="s">
        <v>324</v>
      </c>
      <c r="F75" s="10" t="s">
        <v>277</v>
      </c>
      <c r="G75" s="13" t="s">
        <v>284</v>
      </c>
      <c r="H75" s="13" t="s">
        <v>111</v>
      </c>
      <c r="I75" s="13" t="s">
        <v>111</v>
      </c>
      <c r="J75" s="10" t="s">
        <v>279</v>
      </c>
      <c r="K75" s="13" t="s">
        <v>112</v>
      </c>
      <c r="M75" s="13" t="s">
        <v>69</v>
      </c>
      <c r="N75" s="10" t="s">
        <v>285</v>
      </c>
      <c r="O75" s="10" t="s">
        <v>286</v>
      </c>
      <c r="R75" s="9" t="s">
        <v>37</v>
      </c>
      <c r="S75" s="9" t="s">
        <v>38</v>
      </c>
      <c r="T75" s="16"/>
      <c r="U75" s="17"/>
    </row>
    <row r="76" spans="1:21" ht="61.5" customHeight="1" x14ac:dyDescent="0.15">
      <c r="A76" s="14" t="s">
        <v>273</v>
      </c>
      <c r="B76" s="14" t="s">
        <v>273</v>
      </c>
      <c r="C76" s="14" t="s">
        <v>287</v>
      </c>
      <c r="D76" s="13" t="s">
        <v>325</v>
      </c>
      <c r="E76" s="14" t="s">
        <v>326</v>
      </c>
      <c r="F76" s="10" t="s">
        <v>277</v>
      </c>
      <c r="G76" s="13" t="s">
        <v>278</v>
      </c>
      <c r="H76" s="13" t="s">
        <v>111</v>
      </c>
      <c r="I76" s="13" t="s">
        <v>111</v>
      </c>
      <c r="J76" s="10" t="s">
        <v>279</v>
      </c>
      <c r="K76" s="13" t="s">
        <v>112</v>
      </c>
      <c r="M76" s="13" t="s">
        <v>69</v>
      </c>
      <c r="N76" s="10" t="s">
        <v>271</v>
      </c>
      <c r="O76" s="10" t="s">
        <v>290</v>
      </c>
      <c r="R76" s="9" t="s">
        <v>37</v>
      </c>
      <c r="S76" s="9" t="s">
        <v>38</v>
      </c>
      <c r="T76" s="16"/>
      <c r="U76" s="17"/>
    </row>
    <row r="77" spans="1:21" ht="61.5" customHeight="1" x14ac:dyDescent="0.15">
      <c r="A77" s="14" t="s">
        <v>273</v>
      </c>
      <c r="B77" s="14" t="s">
        <v>273</v>
      </c>
      <c r="C77" s="14" t="s">
        <v>274</v>
      </c>
      <c r="D77" s="13" t="s">
        <v>327</v>
      </c>
      <c r="E77" s="14" t="s">
        <v>328</v>
      </c>
      <c r="F77" s="10" t="s">
        <v>277</v>
      </c>
      <c r="G77" s="13" t="s">
        <v>284</v>
      </c>
      <c r="H77" s="13" t="s">
        <v>111</v>
      </c>
      <c r="I77" s="13" t="s">
        <v>111</v>
      </c>
      <c r="J77" s="10" t="s">
        <v>279</v>
      </c>
      <c r="K77" s="13" t="s">
        <v>112</v>
      </c>
      <c r="M77" s="13" t="s">
        <v>69</v>
      </c>
      <c r="N77" s="13" t="s">
        <v>280</v>
      </c>
      <c r="O77" s="13" t="s">
        <v>281</v>
      </c>
      <c r="R77" s="9" t="s">
        <v>37</v>
      </c>
      <c r="S77" s="9" t="s">
        <v>38</v>
      </c>
      <c r="T77" s="16"/>
      <c r="U77" s="17"/>
    </row>
    <row r="78" spans="1:21" ht="57.75" customHeight="1" x14ac:dyDescent="0.15">
      <c r="A78" s="14" t="s">
        <v>273</v>
      </c>
      <c r="B78" s="14" t="s">
        <v>273</v>
      </c>
      <c r="C78" s="14" t="s">
        <v>274</v>
      </c>
      <c r="D78" s="13" t="s">
        <v>329</v>
      </c>
      <c r="E78" s="14" t="s">
        <v>330</v>
      </c>
      <c r="F78" s="10" t="s">
        <v>277</v>
      </c>
      <c r="G78" s="13" t="s">
        <v>284</v>
      </c>
      <c r="H78" s="13" t="s">
        <v>111</v>
      </c>
      <c r="I78" s="13" t="s">
        <v>111</v>
      </c>
      <c r="J78" s="10" t="s">
        <v>279</v>
      </c>
      <c r="K78" s="13" t="s">
        <v>112</v>
      </c>
      <c r="M78" s="13" t="s">
        <v>69</v>
      </c>
      <c r="N78" s="10" t="s">
        <v>285</v>
      </c>
      <c r="O78" s="10" t="s">
        <v>286</v>
      </c>
      <c r="R78" s="9" t="s">
        <v>37</v>
      </c>
      <c r="S78" s="9" t="s">
        <v>38</v>
      </c>
      <c r="T78" s="16"/>
      <c r="U78" s="17"/>
    </row>
    <row r="79" spans="1:21" ht="57.75" customHeight="1" x14ac:dyDescent="0.15">
      <c r="A79" s="14" t="s">
        <v>273</v>
      </c>
      <c r="B79" s="14" t="s">
        <v>331</v>
      </c>
      <c r="C79" s="14" t="s">
        <v>332</v>
      </c>
      <c r="D79" s="13" t="s">
        <v>333</v>
      </c>
      <c r="E79" s="14" t="s">
        <v>334</v>
      </c>
      <c r="F79" s="10" t="s">
        <v>335</v>
      </c>
      <c r="G79" s="13" t="s">
        <v>336</v>
      </c>
      <c r="H79" s="13" t="s">
        <v>111</v>
      </c>
      <c r="I79" s="13" t="s">
        <v>337</v>
      </c>
      <c r="J79" s="10" t="s">
        <v>279</v>
      </c>
      <c r="K79" s="13" t="s">
        <v>112</v>
      </c>
      <c r="M79" s="13" t="s">
        <v>69</v>
      </c>
      <c r="N79" s="10"/>
      <c r="O79" s="10"/>
      <c r="R79" s="9" t="s">
        <v>37</v>
      </c>
      <c r="S79" s="9" t="s">
        <v>38</v>
      </c>
      <c r="T79" s="16"/>
      <c r="U79" s="17"/>
    </row>
    <row r="80" spans="1:21" ht="313.5" customHeight="1" x14ac:dyDescent="0.15">
      <c r="A80" s="14" t="s">
        <v>166</v>
      </c>
      <c r="B80" s="14" t="s">
        <v>167</v>
      </c>
      <c r="C80" s="14" t="s">
        <v>338</v>
      </c>
      <c r="D80" s="13" t="s">
        <v>339</v>
      </c>
      <c r="E80" s="13" t="s">
        <v>340</v>
      </c>
      <c r="F80" s="10" t="s">
        <v>335</v>
      </c>
      <c r="G80" s="13" t="s">
        <v>341</v>
      </c>
      <c r="H80" s="13" t="s">
        <v>111</v>
      </c>
      <c r="I80" s="13" t="s">
        <v>342</v>
      </c>
      <c r="J80" s="10" t="s">
        <v>279</v>
      </c>
      <c r="K80" s="13" t="s">
        <v>343</v>
      </c>
      <c r="M80" s="13" t="s">
        <v>69</v>
      </c>
      <c r="N80" s="13" t="s">
        <v>344</v>
      </c>
      <c r="O80" s="13" t="s">
        <v>345</v>
      </c>
      <c r="R80" s="9" t="s">
        <v>37</v>
      </c>
      <c r="S80" s="9" t="s">
        <v>38</v>
      </c>
    </row>
    <row r="81" spans="1:20" ht="313.5" customHeight="1" x14ac:dyDescent="0.15">
      <c r="A81" s="14" t="s">
        <v>346</v>
      </c>
      <c r="B81" s="14" t="s">
        <v>347</v>
      </c>
      <c r="C81" s="14" t="s">
        <v>348</v>
      </c>
      <c r="D81" s="13" t="s">
        <v>349</v>
      </c>
      <c r="E81" s="13" t="s">
        <v>350</v>
      </c>
      <c r="F81" s="10" t="s">
        <v>252</v>
      </c>
      <c r="G81" s="13" t="s">
        <v>351</v>
      </c>
      <c r="H81" s="13" t="s">
        <v>254</v>
      </c>
      <c r="I81" s="13" t="s">
        <v>352</v>
      </c>
      <c r="J81" s="10" t="s">
        <v>245</v>
      </c>
      <c r="K81" s="13" t="s">
        <v>353</v>
      </c>
      <c r="M81" s="13" t="s">
        <v>69</v>
      </c>
      <c r="N81" s="13" t="s">
        <v>354</v>
      </c>
      <c r="O81" s="13" t="s">
        <v>355</v>
      </c>
      <c r="R81" s="9" t="s">
        <v>37</v>
      </c>
      <c r="S81" s="9" t="s">
        <v>38</v>
      </c>
    </row>
    <row r="82" spans="1:20" ht="135" customHeight="1" x14ac:dyDescent="0.15">
      <c r="A82" s="14" t="s">
        <v>356</v>
      </c>
      <c r="B82" s="14" t="s">
        <v>25</v>
      </c>
      <c r="C82" s="14" t="s">
        <v>357</v>
      </c>
      <c r="D82" s="13" t="s">
        <v>358</v>
      </c>
      <c r="E82" s="13" t="s">
        <v>359</v>
      </c>
      <c r="F82" s="10" t="s">
        <v>261</v>
      </c>
      <c r="G82" s="13" t="s">
        <v>360</v>
      </c>
      <c r="H82" s="13" t="s">
        <v>66</v>
      </c>
      <c r="I82" s="13" t="s">
        <v>361</v>
      </c>
      <c r="J82" s="10" t="s">
        <v>255</v>
      </c>
      <c r="K82" s="13" t="s">
        <v>362</v>
      </c>
      <c r="M82" s="13" t="s">
        <v>69</v>
      </c>
      <c r="N82" s="13" t="s">
        <v>363</v>
      </c>
      <c r="O82" s="13" t="s">
        <v>84</v>
      </c>
      <c r="R82" s="9"/>
      <c r="S82" s="9"/>
    </row>
    <row r="83" spans="1:20" ht="243.75" customHeight="1" x14ac:dyDescent="0.15">
      <c r="A83" s="14" t="s">
        <v>356</v>
      </c>
      <c r="B83" s="14" t="s">
        <v>25</v>
      </c>
      <c r="C83" s="14" t="s">
        <v>357</v>
      </c>
      <c r="D83" s="13" t="s">
        <v>364</v>
      </c>
      <c r="E83" s="14" t="s">
        <v>365</v>
      </c>
      <c r="F83" s="10" t="s">
        <v>261</v>
      </c>
      <c r="G83" s="13" t="s">
        <v>360</v>
      </c>
      <c r="H83" s="13" t="s">
        <v>66</v>
      </c>
      <c r="I83" s="13" t="s">
        <v>361</v>
      </c>
      <c r="J83" s="10" t="s">
        <v>255</v>
      </c>
      <c r="K83" s="13" t="s">
        <v>362</v>
      </c>
      <c r="M83" s="13" t="s">
        <v>69</v>
      </c>
      <c r="N83" s="13" t="s">
        <v>218</v>
      </c>
      <c r="O83" s="13" t="s">
        <v>219</v>
      </c>
      <c r="R83" s="9"/>
      <c r="S83" s="9"/>
    </row>
    <row r="84" spans="1:20" ht="25.5" x14ac:dyDescent="0.15">
      <c r="A84" s="14" t="s">
        <v>356</v>
      </c>
      <c r="B84" s="14" t="s">
        <v>25</v>
      </c>
      <c r="C84" s="14" t="s">
        <v>366</v>
      </c>
      <c r="D84" s="13" t="s">
        <v>367</v>
      </c>
      <c r="E84" s="14" t="s">
        <v>368</v>
      </c>
      <c r="F84" s="9" t="s">
        <v>29</v>
      </c>
      <c r="G84" s="13" t="s">
        <v>369</v>
      </c>
      <c r="H84" s="13" t="s">
        <v>66</v>
      </c>
      <c r="I84" s="13" t="s">
        <v>370</v>
      </c>
      <c r="J84" s="9" t="s">
        <v>32</v>
      </c>
      <c r="K84" s="13" t="s">
        <v>33</v>
      </c>
      <c r="M84" s="13" t="s">
        <v>69</v>
      </c>
      <c r="N84" s="13" t="s">
        <v>371</v>
      </c>
      <c r="O84" s="13" t="s">
        <v>372</v>
      </c>
      <c r="R84" s="9" t="s">
        <v>37</v>
      </c>
      <c r="S84" s="9" t="s">
        <v>38</v>
      </c>
    </row>
    <row r="85" spans="1:20" ht="25.5" x14ac:dyDescent="0.15">
      <c r="A85" s="14" t="s">
        <v>166</v>
      </c>
      <c r="B85" s="14" t="s">
        <v>167</v>
      </c>
      <c r="C85" s="14" t="s">
        <v>373</v>
      </c>
      <c r="D85" s="13" t="s">
        <v>374</v>
      </c>
      <c r="E85" s="14" t="s">
        <v>375</v>
      </c>
      <c r="F85" s="9" t="s">
        <v>29</v>
      </c>
      <c r="G85" s="13" t="s">
        <v>376</v>
      </c>
      <c r="H85" s="13" t="s">
        <v>111</v>
      </c>
      <c r="I85" s="13" t="s">
        <v>377</v>
      </c>
      <c r="J85" s="9" t="s">
        <v>32</v>
      </c>
      <c r="K85" s="13" t="s">
        <v>112</v>
      </c>
      <c r="M85" s="13" t="s">
        <v>69</v>
      </c>
      <c r="N85" s="13" t="s">
        <v>371</v>
      </c>
      <c r="O85" s="13" t="s">
        <v>372</v>
      </c>
      <c r="R85" s="9" t="s">
        <v>37</v>
      </c>
      <c r="S85" s="9" t="s">
        <v>38</v>
      </c>
    </row>
    <row r="86" spans="1:20" ht="25.5" x14ac:dyDescent="0.15">
      <c r="A86" s="14" t="s">
        <v>166</v>
      </c>
      <c r="B86" s="14" t="s">
        <v>167</v>
      </c>
      <c r="C86" s="14" t="s">
        <v>373</v>
      </c>
      <c r="D86" s="13" t="s">
        <v>378</v>
      </c>
      <c r="E86" s="14" t="s">
        <v>379</v>
      </c>
      <c r="F86" s="9" t="s">
        <v>29</v>
      </c>
      <c r="G86" s="13" t="s">
        <v>376</v>
      </c>
      <c r="H86" s="13" t="s">
        <v>111</v>
      </c>
      <c r="I86" s="13" t="s">
        <v>377</v>
      </c>
      <c r="J86" s="9" t="s">
        <v>32</v>
      </c>
      <c r="K86" s="13" t="s">
        <v>112</v>
      </c>
      <c r="M86" s="13" t="s">
        <v>69</v>
      </c>
      <c r="N86" s="13" t="s">
        <v>371</v>
      </c>
      <c r="O86" s="13" t="s">
        <v>372</v>
      </c>
      <c r="R86" s="9" t="s">
        <v>37</v>
      </c>
      <c r="S86" s="9" t="s">
        <v>38</v>
      </c>
    </row>
    <row r="87" spans="1:20" ht="25.5" x14ac:dyDescent="0.15">
      <c r="A87" s="14" t="s">
        <v>166</v>
      </c>
      <c r="B87" s="14" t="s">
        <v>167</v>
      </c>
      <c r="C87" s="14" t="s">
        <v>373</v>
      </c>
      <c r="D87" s="13" t="s">
        <v>380</v>
      </c>
      <c r="E87" s="14" t="s">
        <v>381</v>
      </c>
      <c r="F87" s="9" t="s">
        <v>29</v>
      </c>
      <c r="G87" s="13" t="s">
        <v>376</v>
      </c>
      <c r="H87" s="13" t="s">
        <v>111</v>
      </c>
      <c r="I87" s="13" t="s">
        <v>377</v>
      </c>
      <c r="J87" s="9" t="s">
        <v>32</v>
      </c>
      <c r="K87" s="13" t="s">
        <v>112</v>
      </c>
      <c r="M87" s="13" t="s">
        <v>69</v>
      </c>
      <c r="N87" s="13" t="s">
        <v>371</v>
      </c>
      <c r="O87" s="13" t="s">
        <v>372</v>
      </c>
      <c r="R87" s="9" t="s">
        <v>37</v>
      </c>
      <c r="S87" s="9" t="s">
        <v>38</v>
      </c>
    </row>
    <row r="88" spans="1:20" ht="25.5" x14ac:dyDescent="0.15">
      <c r="A88" s="14" t="s">
        <v>166</v>
      </c>
      <c r="B88" s="14" t="s">
        <v>167</v>
      </c>
      <c r="C88" s="14" t="s">
        <v>373</v>
      </c>
      <c r="D88" s="13" t="s">
        <v>382</v>
      </c>
      <c r="E88" s="14" t="s">
        <v>383</v>
      </c>
      <c r="F88" s="9" t="s">
        <v>29</v>
      </c>
      <c r="G88" s="13" t="s">
        <v>376</v>
      </c>
      <c r="H88" s="13" t="s">
        <v>111</v>
      </c>
      <c r="I88" s="13" t="s">
        <v>377</v>
      </c>
      <c r="J88" s="9" t="s">
        <v>32</v>
      </c>
      <c r="K88" s="13" t="s">
        <v>112</v>
      </c>
      <c r="M88" s="13" t="s">
        <v>69</v>
      </c>
      <c r="N88" s="13" t="s">
        <v>371</v>
      </c>
      <c r="O88" s="13" t="s">
        <v>372</v>
      </c>
      <c r="R88" s="9" t="s">
        <v>37</v>
      </c>
      <c r="S88" s="9" t="s">
        <v>38</v>
      </c>
    </row>
    <row r="89" spans="1:20" ht="25.5" x14ac:dyDescent="0.15">
      <c r="A89" s="14" t="s">
        <v>166</v>
      </c>
      <c r="B89" s="14" t="s">
        <v>167</v>
      </c>
      <c r="C89" s="14" t="s">
        <v>373</v>
      </c>
      <c r="D89" s="13" t="s">
        <v>384</v>
      </c>
      <c r="E89" s="14" t="s">
        <v>385</v>
      </c>
      <c r="F89" s="9" t="s">
        <v>29</v>
      </c>
      <c r="G89" s="13" t="s">
        <v>376</v>
      </c>
      <c r="H89" s="13" t="s">
        <v>111</v>
      </c>
      <c r="I89" s="13" t="s">
        <v>377</v>
      </c>
      <c r="J89" s="9" t="s">
        <v>32</v>
      </c>
      <c r="K89" s="13" t="s">
        <v>112</v>
      </c>
      <c r="M89" s="13" t="s">
        <v>69</v>
      </c>
      <c r="N89" s="13" t="s">
        <v>371</v>
      </c>
      <c r="O89" s="13" t="s">
        <v>372</v>
      </c>
      <c r="R89" s="9" t="s">
        <v>37</v>
      </c>
      <c r="S89" s="9" t="s">
        <v>38</v>
      </c>
    </row>
    <row r="90" spans="1:20" ht="25.5" x14ac:dyDescent="0.15">
      <c r="A90" s="14" t="s">
        <v>166</v>
      </c>
      <c r="B90" s="14" t="s">
        <v>167</v>
      </c>
      <c r="C90" s="14" t="s">
        <v>373</v>
      </c>
      <c r="D90" s="13" t="s">
        <v>386</v>
      </c>
      <c r="E90" s="14" t="s">
        <v>387</v>
      </c>
      <c r="F90" s="9" t="s">
        <v>29</v>
      </c>
      <c r="G90" s="13" t="s">
        <v>376</v>
      </c>
      <c r="H90" s="13" t="s">
        <v>111</v>
      </c>
      <c r="I90" s="13" t="s">
        <v>377</v>
      </c>
      <c r="J90" s="9" t="s">
        <v>32</v>
      </c>
      <c r="K90" s="13" t="s">
        <v>112</v>
      </c>
      <c r="M90" s="13" t="s">
        <v>69</v>
      </c>
      <c r="N90" s="13" t="s">
        <v>371</v>
      </c>
      <c r="O90" s="13" t="s">
        <v>372</v>
      </c>
      <c r="R90" s="9" t="s">
        <v>37</v>
      </c>
      <c r="S90" s="9" t="s">
        <v>38</v>
      </c>
    </row>
    <row r="91" spans="1:20" ht="213" customHeight="1" x14ac:dyDescent="0.15">
      <c r="A91" s="14" t="s">
        <v>166</v>
      </c>
      <c r="B91" s="14" t="s">
        <v>167</v>
      </c>
      <c r="C91" s="14" t="s">
        <v>388</v>
      </c>
      <c r="D91" s="13" t="s">
        <v>389</v>
      </c>
      <c r="E91" s="14" t="s">
        <v>390</v>
      </c>
      <c r="F91" s="13" t="s">
        <v>335</v>
      </c>
      <c r="G91" s="13" t="s">
        <v>391</v>
      </c>
      <c r="H91" s="13" t="s">
        <v>111</v>
      </c>
      <c r="I91" s="13" t="s">
        <v>392</v>
      </c>
      <c r="J91" s="9" t="s">
        <v>32</v>
      </c>
      <c r="K91" s="13" t="s">
        <v>112</v>
      </c>
      <c r="M91" s="13" t="s">
        <v>69</v>
      </c>
      <c r="N91" s="13" t="s">
        <v>393</v>
      </c>
      <c r="O91" s="13" t="s">
        <v>173</v>
      </c>
      <c r="R91" s="9" t="s">
        <v>37</v>
      </c>
      <c r="S91" s="9" t="s">
        <v>38</v>
      </c>
    </row>
    <row r="92" spans="1:20" ht="213" customHeight="1" x14ac:dyDescent="0.15">
      <c r="A92" s="14" t="s">
        <v>166</v>
      </c>
      <c r="B92" s="14" t="s">
        <v>167</v>
      </c>
      <c r="C92" s="14" t="s">
        <v>388</v>
      </c>
      <c r="D92" s="13" t="s">
        <v>394</v>
      </c>
      <c r="E92" s="14" t="s">
        <v>395</v>
      </c>
      <c r="F92" s="13" t="s">
        <v>335</v>
      </c>
      <c r="G92" s="13" t="s">
        <v>391</v>
      </c>
      <c r="H92" s="13" t="s">
        <v>111</v>
      </c>
      <c r="I92" s="13" t="s">
        <v>396</v>
      </c>
      <c r="J92" s="9" t="s">
        <v>32</v>
      </c>
      <c r="K92" s="13" t="s">
        <v>112</v>
      </c>
      <c r="M92" s="13" t="s">
        <v>69</v>
      </c>
      <c r="N92" s="13" t="s">
        <v>393</v>
      </c>
      <c r="O92" s="13" t="s">
        <v>173</v>
      </c>
      <c r="R92" s="9" t="s">
        <v>37</v>
      </c>
      <c r="S92" s="9" t="s">
        <v>38</v>
      </c>
    </row>
    <row r="93" spans="1:20" ht="213" customHeight="1" x14ac:dyDescent="0.15">
      <c r="A93" s="14" t="s">
        <v>166</v>
      </c>
      <c r="B93" s="14" t="s">
        <v>167</v>
      </c>
      <c r="C93" s="14" t="s">
        <v>397</v>
      </c>
      <c r="D93" s="13" t="s">
        <v>398</v>
      </c>
      <c r="E93" s="14" t="s">
        <v>399</v>
      </c>
      <c r="F93" s="13" t="s">
        <v>335</v>
      </c>
      <c r="G93" s="13" t="s">
        <v>400</v>
      </c>
      <c r="H93" s="13" t="s">
        <v>111</v>
      </c>
      <c r="I93" s="13" t="s">
        <v>401</v>
      </c>
      <c r="J93" s="9" t="s">
        <v>32</v>
      </c>
      <c r="K93" s="13" t="s">
        <v>112</v>
      </c>
      <c r="M93" s="13" t="s">
        <v>69</v>
      </c>
      <c r="R93" s="9" t="s">
        <v>37</v>
      </c>
      <c r="S93" s="9" t="s">
        <v>38</v>
      </c>
    </row>
    <row r="94" spans="1:20" ht="213" customHeight="1" x14ac:dyDescent="0.15">
      <c r="A94" s="14" t="s">
        <v>166</v>
      </c>
      <c r="B94" s="14" t="s">
        <v>167</v>
      </c>
      <c r="C94" s="14" t="s">
        <v>397</v>
      </c>
      <c r="D94" s="13" t="s">
        <v>402</v>
      </c>
      <c r="E94" s="14" t="s">
        <v>403</v>
      </c>
      <c r="F94" s="13" t="s">
        <v>335</v>
      </c>
      <c r="G94" s="13" t="s">
        <v>400</v>
      </c>
      <c r="H94" s="13" t="s">
        <v>111</v>
      </c>
      <c r="I94" s="13" t="s">
        <v>404</v>
      </c>
      <c r="J94" s="9" t="s">
        <v>32</v>
      </c>
      <c r="K94" s="13" t="s">
        <v>112</v>
      </c>
      <c r="M94" s="13" t="s">
        <v>69</v>
      </c>
      <c r="R94" s="9" t="s">
        <v>37</v>
      </c>
      <c r="S94" s="9" t="s">
        <v>38</v>
      </c>
    </row>
    <row r="95" spans="1:20" ht="386.25" customHeight="1" x14ac:dyDescent="0.15">
      <c r="A95" s="14" t="s">
        <v>166</v>
      </c>
      <c r="B95" s="14" t="s">
        <v>405</v>
      </c>
      <c r="C95" s="13" t="s">
        <v>406</v>
      </c>
      <c r="D95" s="13" t="s">
        <v>407</v>
      </c>
      <c r="E95" s="13" t="s">
        <v>408</v>
      </c>
      <c r="F95" s="9" t="s">
        <v>29</v>
      </c>
      <c r="G95" s="13" t="s">
        <v>409</v>
      </c>
      <c r="H95" s="13" t="s">
        <v>111</v>
      </c>
      <c r="I95" s="13" t="str">
        <f>CONCATENATE("{
'fileId':'",分包入场申请表ID,"',
'qyCompanyId':'",施工分包企业ID,"',
'qyCompanyName':'",施工分包企业名称,"',
'isLook':False,
'formValue':'''{""printDirec"":""V"",""note"":""normal"",""snType"":""cmsn"",""id"":""",分包表单fileID,""",","""orgId"":""#"",""orgItemId"":"""",""companyId"":""",施工总包企业ID,T95)</f>
        <v>{
'fileId':'402881685d1c92c0015d205c68a90138',
'qyCompanyId':'402881685f770866015f7b5994f90000',
'qyCompanyName':'潜山中成架业租赁有限公司',
'isLook':False,
'formValue':'''{"printDirec":"V","note":"normal","snType":"cmsn","id":"4f5b78e6b458ad03d794eea92fba467c","orgId":"#","orgItemId":"","companyId":"402881615d7e6429015d82b4fa2c000f","projectId":"#","preformId":"","draft":"","A0":"分包单位资格报审表","A2":"科兴科学园","A3":"湖北虹彬建设工程有限公司","A4":"潜山中成架业租赁有限公司","A5":"分包自动化","A6":"1","A7":"100","A8":"20","A25":"正中物业","A26":"2017年11月08日","A28":"监理","A29":"2017年11月08日","A31":"总监理","A32":"2017年11月08日","A1":"GD220227","title":"分包单位资格报审表","createTime":"2017-11-08 11:25:15","402881625e4c3189015e514eac620043":["A0","A2","A3","A4","A5","A6","A7","A8","A25","A26","A28","A29","A31","A32","A1"],"firstOrder":"402881625e4c3189015e514eac620043","endOrder":"402881625e4c3189015e514eac620043","orderList":["402881625e4c3189015e514eac620043"],"saveSn":"0-0-3","_id":"5a02791b2d0e0bd31c2213be","sn":"GD220227","no":"003","formexfileId":"5a02791b2d0e0bd31c2213be","_fileId":"5a02791b2d0e0bd31c2213be"}''',
'comment':'接口自动化数据',
'busiProcessType':'-1',
'taskProcessType':'SEND',
'nextUser':'''{"rolename":"甲壳虫（科兴科学园-项目负责人;项目管理员）","username":"77662","usersId":"1c58b4f60b964b23ab5b4161058865a9","scopeId":"o_4028816b5e4c31b0015e5137fb270043"}''',
'conveyUser':'[]',
'qcType':'fbdwzgbsb',
'formType':'',
'fileType':'1',
'attas':'[]',
'isLinkFile':False,
'linkFile':'[]',
'conveyFileName':'',
'visitedUrl':'/formFile/fbdwzgbsb',
'visitedBody':'''{"qcType":"ENTRY"}''',
'src':'',
'peruseMap':'{}',
'tableList':'[]',
'isIdea':True,
'ideaTitle':'该申请是否通过审核（必选）：',
}</v>
      </c>
      <c r="J95" s="9" t="s">
        <v>32</v>
      </c>
      <c r="K95" s="13" t="s">
        <v>246</v>
      </c>
      <c r="M95" s="13" t="s">
        <v>100</v>
      </c>
      <c r="R95" s="9" t="s">
        <v>37</v>
      </c>
      <c r="S95" s="9" t="s">
        <v>38</v>
      </c>
      <c r="T95" s="13" t="s">
        <v>410</v>
      </c>
    </row>
    <row r="96" spans="1:20" ht="384.75" customHeight="1" x14ac:dyDescent="0.15">
      <c r="A96" s="14" t="s">
        <v>356</v>
      </c>
      <c r="B96" s="14" t="s">
        <v>411</v>
      </c>
      <c r="C96" s="13" t="s">
        <v>412</v>
      </c>
      <c r="D96" s="13" t="s">
        <v>413</v>
      </c>
      <c r="E96" s="14" t="s">
        <v>414</v>
      </c>
      <c r="F96" s="9" t="s">
        <v>29</v>
      </c>
      <c r="G96" s="13" t="s">
        <v>415</v>
      </c>
      <c r="H96" s="13" t="s">
        <v>66</v>
      </c>
      <c r="I96" s="13" t="str">
        <f>CONCATENATE("{
'busiId':'#',
'taskId':'#',
'isEnd':False,
'fileId':'",分包入场申请表ID,"',
'qyCompanyId':'",施工分包企业ID,"',
'qyCompanyName':'",施工分包企业名称,T96)</f>
        <v>{
'busiId':'#',
'taskId':'#',
'isEnd':False,
'fileId':'402881685d1c92c0015d205c68a90138',
'qyCompanyId':'402881685f770866015f7b5994f90000',
'qyCompanyName':'潜山中成架业租赁有限公司',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分包单位资格报审表","A2":"科兴科学园","A3":"湖北虹彬建设工程有限公司","A4":"潜山中成架业租赁有限公司","A5":"分包单位自动化","A6":"1","A7":"1000","A8":"20","A25":"正中物业","A26":"2017年11月08日","A28":"监理","A29":"2017年11月08日","A31":"总监理","A32":"2017年11月08日","A1":"GD220227","title":"分包单位资格报审表","updateTime":"2017-11-08 11:36:58","formexfileId":"5a02784b2d0e0bd31c2213bd","_fileId":"5a02784b2d0e0bd31c2213bd"}''',
'comment':'自动化测试审批',
'busiProcessType':'1',
'taskProcessType':'SUBMIT',
'nextUser':'''{"rolename":"feng_zou（科兴科学园-项目负责人;项目管理员）","username":"77661","usersId":"e8de72ae240b487ea0275be6104ce14b","scopeId":"o_402881625e4c3189015e513134a1003b"}''',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'visitedBody':'{"qcType":"ENTRY","processInstatnceId":"730028","busiId":"402881625f961933015f99a5e7230125","qyCompanyId":"402881685f770866015f7b5994f90000","qyCompanyName":"潜山中成架业租赁有限公司","taskId":"727592","fileId":"5a02784b2d0e0bd31c2213bd"}',
'src':'ENTRY',
'peruseMap':'{}',
'tableList':'[]',
'isIdea':True,
'ideaTitle':'请选择您对本文件的处理意见',
'_fileId':'5a02784b2d0e0bd31c2213bd',
}</v>
      </c>
      <c r="J96" s="10" t="s">
        <v>255</v>
      </c>
      <c r="K96" s="13" t="s">
        <v>33</v>
      </c>
      <c r="M96" s="13" t="s">
        <v>100</v>
      </c>
      <c r="R96" s="9" t="s">
        <v>37</v>
      </c>
      <c r="S96" s="9" t="s">
        <v>38</v>
      </c>
      <c r="T96" s="15" t="s">
        <v>416</v>
      </c>
    </row>
    <row r="97" spans="1:23" ht="384.75" customHeight="1" x14ac:dyDescent="0.15">
      <c r="A97" s="14" t="s">
        <v>166</v>
      </c>
      <c r="B97" s="14" t="s">
        <v>405</v>
      </c>
      <c r="C97" s="13" t="s">
        <v>406</v>
      </c>
      <c r="D97" s="13" t="s">
        <v>417</v>
      </c>
      <c r="E97" s="14" t="s">
        <v>418</v>
      </c>
      <c r="F97" s="9" t="s">
        <v>29</v>
      </c>
      <c r="G97" s="13" t="s">
        <v>409</v>
      </c>
      <c r="H97" s="13" t="s">
        <v>111</v>
      </c>
      <c r="I97" s="13" t="str">
        <f>CONCATENATE("{
'busiId':'#',
'taskId':'#',
'isEnd':False,
'fileId':'",分包入场申请表ID,"',
'qyCompanyId':'",施工分包企业ID,"',
'qyCompanyName':'",施工分包企业名称,T97)</f>
        <v>{
'busiId':'#',
'taskId':'#',
'isEnd':False,
'fileId':'402881685d1c92c0015d205c68a90138',
'qyCompanyId':'402881685f770866015f7b5994f90000',
'qyCompanyName':'潜山中成架业租赁有限公司',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分包单位资格报审表","A2":"科兴科学园","A3":"湖北虹彬建设工程有限公司","A4":"潜山中成架业租赁有限公司","A5":"分包单位自动化","A6":"1","A7":"1000","A8":"20","A25":"正中物业","A26":"2017年11月08日","A28":"监理","A29":"2017年11月08日","A31":"总监理","A32":"2017年11月08日","A1":"GD220227","title":"分包单位资格报审表","updateTime":"2017-11-08 11:36:58","formexfileId":"5a02784b2d0e0bd31c2213bd","_fileId":"5a02784b2d0e0bd31c2213bd"}''',
'comment':'自动化测试审批',
'busiProcessType':'1',
'taskProcessType':'END_TO_SEND',
'nextUser':'',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'visitedBody':'{"qcType":"ENTRY","processInstatnceId":"730028","busiId":"402881625f961933015f99a5e7230125","qyCompanyId":"402881685f770866015f7b5994f90000","qyCompanyName":"潜山中成架业租赁有限公司","taskId":"727592","fileId":"5a02784b2d0e0bd31c2213bd"}',
'src':'ENTRY',
'peruseMap':'{}',
'tableList':'[]',
'isIdea':True,
'ideaTitle':'请选择您对本文件的处理意见',
'_fileId':'5a02784b2d0e0bd31c2213bd',
}</v>
      </c>
      <c r="J97" s="10" t="s">
        <v>279</v>
      </c>
      <c r="K97" s="13" t="s">
        <v>112</v>
      </c>
      <c r="M97" s="13" t="s">
        <v>100</v>
      </c>
      <c r="R97" s="9" t="s">
        <v>37</v>
      </c>
      <c r="S97" s="9" t="s">
        <v>38</v>
      </c>
      <c r="T97" s="15" t="s">
        <v>419</v>
      </c>
    </row>
    <row r="98" spans="1:23" ht="313.5" customHeight="1" x14ac:dyDescent="0.15">
      <c r="A98" s="14" t="s">
        <v>166</v>
      </c>
      <c r="B98" s="14" t="s">
        <v>405</v>
      </c>
      <c r="C98" s="13" t="s">
        <v>406</v>
      </c>
      <c r="D98" s="13" t="s">
        <v>420</v>
      </c>
      <c r="E98" s="14" t="s">
        <v>421</v>
      </c>
      <c r="F98" s="9" t="s">
        <v>29</v>
      </c>
      <c r="G98" s="13" t="s">
        <v>409</v>
      </c>
      <c r="H98" s="13" t="s">
        <v>111</v>
      </c>
      <c r="I98" s="13" t="str">
        <f>CONCATENATE("{
'busiId':'#',
'taskId':'#',
'isEnd':True,
'fileId':'",分包入场申请表ID,"',
'qyCompanyId':'",施工分包企业ID,"',
'qyCompanyName':'",施工分包企业名称,T98)</f>
        <v>{
'busiId':'#',
'taskId':'#',
'isEnd':True,
'fileId':'402881685d1c92c0015d205c68a90138',
'qyCompanyId':'402881685f770866015f7b5994f90000',
'qyCompanyName':'潜山中成架业租赁有限公司',
'selectedResourceId':'402881af5cc48948015cc48f533b0a7e',
'isLook':False,
'formValue':'''{"_id":"5a02784b2d0e0bd31c2213bd","orgId":"402881625e4c3189015e513134a1003b","preformName":"","printDirec":"","note":"","draft":"","snType":"cmsn","orgItemId":"","companyId":"402881615e4c2a7f015e5126298b0000","projectId":"402881625e4c3189015e513134a1003b","A0":"分包单位资格报审表","A2":"科兴科学园","A3":"湖北虹彬建设工程有限公司","A4":"潜山中成架业租赁有限公司","A5":"分包单位自动化","A6":"1","A7":"1000","A8":"20","A25":"正中物业","A26":"2017年11月08日","A28":"监理","A29":"2017年11月08日","A31":"总监理","A32":"2017年11月08日","A1":"GD220227","title":"分包单位资格报审表","updateTime":"2017-11-08 11:36:58","formexfileId":"5a02784b2d0e0bd31c2213bd","_fileId":"5a02784b2d0e0bd31c2213bd"}''',
'comment':'自动化测试办结',
'busiProcessType':'-1',
'taskProcessType':'FINISH',
'nextUser':'',
'conveyUser':'[]',
'qcType':'fbdwzgbsb',
'formType':'',
'fileType':'1',
'attas':'[]',
'isLinkFile':False,
'linkFile':'[]',
'conveyFileName':'',
'visitedUrl':'/formFile/fbdwzgbsb',
'visitedBody':'{"qcType":"ENTRY","processInstatnceId":"730028","busiId":"402881625f961933015f99a5e7230125","qyCompanyId":"402881685f770866015f7b5994f90000","qyCompanyName":"潜山中成架业租赁有限公司","taskId":"727592","fileId":"5a02784b2d0e0bd31c2213bd"}',
'src':'ENTRY',
'peruseMap':'{}',
'tableList':'[]',
'isIdea':True,
'ideaTitle':'请选择您对本文件的处理意见',
'_fileId':'5a02784b2d0e0bd31c2213bd',
}</v>
      </c>
      <c r="J98" s="10" t="s">
        <v>279</v>
      </c>
      <c r="K98" s="13" t="s">
        <v>112</v>
      </c>
      <c r="M98" s="13" t="s">
        <v>100</v>
      </c>
      <c r="R98" s="9" t="s">
        <v>37</v>
      </c>
      <c r="S98" s="9" t="s">
        <v>38</v>
      </c>
      <c r="T98" s="15" t="s">
        <v>422</v>
      </c>
    </row>
    <row r="99" spans="1:23" ht="89.25" x14ac:dyDescent="0.15">
      <c r="A99" s="14" t="s">
        <v>166</v>
      </c>
      <c r="B99" s="14" t="s">
        <v>405</v>
      </c>
      <c r="C99" s="14" t="s">
        <v>423</v>
      </c>
      <c r="D99" s="13" t="s">
        <v>424</v>
      </c>
      <c r="E99" s="13" t="s">
        <v>425</v>
      </c>
      <c r="F99" s="9" t="s">
        <v>29</v>
      </c>
      <c r="G99" s="13" t="s">
        <v>426</v>
      </c>
      <c r="H99" s="13" t="s">
        <v>111</v>
      </c>
      <c r="I99" s="13" t="str">
        <f>CONCATENATE("{'dealType':'file',
'assignee':'',
'status':'WAIT',
'companyId':'",施工分包企业ID,"',
'type':'1',
'targetPage':1,
'pageSize':10}")</f>
        <v>{'dealType':'file',
'assignee':'',
'status':'WAIT',
'companyId':'402881685f770866015f7b5994f90000',
'type':'1',
'targetPage':1,
'pageSize':10}</v>
      </c>
      <c r="J99" s="10" t="s">
        <v>279</v>
      </c>
      <c r="K99" s="13" t="s">
        <v>112</v>
      </c>
      <c r="M99" s="13" t="s">
        <v>100</v>
      </c>
      <c r="N99" s="13" t="s">
        <v>280</v>
      </c>
      <c r="O99" s="13" t="s">
        <v>427</v>
      </c>
      <c r="R99" s="9" t="s">
        <v>37</v>
      </c>
      <c r="S99" s="9" t="s">
        <v>38</v>
      </c>
    </row>
    <row r="100" spans="1:23" ht="137.25" customHeight="1" x14ac:dyDescent="0.15">
      <c r="A100" s="14" t="s">
        <v>166</v>
      </c>
      <c r="B100" s="14" t="s">
        <v>405</v>
      </c>
      <c r="C100" s="14" t="s">
        <v>423</v>
      </c>
      <c r="D100" s="13" t="s">
        <v>428</v>
      </c>
      <c r="E100" s="13" t="s">
        <v>429</v>
      </c>
      <c r="F100" s="9" t="s">
        <v>29</v>
      </c>
      <c r="G100" s="13" t="s">
        <v>426</v>
      </c>
      <c r="H100" s="13" t="s">
        <v>111</v>
      </c>
      <c r="I100" s="13" t="str">
        <f>CONCATENATE("{'dealType':'wait',
'assignee':'',
'status':'HANDLED',
'companyId':'",施工分包企业ID,"',
'type':'1',
'targetPage':1,
'pageSize':10}")</f>
        <v>{'dealType':'wait',
'assignee':'',
'status':'HANDLED',
'companyId':'402881685f770866015f7b5994f90000',
'type':'1',
'targetPage':1,
'pageSize':10}</v>
      </c>
      <c r="J100" s="10" t="s">
        <v>279</v>
      </c>
      <c r="K100" s="13" t="s">
        <v>112</v>
      </c>
      <c r="M100" s="13" t="s">
        <v>100</v>
      </c>
      <c r="N100" s="13" t="s">
        <v>430</v>
      </c>
      <c r="O100" s="13" t="s">
        <v>431</v>
      </c>
      <c r="R100" s="9" t="s">
        <v>37</v>
      </c>
      <c r="S100" s="9" t="s">
        <v>38</v>
      </c>
    </row>
    <row r="101" spans="1:23" ht="89.25" x14ac:dyDescent="0.15">
      <c r="A101" s="14" t="s">
        <v>166</v>
      </c>
      <c r="B101" s="14" t="s">
        <v>405</v>
      </c>
      <c r="C101" s="14" t="s">
        <v>423</v>
      </c>
      <c r="D101" s="13" t="s">
        <v>432</v>
      </c>
      <c r="E101" s="13" t="s">
        <v>433</v>
      </c>
      <c r="F101" s="9" t="s">
        <v>29</v>
      </c>
      <c r="G101" s="13" t="s">
        <v>426</v>
      </c>
      <c r="H101" s="13" t="s">
        <v>111</v>
      </c>
      <c r="I101" s="13" t="str">
        <f>CONCATENATE("{'dealType':'wait',
'assignee':'',
'status':'WAIT_FINISH',
'companyId':'",施工分包企业ID,"',
'type':'1',
'targetPage':1,
'pageSize':10}")</f>
        <v>{'dealType':'wait',
'assignee':'',
'status':'WAIT_FINISH',
'companyId':'402881685f770866015f7b5994f90000',
'type':'1',
'targetPage':1,
'pageSize':10}</v>
      </c>
      <c r="J101" s="10" t="s">
        <v>279</v>
      </c>
      <c r="K101" s="13" t="s">
        <v>112</v>
      </c>
      <c r="M101" s="13" t="s">
        <v>100</v>
      </c>
      <c r="N101" s="13" t="s">
        <v>430</v>
      </c>
      <c r="O101" s="13" t="s">
        <v>431</v>
      </c>
      <c r="R101" s="9" t="s">
        <v>37</v>
      </c>
      <c r="S101" s="9" t="s">
        <v>38</v>
      </c>
    </row>
    <row r="102" spans="1:23" ht="38.25" x14ac:dyDescent="0.15">
      <c r="A102" s="14" t="s">
        <v>166</v>
      </c>
      <c r="B102" s="14" t="s">
        <v>434</v>
      </c>
      <c r="C102" s="14" t="s">
        <v>435</v>
      </c>
      <c r="D102" s="13" t="s">
        <v>436</v>
      </c>
      <c r="E102" s="13" t="s">
        <v>437</v>
      </c>
      <c r="F102" s="9" t="s">
        <v>29</v>
      </c>
      <c r="G102" s="13" t="s">
        <v>438</v>
      </c>
      <c r="H102" s="13" t="s">
        <v>111</v>
      </c>
      <c r="I102" s="13" t="str">
        <f>CONCATENATE("{'type':'1',
'authorityId':'",授权ID,"',
'roleId':'",项目岗位ID,"'}")</f>
        <v>{'type':'1',
'authorityId':'4028816b5fba0276015fbd5112ff006d',
'roleId':'e43751e4318146658decc82a2c169c2b'}</v>
      </c>
      <c r="J102" s="10" t="s">
        <v>239</v>
      </c>
      <c r="K102" s="13" t="s">
        <v>181</v>
      </c>
      <c r="M102" s="13" t="s">
        <v>100</v>
      </c>
      <c r="R102" s="9" t="s">
        <v>37</v>
      </c>
      <c r="S102" s="9" t="s">
        <v>38</v>
      </c>
    </row>
    <row r="103" spans="1:23" ht="38.25" x14ac:dyDescent="0.15">
      <c r="A103" s="14" t="s">
        <v>175</v>
      </c>
      <c r="B103" s="14" t="s">
        <v>439</v>
      </c>
      <c r="C103" s="14" t="s">
        <v>440</v>
      </c>
      <c r="D103" s="13" t="s">
        <v>441</v>
      </c>
      <c r="E103" s="13" t="s">
        <v>442</v>
      </c>
      <c r="F103" s="9" t="s">
        <v>29</v>
      </c>
      <c r="G103" s="13" t="s">
        <v>443</v>
      </c>
      <c r="H103" s="13" t="s">
        <v>78</v>
      </c>
      <c r="I103" s="13" t="str">
        <f>CONCATENATE("{'type':'0',
'authorityId':'",授权ID,"',
'roleId':'",项目岗位ID,"'}")</f>
        <v>{'type':'0',
'authorityId':'4028816b5fba0276015fbd5112ff006d',
'roleId':'e43751e4318146658decc82a2c169c2b'}</v>
      </c>
      <c r="J103" s="10" t="s">
        <v>239</v>
      </c>
      <c r="K103" s="13" t="s">
        <v>181</v>
      </c>
      <c r="M103" s="13" t="s">
        <v>100</v>
      </c>
      <c r="R103" s="9" t="s">
        <v>37</v>
      </c>
      <c r="S103" s="9" t="s">
        <v>38</v>
      </c>
    </row>
    <row r="104" spans="1:23" ht="25.5" x14ac:dyDescent="0.15">
      <c r="A104" s="14" t="s">
        <v>166</v>
      </c>
      <c r="B104" s="14" t="s">
        <v>434</v>
      </c>
      <c r="C104" s="14" t="s">
        <v>444</v>
      </c>
      <c r="D104" s="13" t="s">
        <v>445</v>
      </c>
      <c r="E104" s="13" t="s">
        <v>446</v>
      </c>
      <c r="F104" s="9" t="s">
        <v>29</v>
      </c>
      <c r="G104" s="13" t="s">
        <v>447</v>
      </c>
      <c r="H104" s="13" t="s">
        <v>111</v>
      </c>
      <c r="I104" s="13" t="s">
        <v>111</v>
      </c>
      <c r="J104" s="13" t="s">
        <v>279</v>
      </c>
      <c r="K104" s="13" t="s">
        <v>448</v>
      </c>
      <c r="M104" s="13" t="s">
        <v>449</v>
      </c>
      <c r="N104" s="13" t="s">
        <v>450</v>
      </c>
      <c r="O104" s="13" t="s">
        <v>451</v>
      </c>
      <c r="R104" s="9" t="s">
        <v>37</v>
      </c>
      <c r="S104" s="9" t="s">
        <v>38</v>
      </c>
    </row>
    <row r="105" spans="1:23" ht="25.5" x14ac:dyDescent="0.15">
      <c r="A105" s="14" t="s">
        <v>166</v>
      </c>
      <c r="B105" s="14" t="s">
        <v>434</v>
      </c>
      <c r="C105" s="14" t="s">
        <v>444</v>
      </c>
      <c r="D105" s="13" t="s">
        <v>452</v>
      </c>
      <c r="E105" s="13" t="s">
        <v>453</v>
      </c>
      <c r="F105" s="9" t="s">
        <v>29</v>
      </c>
      <c r="G105" s="13" t="s">
        <v>447</v>
      </c>
      <c r="H105" s="13" t="s">
        <v>111</v>
      </c>
      <c r="I105" s="13" t="s">
        <v>111</v>
      </c>
      <c r="J105" s="13" t="s">
        <v>279</v>
      </c>
      <c r="K105" s="13" t="s">
        <v>454</v>
      </c>
      <c r="M105" s="13" t="s">
        <v>449</v>
      </c>
      <c r="R105" s="9" t="s">
        <v>37</v>
      </c>
      <c r="S105" s="9" t="s">
        <v>38</v>
      </c>
    </row>
    <row r="106" spans="1:23" ht="409.5" x14ac:dyDescent="0.15">
      <c r="A106" s="14" t="s">
        <v>166</v>
      </c>
      <c r="B106" s="14" t="s">
        <v>455</v>
      </c>
      <c r="C106" s="14" t="s">
        <v>456</v>
      </c>
      <c r="D106" s="13" t="s">
        <v>457</v>
      </c>
      <c r="E106" s="13" t="s">
        <v>458</v>
      </c>
      <c r="F106" s="9" t="s">
        <v>29</v>
      </c>
      <c r="G106" s="13" t="s">
        <v>459</v>
      </c>
      <c r="H106" s="13" t="s">
        <v>111</v>
      </c>
      <c r="I106" s="13" t="str">
        <f>CONCATENATE("{
'contractId':'",监理合同ID,"',
'qyCompanyId':'",监理企业ID,"',
'qyCompanyName':'",监理企业名称,"',
'isLook':'FALSE',
'formValue':'''{""projectName"":""",项目名称,""",""oddNumber"":""00001"",""toCompanyId"":""",业主企业ID,""",""toCompanyName"":""",业主公司名称,""",""contractName"":""",监理合同名称,""",""contractNumber"":""",监理合同编号,""",""terms"":""1"",""phase"":""1"",""jobUnit"":""科兴科学园",T106,U106)</f>
        <v>{
'contractId':'402881625e4c3056015e513814860012',
'qyCompanyId':'402881685d2717f0015d2bc74627000d',
'qyCompanyName':'湖北虹彬建设工程有限公司',
'isLook':'FALSE',
'formValue':'''{"projectName":"科兴科学园","oddNumber":"00001","toCompanyId":"402881615e4c2a7f015e5126298b0000","toCompanyName":"深圳市正中物业有限公司","contractName":"科兴科学园工程监理","contractNumber":"SA1125","terms":"1","phase":"1","jobUnit":"科兴科学园","projManager":"燕洵","applyPayTime":"2017-11-20","jlfMap":{"check":true,"amountSign":1,"applyAmount":"1200","approveAmout":"1000","amountType":"jlf"},"jlMap":{"check":true,"amountSign":1,"applyAmount":"1000","approveAmout":"800","amountType":"jl"},"fkMap":{"check":true,"amountSign":-1,"applyAmount":"20","approveAmout":"20","amountType":"fk"},"isSP":false,"splist":[],"cjMap":{"check":true,"amountSign":1,"applyAmount":0,"approveAmout":0,"amountType":"cj"},"yfkMap":{"check":true,"amountSign":-1,"applyAmount":"10","approveAmout":"20","amountType":"yfk"},"bzjMap":{"check":true,"amountSign":-1,"applyAmount":"30","approveAmout":"40","amountType":"bzj"},"qtMap":{"check":true,"amountSign":-1,"applyAmount":"50","approveAmout":"60","amountType":"qt"},"jsManager":"小牛","jsManagerDate":"2017-11-20","jsCEO":"小牛","jsCEODate":"2017-11-20","SSFprojectName":"4028816b5e4c31b0015e5137fb270043","SSFoddNumber":"4028816b5e4c31b0015e5137fb270043","SSFtoCompanyId":"4028816b5e4c31b0015e5137fb270043","SSFtoCompanyName":"4028816b5e4c31b0015e5137fb270043","SSFcontractName":"4028816b5e4c31b0015e5137fb270043","SSFcontractNumber":"4028816b5e4c31b0015e5137fb270043","SSFjlfMap":"4028816b5e4c31b0015e5137fb270043","SSFjlMap":"4028816b5e4c31b0015e5137fb270043","SSFfkMap":"4028816b5e4c31b0015e5137fb270043","SSFisSP":"4028816b5e4c31b0015e5137fb270043","SSFcjMap":"4028816b5e4c31b0015e5137fb270043","SSFyfkMap":"4028816b5e4c31b0015e5137fb270043","SSFbzjMap":"4028816b5e4c31b0015e5137fb270043","SSFqtMap":"4028816b5e4c31b0015e5137fb270043","SSFterms":"4028816b5e4c31b0015e5137fb270043","SSFphase":"4028816b5e4c31b0015e5137fb270043","SSFjobUnit":"4028816b5e4c31b0015e5137fb270043","SSFprojManager":"4028816b5e4c31b0015e5137fb270043","SSFapplyPayTime":"4028816b5e4c31b0015e5137fb270043","SSFjsManager":"4028816b5e4c31b0015e5137fb270043","SSFjsCEO":"4028816b5e4c31b0015e5137fb270043","SSFjsManagerDate":"4028816b5e4c31b0015e5137fb270043","SSFjsCEODate":"4028816b5e4c31b0015e5137fb270043"}''',
'comment':'33333',
'busiProcessType':'-1',
'taskProcessType':'SEND',
'nextUser':'''{"rolename":"feng_zou（科兴科学园-项目负责人;项目管理员）","username":"77661","usersId":"e8de72ae240b487ea0275be6104ce14b","scopeId":"o_402881625e4c3189015e513134a1003b"}''',
'conveyUser':'[]',
'qcType':'zf',
'formType':'ZF_JL',
'fileType':'0',
'attas':'[]',
'isLinkFile':'FALSE',
'linkFile':'[]',
'conveyFileName':'支付申请表',
'visitedUrl':'/formFile/zf',
'visitedBody':'''{"qcType":"ZF"}''',
'src':'INVEST_ZF',
'peruseMap':'{}',
'tableList':'[]',
'isIdea':'TRUE',
'ideaTitle':'请选择您对本文件的处理意见',
'sjlist':'[]',
'bglist':'[]',
'qzlist':'[]',
'splist':'[]','companys':'''[{"id":"402881615e4c2a7f015e5126298b0000","name":"深圳市正中物业有限公司"}]''',
'oddNumber':'1',
'contract':'''{"id":"402881625e4c3056015e513814860012","name":"科兴科学园工程监理","number":"SA1125"}''',
'projectName':'科兴科学园',
}</v>
      </c>
      <c r="J106" s="13" t="s">
        <v>239</v>
      </c>
      <c r="K106" s="13" t="s">
        <v>181</v>
      </c>
      <c r="M106" s="13" t="s">
        <v>460</v>
      </c>
      <c r="R106" s="9" t="s">
        <v>37</v>
      </c>
      <c r="S106" s="9" t="s">
        <v>38</v>
      </c>
      <c r="T106" s="13" t="s">
        <v>461</v>
      </c>
      <c r="U106" s="15" t="str">
        <f>CONCATENATE("'nextUser':'''{""rolename"":""",业主用户名,"（",项目名称,"-项目负责人;项目管理员）"",""username"":""",业主username,""",""usersId"":""",业主userid,""",""scopeId"":""o_",项目ID,"""}'''",V106,
"'companys':'''[{""id"":""",业主企业ID,""",""name"":""",业主公司名称,"""}]''',
'oddNumber':'1',
'contract':'''{""id"":""",监理合同ID,""",""name"":""",监理合同名称,""",""number"":""",监理合同编号,"""}''',
'projectName':'",项目名称,"',
}")</f>
        <v>'nextUser':'''{"rolename":"feng_zou（科兴科学园-项目负责人;项目管理员）","username":"77661","usersId":"e8de72ae240b487ea0275be6104ce14b","scopeId":"o_402881625e4c3189015e513134a1003b"}''',
'conveyUser':'[]',
'qcType':'zf',
'formType':'ZF_JL',
'fileType':'0',
'attas':'[]',
'isLinkFile':'FALSE',
'linkFile':'[]',
'conveyFileName':'支付申请表',
'visitedUrl':'/formFile/zf',
'visitedBody':'''{"qcType":"ZF"}''',
'src':'INVEST_ZF',
'peruseMap':'{}',
'tableList':'[]',
'isIdea':'TRUE',
'ideaTitle':'请选择您对本文件的处理意见',
'sjlist':'[]',
'bglist':'[]',
'qzlist':'[]',
'splist':'[]','companys':'''[{"id":"402881615e4c2a7f015e5126298b0000","name":"深圳市正中物业有限公司"}]''',
'oddNumber':'1',
'contract':'''{"id":"402881625e4c3056015e513814860012","name":"科兴科学园工程监理","number":"SA1125"}''',
'projectName':'科兴科学园',
}</v>
      </c>
      <c r="V106" s="13" t="s">
        <v>462</v>
      </c>
    </row>
    <row r="107" spans="1:23" ht="409.5" customHeight="1" x14ac:dyDescent="0.15">
      <c r="A107" s="14" t="s">
        <v>356</v>
      </c>
      <c r="B107" s="14" t="s">
        <v>463</v>
      </c>
      <c r="C107" s="14" t="s">
        <v>464</v>
      </c>
      <c r="D107" s="13" t="s">
        <v>465</v>
      </c>
      <c r="E107" s="14" t="s">
        <v>466</v>
      </c>
      <c r="F107" s="9" t="s">
        <v>29</v>
      </c>
      <c r="G107" s="13" t="s">
        <v>467</v>
      </c>
      <c r="H107" s="13" t="s">
        <v>66</v>
      </c>
      <c r="I107" s="13" t="str">
        <f>CONCATENATE("{
'contractId':'",勘察合同ID,"',
'qyCompanyId':'",业主企业ID,"',
'qyCompanyName':'",业主公司名称,"',
'recOrgId':'",项目ID,"',
'recCompanyId':'",业主企业ID,"',
'isLook':'FALSE',",
"'formValue':'''{""toCompanyId"":""",监理企业ID,""",""toCompanyName"":""",监理企业名称,""",""contractId"":""",勘察合同ID,""",""contractName"":""",勘察合同名称,""",""contText"":""334"",""projectName"":""",项目名称,""",""oddNumber"":""00001"",""reason"":""漏水"",""qyCompanyName"":""",业主公司名称,"""",T107)</f>
        <v>{
'contractId':'4028816b5e4c3082015e515233ab004a',
'qyCompanyId':'402881615e4c2a7f015e5126298b0000',
'qyCompanyName':'深圳市正中物业有限公司',
'recOrgId':'402881625e4c3189015e513134a1003b',
'recCompanyId':'402881615e4c2a7f015e5126298b0000',
'isLook':'FALSE','formValue':'''{"toCompanyId":"402881685d2717f0015d2bc74627000d","toCompanyName":"湖北虹彬建设工程有限公司","contractId":"4028816b5e4c3082015e515233ab004a","contractName":"科兴科学园勘察合同","contText":"334","projectName":"科兴科学园","oddNumber":"00001","reason":"漏水","qyCompanyName":"深圳市正中物业有限公司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'',
'comment':'333',
'busiProcessType':'-1',
'taskProcessType':'SEND',
'nextUser':'''{"rolename":"甲壳虫（科兴科学园-土建监理工程师;项目管理员）","username":"77662","usersId":"1c58b4f60b964b23ab5b4161058865a9","scopeId":"o_4028816b5e4c31b0015e5137fb270043"}''',
'conveyUser':'[]',
'qcType':'yxs',
'formType':'YXS_COMMON',
'fileType':'0',
'attas':'[]',
'isLinkFile':'FALSE',
'linkFile':'[]',
'conveyFileName':'索赔意向通知书',
'visitedUrl':'/formFile/yxs',
'visitedBody':'''{"qcType":"YXS"}''',
'src':'INVEST_YXS',
'peruseMap':'{}',
'tableList':'[]',
'isIdea':'TRUE',
'ideaTitle':'请选择您对本文件的处理意见',
'companys':'',
'qyCompany':'''{"name":"深圳市正中物业有限公司","id":"402881615e4c2a7f015e5126298b0000"}''',
'oddNumber':'1',
'contract':'''{"id":"4028816b5e4c3082015e515233ab004a","name":"科兴科学园勘察合同","number":"KE555"}''',
'projectName':'科兴科学园',
}</v>
      </c>
      <c r="J107" s="13" t="s">
        <v>468</v>
      </c>
      <c r="K107" s="13" t="s">
        <v>469</v>
      </c>
      <c r="M107" s="13" t="s">
        <v>100</v>
      </c>
      <c r="R107" s="9" t="s">
        <v>37</v>
      </c>
      <c r="S107" s="9" t="s">
        <v>38</v>
      </c>
      <c r="T107" s="13" t="str">
        <f>CONCATENATE(U107,V107,W107)</f>
        <v>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'',
'comment':'333',
'busiProcessType':'-1',
'taskProcessType':'SEND',
'nextUser':'''{"rolename":"甲壳虫（科兴科学园-土建监理工程师;项目管理员）","username":"77662","usersId":"1c58b4f60b964b23ab5b4161058865a9","scopeId":"o_4028816b5e4c31b0015e5137fb270043"}''',
'conveyUser':'[]',
'qcType':'yxs',
'formType':'YXS_COMMON',
'fileType':'0',
'attas':'[]',
'isLinkFile':'FALSE',
'linkFile':'[]',
'conveyFileName':'索赔意向通知书',
'visitedUrl':'/formFile/yxs',
'visitedBody':'''{"qcType":"YXS"}''',
'src':'INVEST_YXS',
'peruseMap':'{}',
'tableList':'[]',
'isIdea':'TRUE',
'ideaTitle':'请选择您对本文件的处理意见',
'companys':'',
'qyCompany':'''{"name":"深圳市正中物业有限公司","id":"402881615e4c2a7f015e5126298b0000"}''',
'oddNumber':'1',
'contract':'''{"id":"4028816b5e4c3082015e515233ab004a","name":"科兴科学园勘察合同","number":"KE555"}''',
'projectName':'科兴科学园',
}</v>
      </c>
      <c r="U107" s="13" t="s">
        <v>470</v>
      </c>
      <c r="V107" s="13" t="str">
        <f>CONCATENATE("'nextUser':'''{""rolename"":""","",监理用户名,"（",项目名称,"-土建监理工程师;项目管理员）"",""username"":""",监理username,""",""usersId"":""",监理userid,""",""scopeId"":""o_",监理工程ID,"""}''',
'conveyUser':'[]',
'qcType':'yxs',
'formType':'YXS_COMMON',
'fileType':'0',
'attas':'[]',
'isLinkFile':'FALSE',
'linkFile':'[]',
'conveyFileName':'索赔意向通知书',
'visitedUrl':'/formFile/yxs',
'visitedBody':'''{""qcType"":""YXS""}''',
")</f>
        <v xml:space="preserve">'nextUser':'''{"rolename":"甲壳虫（科兴科学园-土建监理工程师;项目管理员）","username":"77662","usersId":"1c58b4f60b964b23ab5b4161058865a9","scopeId":"o_4028816b5e4c31b0015e5137fb270043"}''',
'conveyUser':'[]',
'qcType':'yxs',
'formType':'YXS_COMMON',
'fileType':'0',
'attas':'[]',
'isLinkFile':'FALSE',
'linkFile':'[]',
'conveyFileName':'索赔意向通知书',
'visitedUrl':'/formFile/yxs',
'visitedBody':'''{"qcType":"YXS"}''',
</v>
      </c>
      <c r="W107" s="15" t="str">
        <f>CONCATENATE("'src':'INVEST_YXS',
'peruseMap':'{}',
'tableList':'[]',
'isIdea':'TRUE',
'ideaTitle':'请选择您对本文件的处理意见',
'companys':'',
'qyCompany':'''{""name"":""",业主公司名称,""",""id"":""",业主企业ID,"""}''',
'oddNumber':'1',
'contract':'''{""id"":""",勘察合同ID,""",""name"":""",勘察合同名称,""",""number"":""",勘察合同编号,"""}''',
'projectName':'",项目名称,"',
}")</f>
        <v>'src':'INVEST_YXS',
'peruseMap':'{}',
'tableList':'[]',
'isIdea':'TRUE',
'ideaTitle':'请选择您对本文件的处理意见',
'companys':'',
'qyCompany':'''{"name":"深圳市正中物业有限公司","id":"402881615e4c2a7f015e5126298b0000"}''',
'oddNumber':'1',
'contract':'''{"id":"4028816b5e4c3082015e515233ab004a","name":"科兴科学园勘察合同","number":"KE555"}''',
'projectName':'科兴科学园',
}</v>
      </c>
    </row>
    <row r="108" spans="1:23" ht="409.5" x14ac:dyDescent="0.15">
      <c r="A108" s="14" t="s">
        <v>471</v>
      </c>
      <c r="B108" s="14" t="s">
        <v>472</v>
      </c>
      <c r="C108" s="14" t="s">
        <v>473</v>
      </c>
      <c r="D108" s="13" t="s">
        <v>474</v>
      </c>
      <c r="E108" s="14" t="s">
        <v>475</v>
      </c>
      <c r="F108" s="13" t="s">
        <v>476</v>
      </c>
      <c r="G108" s="13" t="s">
        <v>477</v>
      </c>
      <c r="H108" s="13" t="s">
        <v>478</v>
      </c>
      <c r="I108" s="13" t="str">
        <f>CONCATENATE("{
'busiId':'#',
'taskId':'#',
'isEnd':'FALSE',
'selectedResourceId':'402881955ce8aea7015ce8d297c00027',
'isLook':'FALSE','formValue':'''{""toCompanyId"":""",监理企业ID,""",""toCompanyName"":""",监理企业名称,""",""contractId"":""",勘察合同ID,""",""contractName"":""科兴科学园勘察合同"",""contText"":""334"",""projectName"":""科兴科学园"",""oddNumber"":""#"",""reason"":""漏水"",""qyCompanyName"":""深圳市正中物业有限公司",T108,"'nextUser':'''{""rolename"":""",业主用户名,"（",项目名称,"-项目负责人;项目管理员）"",""username"":""",业主username,""",""usersId"":""",业主userid,""",""scopeId"":""o_",项目ID,"""}''',",
"'conveyUser':'[]',
'qcType':'yxs',
'formType':'YXS_COMMON',
'fileType':'0',
'attas':'[]',
'isLinkFile':'FALSE',
'linkFile':'[]',
'conveyFileName':'索赔意向通知书',
'visitedUrl':'/formFile/yxs',",
"'visitedBody':'''{""qcType"":""YXS"",""processInstatnceId"":""#"",""busiId"":""#"",""taskId"":""#""}''',",
"'src':'INVEST_YXS',
'peruseMap':'{}',
'tableList':'[]',
'isIdea':'TRUE',
'ideaTitle':'请选择您对本文件的处理意见',
'contractId':'",勘察合同ID,"',
}")</f>
        <v>{
'busiId':'#',
'taskId':'#',
'isEnd':'FALSE',
'selectedResourceId':'402881955ce8aea7015ce8d297c00027',
'isLook':'FALSE','formValue':'''{"toCompanyId":"402881685d2717f0015d2bc74627000d","toCompanyName":"湖北虹彬建设工程有限公司","contractId":"4028816b5e4c3082015e515233ab004a","contractName":"科兴科学园勘察合同","contText":"334","projectName":"科兴科学园","oddNumber":"#","reason":"漏水","qyCompanyName":"深圳市正中物业有限公司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'',
'comment':'',
'busiProcessType':'1',
'taskProcessType':'SUBMIT',
'nextUser':'''{"rolename":"feng_zou（科兴科学园-项目负责人;项目管理员）","username":"77661","usersId":"e8de72ae240b487ea0275be6104ce14b","scopeId":"o_402881625e4c3189015e513134a1003b"}''','conveyUser':'[]',
'qcType':'yxs',
'formType':'YXS_COMMON',
'fileType':'0',
'attas':'[]',
'isLinkFile':'FALSE',
'linkFile':'[]',
'conveyFileName':'索赔意向通知书',
'visitedUrl':'/formFile/yxs','visitedBody':'''{"qcType":"YXS","processInstatnceId":"#","busiId":"#","taskId":"#"}''','src':'INVEST_YXS',
'peruseMap':'{}',
'tableList':'[]',
'isIdea':'TRUE',
'ideaTitle':'请选择您对本文件的处理意见',
'contractId':'4028816b5e4c3082015e515233ab004a',
}</v>
      </c>
      <c r="J108" s="13" t="s">
        <v>255</v>
      </c>
      <c r="K108" s="13" t="s">
        <v>33</v>
      </c>
      <c r="M108" s="13" t="s">
        <v>69</v>
      </c>
      <c r="R108" s="9" t="s">
        <v>37</v>
      </c>
      <c r="S108" s="9" t="s">
        <v>38</v>
      </c>
      <c r="T108" s="13" t="s">
        <v>479</v>
      </c>
    </row>
    <row r="109" spans="1:23" ht="409.5" x14ac:dyDescent="0.15">
      <c r="A109" s="14" t="s">
        <v>356</v>
      </c>
      <c r="B109" s="14" t="s">
        <v>463</v>
      </c>
      <c r="C109" s="14" t="s">
        <v>464</v>
      </c>
      <c r="D109" s="13" t="s">
        <v>480</v>
      </c>
      <c r="E109" s="14" t="s">
        <v>481</v>
      </c>
      <c r="F109" s="13" t="s">
        <v>261</v>
      </c>
      <c r="G109" s="13" t="s">
        <v>467</v>
      </c>
      <c r="H109" s="13" t="s">
        <v>66</v>
      </c>
      <c r="I109" s="13" t="str">
        <f>CONCATENATE("{
'busiId':'#',
'taskId':'#',
'isEnd':'FALSE',
'selectedResourceId':'402881955ce37947015ce7a14de502e8',
'isLook':'FALSE','formValue':'{""toCompanyId"":""",监理企业ID,""",""toCompanyName"":""",监理企业名称,""",""contractId"":""",勘察合同ID,""",""contractName"":""",勘察合同名称,""",""contText"":""334"",""projectName"":""",项目名称,""",""oddNumber"":""#"",""reason"":""漏水"",""qyCompanyName"":""",业主公司名称,"",T109,"'contractId':'",勘察合同ID,"',}")</f>
        <v>{
'busiId':'#',
'taskId':'#',
'isEnd':'FALSE',
'selectedResourceId':'402881955ce37947015ce7a14de502e8',
'isLook':'FALSE','formValue':'{"toCompanyId":"402881685d2717f0015d2bc74627000d","toCompanyName":"湖北虹彬建设工程有限公司","contractId":"4028816b5e4c3082015e515233ab004a","contractName":"科兴科学园勘察合同","contText":"334","projectName":"科兴科学园","oddNumber":"#","reason":"漏水","qyCompanyName":"深圳市正中物业有限公司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,
'comment':'',
'busiProcessType':'1',
'taskProcessType':'END_TO_SEND',
'nextUser':'',
'conveyUser':'[]',
'qcType':'yxs',
'formType':'YXS_COMMON',
'fileType':'0',
'attas':'[]',
'isLinkFile':'FALSE',
'linkFile':'[]',
'conveyFileName':'索赔意向通知书',
'visitedUrl':'/formFile/yxs',
'visitedBody':'{"qcType":"YXS","processInstatnceId":"#","busiId":"#","taskId":"#"}',
'src':'INVEST_YXS',
'peruseMap':'{}',
'tableList':'[]',
'isIdea':'TRUE',
'ideaTitle':'请选择您对本文件的处理意见',
'contractId':'4028816b5e4c3082015e515233ab004a',}</v>
      </c>
      <c r="J109" s="13" t="s">
        <v>255</v>
      </c>
      <c r="K109" s="13" t="s">
        <v>33</v>
      </c>
      <c r="M109" s="13" t="s">
        <v>69</v>
      </c>
      <c r="R109" s="9" t="s">
        <v>37</v>
      </c>
      <c r="S109" s="9" t="s">
        <v>38</v>
      </c>
      <c r="T109" s="13" t="s">
        <v>482</v>
      </c>
      <c r="U109" s="15"/>
    </row>
    <row r="110" spans="1:23" ht="409.5" x14ac:dyDescent="0.15">
      <c r="A110" s="14" t="s">
        <v>166</v>
      </c>
      <c r="B110" s="14" t="s">
        <v>483</v>
      </c>
      <c r="C110" s="14" t="s">
        <v>484</v>
      </c>
      <c r="D110" s="13" t="s">
        <v>485</v>
      </c>
      <c r="E110" s="14" t="s">
        <v>486</v>
      </c>
      <c r="F110" s="13" t="s">
        <v>335</v>
      </c>
      <c r="G110" s="13" t="s">
        <v>459</v>
      </c>
      <c r="H110" s="13" t="s">
        <v>111</v>
      </c>
      <c r="I110" s="13" t="str">
        <f>CONCATENATE("{
'busiId':'#',
'taskId':'#',
'isEnd':'TRUE',",
"'selectedResourceId':'402881955ce37947015ce7a3472c033b',
'isLook':'FALSE','formValue':'{","""toCompanyId"":""",监理企业ID,""",""toCompanyName"":""",监理企业名称,""",""contractId"":""",勘察合同ID,""",""contractName"":""",勘察合同名称,""",""contText"":""334"",""projectName"":""",项目名称,""",""oddNumber"":""#"",""reason"":""漏水"",""qyCompanyName"":""",业主公司名称,"",T110,"
'contractId':'",勘察合同ID,"',}")</f>
        <v>{
'busiId':'#',
'taskId':'#',
'isEnd':'TRUE','selectedResourceId':'402881955ce37947015ce7a3472c033b',
'isLook':'FALSE','formValue':'{"toCompanyId":"402881685d2717f0015d2bc74627000d","toCompanyName":"湖北虹彬建设工程有限公司","contractId":"4028816b5e4c3082015e515233ab004a","contractName":"科兴科学园勘察合同","contText":"334","projectName":"科兴科学园","oddNumber":"#","reason":"漏水","qyCompanyName":"深圳市正中物业有限公司","sendCompany":"333","sendManager":"333","sendTime":"2017-11-23","SSFtoCompanyId":"402881625e4c3189015e51521e6d0046","SSFtoCompanyName":"402881625e4c3189015e51521e6d0046","SSFcontractId":"402881625e4c3189015e51521e6d0046","SSFcontractName":"402881625e4c3189015e51521e6d0046","SSFcontText":"402881625e4c3189015e51521e6d0046","SSFprojectName":"402881625e4c3189015e51521e6d0046","SSFoddNumber":"402881625e4c3189015e51521e6d0046","SSFreason":"402881625e4c3189015e51521e6d0046","SSFqyCompanyName":"402881625e4c3189015e51521e6d0046","SSFsendCompany":"402881625e4c3189015e51521e6d0046","SSFsendManager":"402881625e4c3189015e51521e6d0046","SSFsendTime":"402881625e4c3189015e51521e6d0046"}',
'comment':'',
'busiProcessType':'-1',
'taskProcessType':'FINISH',
'nextUser':'',
'conveyUser':'[]',
'qcType':'yxs',
'formType':'YXS_COMMON',
'fileType':'0',
'attas':'[]',
'isLinkFile':'FALSE',
'linkFile':'[]',
'conveyFileName':'索赔意向通知书',
'visitedUrl':'/formFile/yxs',
'visitedBody':'{"qcType":"YXS","processInstatnceId":"#","busiId":"#","taskId":"#"}',
'src':'INVEST_YXS',
'peruseMap':'{}',
'tableList':'[]',
'isIdea':'TRUE',
'ideaTitle':'请选择您对本文件的处理意见',
'contractId':'4028816b5e4c3082015e515233ab004a',}</v>
      </c>
      <c r="J110" s="13" t="s">
        <v>279</v>
      </c>
      <c r="K110" s="13" t="s">
        <v>112</v>
      </c>
      <c r="M110" s="13" t="s">
        <v>69</v>
      </c>
      <c r="R110" s="9" t="s">
        <v>37</v>
      </c>
      <c r="S110" s="9" t="s">
        <v>38</v>
      </c>
      <c r="T110" s="13" t="s">
        <v>487</v>
      </c>
    </row>
    <row r="111" spans="1:23" ht="373.5" customHeight="1" x14ac:dyDescent="0.15">
      <c r="A111" s="14" t="s">
        <v>166</v>
      </c>
      <c r="B111" s="14" t="s">
        <v>483</v>
      </c>
      <c r="C111" s="14" t="s">
        <v>488</v>
      </c>
      <c r="D111" s="13" t="s">
        <v>489</v>
      </c>
      <c r="E111" s="14" t="s">
        <v>490</v>
      </c>
      <c r="F111" s="13" t="s">
        <v>335</v>
      </c>
      <c r="G111" s="13" t="s">
        <v>459</v>
      </c>
      <c r="H111" s="13" t="s">
        <v>111</v>
      </c>
      <c r="I111" s="13" t="s">
        <v>491</v>
      </c>
      <c r="J111" s="13" t="s">
        <v>279</v>
      </c>
      <c r="K111" s="13" t="s">
        <v>112</v>
      </c>
      <c r="M111" s="13" t="s">
        <v>69</v>
      </c>
      <c r="R111" s="9" t="s">
        <v>37</v>
      </c>
      <c r="S111" s="9" t="s">
        <v>38</v>
      </c>
    </row>
    <row r="112" spans="1:23" ht="351" customHeight="1" x14ac:dyDescent="0.15">
      <c r="A112" s="14" t="s">
        <v>166</v>
      </c>
      <c r="B112" s="14" t="s">
        <v>483</v>
      </c>
      <c r="C112" s="14" t="s">
        <v>488</v>
      </c>
      <c r="D112" s="13" t="s">
        <v>492</v>
      </c>
      <c r="E112" s="14" t="s">
        <v>493</v>
      </c>
      <c r="F112" s="13" t="s">
        <v>335</v>
      </c>
      <c r="G112" s="13" t="s">
        <v>459</v>
      </c>
      <c r="H112" s="13" t="s">
        <v>111</v>
      </c>
      <c r="I112" s="13" t="s">
        <v>494</v>
      </c>
      <c r="J112" s="13" t="s">
        <v>279</v>
      </c>
      <c r="K112" s="13" t="s">
        <v>112</v>
      </c>
      <c r="M112" s="13" t="s">
        <v>69</v>
      </c>
      <c r="R112" s="9" t="s">
        <v>37</v>
      </c>
      <c r="S112" s="9" t="s">
        <v>38</v>
      </c>
    </row>
    <row r="113" spans="1:19" ht="373.5" customHeight="1" x14ac:dyDescent="0.15">
      <c r="A113" s="14" t="s">
        <v>166</v>
      </c>
      <c r="B113" s="14" t="s">
        <v>483</v>
      </c>
      <c r="C113" s="14" t="s">
        <v>488</v>
      </c>
      <c r="D113" s="13" t="s">
        <v>495</v>
      </c>
      <c r="E113" s="14" t="s">
        <v>496</v>
      </c>
      <c r="F113" s="13" t="s">
        <v>335</v>
      </c>
      <c r="G113" s="13" t="s">
        <v>459</v>
      </c>
      <c r="H113" s="13" t="s">
        <v>111</v>
      </c>
      <c r="I113" s="13" t="s">
        <v>497</v>
      </c>
      <c r="J113" s="13" t="s">
        <v>279</v>
      </c>
      <c r="K113" s="13" t="s">
        <v>112</v>
      </c>
      <c r="M113" s="13" t="s">
        <v>69</v>
      </c>
      <c r="R113" s="9" t="s">
        <v>37</v>
      </c>
      <c r="S113" s="9" t="s">
        <v>38</v>
      </c>
    </row>
    <row r="114" spans="1:19" ht="352.5" customHeight="1" x14ac:dyDescent="0.15">
      <c r="A114" s="14" t="s">
        <v>166</v>
      </c>
      <c r="B114" s="14" t="s">
        <v>483</v>
      </c>
      <c r="C114" s="14" t="s">
        <v>488</v>
      </c>
      <c r="D114" s="13" t="s">
        <v>498</v>
      </c>
      <c r="E114" s="14" t="s">
        <v>499</v>
      </c>
      <c r="F114" s="13" t="s">
        <v>335</v>
      </c>
      <c r="G114" s="13" t="s">
        <v>459</v>
      </c>
      <c r="H114" s="13" t="s">
        <v>111</v>
      </c>
      <c r="I114" s="13" t="s">
        <v>500</v>
      </c>
      <c r="J114" s="13" t="s">
        <v>279</v>
      </c>
      <c r="K114" s="13" t="s">
        <v>112</v>
      </c>
      <c r="M114" s="13" t="s">
        <v>69</v>
      </c>
      <c r="R114" s="9" t="s">
        <v>37</v>
      </c>
      <c r="S114" s="9" t="s">
        <v>38</v>
      </c>
    </row>
    <row r="115" spans="1:19" ht="140.25" x14ac:dyDescent="0.15">
      <c r="A115" s="14" t="s">
        <v>166</v>
      </c>
      <c r="B115" s="14" t="s">
        <v>483</v>
      </c>
      <c r="C115" s="14" t="s">
        <v>501</v>
      </c>
      <c r="D115" s="13" t="s">
        <v>502</v>
      </c>
      <c r="E115" s="13" t="s">
        <v>503</v>
      </c>
      <c r="F115" s="9" t="s">
        <v>29</v>
      </c>
      <c r="G115" s="13" t="s">
        <v>504</v>
      </c>
      <c r="H115" s="13" t="s">
        <v>111</v>
      </c>
      <c r="I115" s="13" t="str">
        <f>CONCATENATE("{'tabSourceType':'send',
'dealType':'file',
'investState':'WAIT',
'searchContent':'",勘察合同编号,"',
'recCompanyId':'",业主企业ID,"',
'tabType':'0',
'assignee':'',
'budgetAmount':'',
'targetPage':'1',
'pageSize':'10'
}")</f>
        <v>{'tabSourceType':'send',
'dealType':'file',
'investState':'WAIT',
'searchContent':'KE555',
'recCompanyId':'402881615e4c2a7f015e5126298b0000',
'tabType':'0',
'assignee':'',
'budgetAmount':'',
'targetPage':'1',
'pageSize':'10'
}</v>
      </c>
      <c r="J115" s="13" t="s">
        <v>279</v>
      </c>
      <c r="K115" s="13" t="s">
        <v>112</v>
      </c>
      <c r="M115" s="13" t="s">
        <v>505</v>
      </c>
      <c r="N115" s="13" t="s">
        <v>506</v>
      </c>
      <c r="O115" s="13" t="s">
        <v>507</v>
      </c>
      <c r="R115" s="9" t="s">
        <v>37</v>
      </c>
      <c r="S115" s="9" t="s">
        <v>38</v>
      </c>
    </row>
    <row r="116" spans="1:19" ht="127.5" x14ac:dyDescent="0.15">
      <c r="A116" s="14" t="s">
        <v>356</v>
      </c>
      <c r="B116" s="14" t="s">
        <v>463</v>
      </c>
      <c r="C116" s="14" t="s">
        <v>508</v>
      </c>
      <c r="D116" s="13" t="s">
        <v>509</v>
      </c>
      <c r="E116" s="13" t="s">
        <v>510</v>
      </c>
      <c r="F116" s="9" t="s">
        <v>29</v>
      </c>
      <c r="G116" s="13" t="s">
        <v>511</v>
      </c>
      <c r="H116" s="13" t="s">
        <v>66</v>
      </c>
      <c r="I116" s="13" t="str">
        <f>CONCATENATE("{'tabSourceType':'other',
'dealType':'wait',
'investState':'HANDLED',
'searchContent':'",勘察合同编号,"',
'sendCompanyId':'",勘察企业ID,"',
'tabType':'0',
'assignee':'',
'targetPage':'1',
'pageSize':'10'
}")</f>
        <v>{'tabSourceType':'other',
'dealType':'wait',
'investState':'HANDLED',
'searchContent':'KE555',
'sendCompanyId':'402881685d312ef3015d36182b9d0013',
'tabType':'0',
'assignee':'',
'targetPage':'1',
'pageSize':'10'
}</v>
      </c>
      <c r="J116" s="13" t="s">
        <v>279</v>
      </c>
      <c r="K116" s="13" t="s">
        <v>112</v>
      </c>
      <c r="M116" s="13" t="s">
        <v>69</v>
      </c>
      <c r="N116" s="13" t="s">
        <v>512</v>
      </c>
      <c r="O116" s="13" t="s">
        <v>513</v>
      </c>
      <c r="R116" s="9" t="s">
        <v>37</v>
      </c>
      <c r="S116" s="9" t="s">
        <v>38</v>
      </c>
    </row>
    <row r="117" spans="1:19" ht="127.5" x14ac:dyDescent="0.15">
      <c r="A117" s="14" t="s">
        <v>356</v>
      </c>
      <c r="B117" s="14" t="s">
        <v>463</v>
      </c>
      <c r="C117" s="14" t="s">
        <v>508</v>
      </c>
      <c r="D117" s="13" t="s">
        <v>514</v>
      </c>
      <c r="E117" s="13" t="s">
        <v>515</v>
      </c>
      <c r="F117" s="9" t="s">
        <v>29</v>
      </c>
      <c r="G117" s="13" t="s">
        <v>511</v>
      </c>
      <c r="H117" s="13" t="s">
        <v>66</v>
      </c>
      <c r="I117" s="13" t="str">
        <f>CONCATENATE("{'tabSourceType':'',
'dealType':'wait',
'investState':'HANDLED',
'searchContent':'",勘察合同编号,"',
'sendCompanyId':'",勘察企业ID,"',
'assignee':'',
'tabType':'0',
'targetPage':'1',
'pageSize':'10'
}")</f>
        <v>{'tabSourceType':'',
'dealType':'wait',
'investState':'HANDLED',
'searchContent':'KE555',
'sendCompanyId':'402881685d312ef3015d36182b9d0013',
'assignee':'',
'tabType':'0',
'targetPage':'1',
'pageSize':'10'
}</v>
      </c>
      <c r="J117" s="13" t="s">
        <v>255</v>
      </c>
      <c r="K117" s="13" t="s">
        <v>33</v>
      </c>
      <c r="M117" s="13" t="s">
        <v>69</v>
      </c>
      <c r="N117" s="13" t="s">
        <v>516</v>
      </c>
      <c r="O117" s="13" t="s">
        <v>517</v>
      </c>
      <c r="R117" s="9" t="s">
        <v>37</v>
      </c>
      <c r="S117" s="9" t="s">
        <v>38</v>
      </c>
    </row>
    <row r="118" spans="1:19" ht="127.5" x14ac:dyDescent="0.15">
      <c r="A118" s="14" t="s">
        <v>166</v>
      </c>
      <c r="B118" s="14" t="s">
        <v>483</v>
      </c>
      <c r="C118" s="14" t="s">
        <v>501</v>
      </c>
      <c r="D118" s="13" t="s">
        <v>518</v>
      </c>
      <c r="E118" s="13" t="s">
        <v>519</v>
      </c>
      <c r="F118" s="9" t="s">
        <v>29</v>
      </c>
      <c r="G118" s="13" t="s">
        <v>504</v>
      </c>
      <c r="H118" s="13" t="s">
        <v>111</v>
      </c>
      <c r="I118" s="13" t="str">
        <f>CONCATENATE("{'tabSourceType':'send',
'dealType':'wait',
'investState':'WAIT_FINISH',
'searchContent':'',
'recCompanyId':'",业主企业ID,"',
'tabType':'0',
'assignee':'',
'budgetAmount':'',
'targetPage':'1',
'pageSize':'10'}")</f>
        <v>{'tabSourceType':'send',
'dealType':'wait',
'investState':'WAIT_FINISH',
'searchContent':'',
'recCompanyId':'402881615e4c2a7f015e5126298b0000',
'tabType':'0',
'assignee':'',
'budgetAmount':'',
'targetPage':'1',
'pageSize':'10'}</v>
      </c>
      <c r="J118" s="13" t="s">
        <v>279</v>
      </c>
      <c r="K118" s="13" t="s">
        <v>112</v>
      </c>
      <c r="M118" s="13" t="s">
        <v>69</v>
      </c>
      <c r="N118" s="13" t="s">
        <v>516</v>
      </c>
      <c r="O118" s="13" t="s">
        <v>517</v>
      </c>
      <c r="R118" s="9" t="s">
        <v>37</v>
      </c>
      <c r="S118" s="9" t="s">
        <v>38</v>
      </c>
    </row>
    <row r="119" spans="1:19" ht="140.25" x14ac:dyDescent="0.15">
      <c r="A119" s="14" t="s">
        <v>166</v>
      </c>
      <c r="B119" s="14" t="s">
        <v>483</v>
      </c>
      <c r="C119" s="14" t="s">
        <v>520</v>
      </c>
      <c r="D119" s="13" t="s">
        <v>521</v>
      </c>
      <c r="E119" s="13" t="s">
        <v>522</v>
      </c>
      <c r="F119" s="9" t="s">
        <v>29</v>
      </c>
      <c r="G119" s="13" t="s">
        <v>523</v>
      </c>
      <c r="H119" s="13" t="s">
        <v>111</v>
      </c>
      <c r="I119" s="13" t="str">
        <f>CONCATENATE("{'tabSourceType':'send',
'dealType':'file',
'investState':'WAIT',
'searchContent':'",勘察合同编号,"',
'recCompanyId':'",业主企业ID,"',
'tabType':'1',
'assignee':'',
'budgetAmount':'',
'targetPage':'1',
'pageSize':'10'
}")</f>
        <v>{'tabSourceType':'send',
'dealType':'file',
'investState':'WAIT',
'searchContent':'KE555',
'recCompanyId':'402881615e4c2a7f015e5126298b0000',
'tabType':'1',
'assignee':'',
'budgetAmount':'',
'targetPage':'1',
'pageSize':'10'
}</v>
      </c>
      <c r="J119" s="13" t="s">
        <v>279</v>
      </c>
      <c r="K119" s="13" t="s">
        <v>112</v>
      </c>
      <c r="M119" s="13" t="s">
        <v>69</v>
      </c>
      <c r="N119" s="13" t="s">
        <v>524</v>
      </c>
      <c r="O119" s="13" t="s">
        <v>525</v>
      </c>
      <c r="R119" s="9" t="s">
        <v>37</v>
      </c>
      <c r="S119" s="9" t="s">
        <v>38</v>
      </c>
    </row>
    <row r="120" spans="1:19" ht="127.5" x14ac:dyDescent="0.15">
      <c r="A120" s="14" t="s">
        <v>166</v>
      </c>
      <c r="B120" s="14" t="s">
        <v>483</v>
      </c>
      <c r="C120" s="14" t="s">
        <v>520</v>
      </c>
      <c r="D120" s="13" t="s">
        <v>526</v>
      </c>
      <c r="E120" s="13" t="s">
        <v>527</v>
      </c>
      <c r="F120" s="9" t="s">
        <v>29</v>
      </c>
      <c r="G120" s="13" t="s">
        <v>523</v>
      </c>
      <c r="H120" s="13" t="s">
        <v>111</v>
      </c>
      <c r="I120" s="13" t="str">
        <f>CONCATENATE("{'tabSourceType':'other',
'dealType':'wait',
'investState':'HANDLED',
'searchContent':'",勘察合同编号,"',
'sendCompanyId':'",勘察企业ID,"',
'tabType':'1',
'assignee':'',
'targetPage':'1',
'pageSize':'10'
}")</f>
        <v>{'tabSourceType':'other',
'dealType':'wait',
'investState':'HANDLED',
'searchContent':'KE555',
'sendCompanyId':'402881685d312ef3015d36182b9d0013',
'tabType':'1',
'assignee':'',
'targetPage':'1',
'pageSize':'10'
}</v>
      </c>
      <c r="J120" s="13" t="s">
        <v>279</v>
      </c>
      <c r="K120" s="13" t="s">
        <v>112</v>
      </c>
      <c r="M120" s="13" t="s">
        <v>69</v>
      </c>
      <c r="N120" s="13" t="s">
        <v>516</v>
      </c>
      <c r="O120" s="13" t="s">
        <v>517</v>
      </c>
      <c r="R120" s="9" t="s">
        <v>37</v>
      </c>
      <c r="S120" s="9" t="s">
        <v>38</v>
      </c>
    </row>
    <row r="121" spans="1:19" ht="127.5" x14ac:dyDescent="0.15">
      <c r="A121" s="14" t="s">
        <v>166</v>
      </c>
      <c r="B121" s="14" t="s">
        <v>483</v>
      </c>
      <c r="C121" s="14" t="s">
        <v>520</v>
      </c>
      <c r="D121" s="13" t="s">
        <v>528</v>
      </c>
      <c r="E121" s="13" t="s">
        <v>529</v>
      </c>
      <c r="F121" s="9" t="s">
        <v>29</v>
      </c>
      <c r="G121" s="13" t="s">
        <v>523</v>
      </c>
      <c r="H121" s="13" t="s">
        <v>111</v>
      </c>
      <c r="I121" s="13" t="str">
        <f>CONCATENATE("{'tabSourceType':'other',
'dealType':'wait',
'investState':'HANDLED',
'searchContent':'",勘察合同编号,"',
'sendCompanyId':'",勘察企业ID,"',
'tabType':'1',
'assignee':'',
'targetPage':'1',
'pageSize':'10'
}")</f>
        <v>{'tabSourceType':'other',
'dealType':'wait',
'investState':'HANDLED',
'searchContent':'KE555',
'sendCompanyId':'402881685d312ef3015d36182b9d0013',
'tabType':'1',
'assignee':'',
'targetPage':'1',
'pageSize':'10'
}</v>
      </c>
      <c r="J121" s="13" t="s">
        <v>279</v>
      </c>
      <c r="K121" s="13" t="s">
        <v>112</v>
      </c>
      <c r="M121" s="13" t="s">
        <v>69</v>
      </c>
      <c r="N121" s="13" t="s">
        <v>516</v>
      </c>
      <c r="O121" s="13" t="s">
        <v>517</v>
      </c>
      <c r="R121" s="9" t="s">
        <v>37</v>
      </c>
      <c r="S121" s="9" t="s">
        <v>38</v>
      </c>
    </row>
    <row r="122" spans="1:19" ht="127.5" x14ac:dyDescent="0.15">
      <c r="A122" s="14" t="s">
        <v>166</v>
      </c>
      <c r="B122" s="14" t="s">
        <v>483</v>
      </c>
      <c r="C122" s="14" t="s">
        <v>520</v>
      </c>
      <c r="D122" s="13" t="s">
        <v>530</v>
      </c>
      <c r="E122" s="13" t="s">
        <v>531</v>
      </c>
      <c r="F122" s="9" t="s">
        <v>29</v>
      </c>
      <c r="G122" s="13" t="s">
        <v>523</v>
      </c>
      <c r="H122" s="13" t="s">
        <v>111</v>
      </c>
      <c r="I122" s="13" t="str">
        <f>CONCATENATE("{'tabSourceType':'send',
'dealType':'wait',
'investState':'WAIT_FINISH',
'searchContent':'',
'recCompanyId':'",业主企业ID,"',
'tabType':'1',
'assignee':'',
'budgetAmount':'',
'targetPage':'1',
'pageSize':'10'}")</f>
        <v>{'tabSourceType':'send',
'dealType':'wait',
'investState':'WAIT_FINISH',
'searchContent':'',
'recCompanyId':'402881615e4c2a7f015e5126298b0000',
'tabType':'1',
'assignee':'',
'budgetAmount':'',
'targetPage':'1',
'pageSize':'10'}</v>
      </c>
      <c r="J122" s="13" t="s">
        <v>279</v>
      </c>
      <c r="K122" s="13" t="s">
        <v>112</v>
      </c>
      <c r="M122" s="13" t="s">
        <v>69</v>
      </c>
      <c r="N122" s="13" t="s">
        <v>516</v>
      </c>
      <c r="O122" s="13" t="s">
        <v>517</v>
      </c>
      <c r="R122" s="9" t="s">
        <v>37</v>
      </c>
      <c r="S122" s="9" t="s">
        <v>38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B2" sqref="B2"/>
    </sheetView>
  </sheetViews>
  <sheetFormatPr defaultRowHeight="13.5" x14ac:dyDescent="0.15"/>
  <cols>
    <col min="1" max="1" width="9" style="1"/>
    <col min="2" max="2" width="35.875" style="1" customWidth="1"/>
    <col min="3" max="3" width="38.75" style="1" customWidth="1"/>
    <col min="4" max="4" width="44.25" style="1" customWidth="1"/>
    <col min="5" max="7" width="9" style="1"/>
    <col min="8" max="8" width="12.25" style="1" customWidth="1"/>
    <col min="9" max="10" width="9" style="1"/>
    <col min="11" max="11" width="13.375" style="1" customWidth="1"/>
    <col min="12" max="13" width="9" style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7</v>
      </c>
      <c r="J1" s="1" t="s">
        <v>8</v>
      </c>
      <c r="K1" s="1" t="s">
        <v>15</v>
      </c>
      <c r="L1" s="1" t="s">
        <v>9</v>
      </c>
      <c r="M1" s="1" t="s">
        <v>10</v>
      </c>
    </row>
    <row r="2" spans="1:20" ht="40.5" x14ac:dyDescent="0.15">
      <c r="A2" s="1" t="s">
        <v>11</v>
      </c>
      <c r="B2" s="1" t="s">
        <v>12</v>
      </c>
      <c r="C2" s="2" t="s">
        <v>13</v>
      </c>
      <c r="D2" s="3" t="s">
        <v>20</v>
      </c>
      <c r="I2" s="1" t="s">
        <v>18</v>
      </c>
    </row>
    <row r="3" spans="1:20" ht="27" x14ac:dyDescent="0.15">
      <c r="A3" s="1" t="s">
        <v>11</v>
      </c>
      <c r="B3" s="1" t="s">
        <v>12</v>
      </c>
      <c r="C3" s="2" t="s">
        <v>13</v>
      </c>
      <c r="D3" s="3" t="s">
        <v>14</v>
      </c>
      <c r="I3" s="1" t="s">
        <v>17</v>
      </c>
    </row>
    <row r="4" spans="1:20" s="6" customFormat="1" ht="409.5" customHeight="1" x14ac:dyDescent="0.15">
      <c r="A4" s="5" t="s">
        <v>24</v>
      </c>
      <c r="B4" s="5" t="s">
        <v>25</v>
      </c>
      <c r="C4" s="5" t="s">
        <v>26</v>
      </c>
      <c r="D4" s="6" t="s">
        <v>27</v>
      </c>
      <c r="E4" s="5" t="s">
        <v>28</v>
      </c>
      <c r="F4" s="7" t="s">
        <v>29</v>
      </c>
      <c r="G4" s="6" t="s">
        <v>30</v>
      </c>
      <c r="H4" s="6" t="s">
        <v>31</v>
      </c>
      <c r="I4" s="6" t="str">
        <f ca="1">CONCATENATE(S4,TEXT(NOW(),"YYYYMMDDHHMMSS"),T4)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'organizationName':'求是大厦20180415174419',
'simpleName':'求是',
'address':'竹子林',
'totalCoveredArea':'',
'redLineCoveredArea':'',
'subPackageType':'',
'isRecord':'',
'permitNum':'',
'permitAttachmentId':'',
'oldMoney':'$$',
'nowMoney':'$$',
'signDate':'2017-10-25',
'startDate':'2017-10-25',
'endDate':'2017-10-27',
'contractTime':'7',
'nowTime':'7',
'content':'监理合同内容******',
'scope':'监理合同内容******',
'originAttachmentId':'',
'contractAttachmentId':'',
'bidAttachmentId':'',
}</v>
      </c>
      <c r="J4" s="7" t="s">
        <v>32</v>
      </c>
      <c r="K4" s="6" t="s">
        <v>33</v>
      </c>
      <c r="L4" s="6" t="s">
        <v>34</v>
      </c>
      <c r="M4" s="6" t="s">
        <v>35</v>
      </c>
      <c r="N4" s="6" t="s">
        <v>36</v>
      </c>
      <c r="Q4" s="7" t="s">
        <v>37</v>
      </c>
      <c r="R4" s="7" t="s">
        <v>38</v>
      </c>
      <c r="S4" s="6" t="str">
        <f>CONCATENATE("{
'generalType':'0',
'id':'',
'contractType':'JL',
'contractTypeDesc':'',
'companyIdA':'#',
'companyIdB':'",监理企业ID,"',
'companyBName':'",监理企业名称,"',
'zbCompanyName':'',
'jlCompanyId':'',
'jlOrgId':'',
'isAuthority':'1',
'makerId':'#',
'organizationIdA':'#',
'makerOrgId':'#',
'name':'接口自动化合同$$$$',
'number':'sign******',
'organizationName':'求是大厦")</f>
        <v>{
'generalType':'0',
'id':'',
'contractType':'JL',
'contractTypeDesc':'',
'companyIdA':'#',
'companyIdB':'402881685d2717f0015d2bc74627000d',
'companyBName':'湖北虹彬建设工程有限公司',
'zbCompanyName':'',
'jlCompanyId':'',
'jlOrgId':'',
'isAuthority':'1',
'makerId':'#',
'organizationIdA':'#',
'makerOrgId':'#',
'name':'接口自动化合同$$$$',
'number':'sign******',
'organizationName':'求是大厦</v>
      </c>
      <c r="T4" s="8" t="s">
        <v>39</v>
      </c>
    </row>
    <row r="8" spans="1:20" x14ac:dyDescent="0.15">
      <c r="B8" s="1" t="s">
        <v>23</v>
      </c>
      <c r="C8" s="1" t="s">
        <v>21</v>
      </c>
    </row>
    <row r="9" spans="1:20" x14ac:dyDescent="0.15">
      <c r="C9" s="1" t="s">
        <v>22</v>
      </c>
    </row>
  </sheetData>
  <phoneticPr fontId="1" type="noConversion"/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3.5" x14ac:dyDescent="0.15"/>
  <sheetData>
    <row r="1" spans="2:2" ht="108" x14ac:dyDescent="0.15">
      <c r="B1" s="4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测试用例</vt:lpstr>
      <vt:lpstr>Sheet1</vt:lpstr>
      <vt:lpstr>Sheet2</vt:lpstr>
      <vt:lpstr>Sheet3</vt:lpstr>
      <vt:lpstr>aaa</vt:lpstr>
      <vt:lpstr>text1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2018-04-15T09:44:22Z</dcterms:modified>
</cp:coreProperties>
</file>